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C:\Users\Audra Edmunds\Documents\Girl Scouts\TRAX\2020 updates\playing with\"/>
    </mc:Choice>
  </mc:AlternateContent>
  <xr:revisionPtr revIDLastSave="0" documentId="13_ncr:1_{DA2EE413-9482-4E44-8656-00F8CC511575}" xr6:coauthVersionLast="45" xr6:coauthVersionMax="45" xr10:uidLastSave="{00000000-0000-0000-0000-000000000000}"/>
  <bookViews>
    <workbookView xWindow="-120" yWindow="-120" windowWidth="29040" windowHeight="15840" tabRatio="959" xr2:uid="{00000000-000D-0000-FFFF-FFFF00000000}"/>
  </bookViews>
  <sheets>
    <sheet name="Instructions" sheetId="1" r:id="rId1"/>
    <sheet name="Parent Contact Info" sheetId="3" r:id="rId2"/>
    <sheet name="Registration" sheetId="4" r:id="rId3"/>
    <sheet name="Dues" sheetId="83" r:id="rId4"/>
    <sheet name="Attendance" sheetId="5" r:id="rId5"/>
    <sheet name="FT" sheetId="136" r:id="rId6"/>
    <sheet name="Badges" sheetId="86" r:id="rId7"/>
    <sheet name="Journey" sheetId="7" r:id="rId8"/>
    <sheet name="Council Own" sheetId="45" r:id="rId9"/>
    <sheet name="Bridging" sheetId="82" r:id="rId10"/>
    <sheet name="Age-Level" sheetId="87" r:id="rId11"/>
    <sheet name="Fun Patches" sheetId="46" r:id="rId12"/>
    <sheet name="Summary" sheetId="10" r:id="rId13"/>
    <sheet name="Order" sheetId="138" r:id="rId14"/>
    <sheet name="Brownie_1" sheetId="137" r:id="rId15"/>
    <sheet name="Brownie_2" sheetId="139" r:id="rId16"/>
    <sheet name="Brownie_3" sheetId="140" r:id="rId17"/>
    <sheet name="Brownie_4" sheetId="141" r:id="rId18"/>
    <sheet name="Brownie_5" sheetId="142" r:id="rId19"/>
    <sheet name="Brownie_6" sheetId="143" r:id="rId20"/>
    <sheet name="Brownie_7" sheetId="144" r:id="rId21"/>
    <sheet name="Brownie_8" sheetId="145" r:id="rId22"/>
    <sheet name="Brownie_9" sheetId="146" r:id="rId23"/>
    <sheet name="Brownie_10" sheetId="147" r:id="rId24"/>
    <sheet name="Brownie_11" sheetId="148" r:id="rId25"/>
    <sheet name="Brownie_12" sheetId="149" r:id="rId26"/>
    <sheet name="Brownie_13" sheetId="150" r:id="rId27"/>
    <sheet name="Brownie_14" sheetId="151" r:id="rId28"/>
    <sheet name="Brownie_15" sheetId="152" r:id="rId29"/>
    <sheet name="Brownie_16" sheetId="153" r:id="rId30"/>
    <sheet name="Brownie_17" sheetId="154" r:id="rId31"/>
    <sheet name="Brownie_18" sheetId="155" r:id="rId32"/>
    <sheet name="Brownie_19" sheetId="156" r:id="rId33"/>
    <sheet name="Brownie_20" sheetId="157" r:id="rId34"/>
    <sheet name="Brownie_21" sheetId="158" r:id="rId35"/>
    <sheet name="Brownie_22" sheetId="159" r:id="rId36"/>
    <sheet name="Brownie_23" sheetId="160" r:id="rId37"/>
    <sheet name="Brownie_24" sheetId="161" r:id="rId38"/>
    <sheet name="Brownie_25" sheetId="162" r:id="rId39"/>
    <sheet name="Brownie_26" sheetId="163" r:id="rId40"/>
    <sheet name="Brownie_27" sheetId="164" r:id="rId41"/>
    <sheet name="Brownie_28" sheetId="165" r:id="rId42"/>
    <sheet name="Brownie_29" sheetId="166" r:id="rId43"/>
    <sheet name="Brownie_30" sheetId="167" r:id="rId44"/>
  </sheets>
  <definedNames>
    <definedName name="_xlnm._FilterDatabase" localSheetId="12" hidden="1">Summary!$A$4:$BI$41</definedName>
    <definedName name="_xlnm.Print_Area" localSheetId="14">Brownie_1!$A$1:$AD$75</definedName>
    <definedName name="_xlnm.Print_Area" localSheetId="23">Brownie_10!$A$1:$AD$75</definedName>
    <definedName name="_xlnm.Print_Area" localSheetId="24">Brownie_11!$A$1:$AD$75</definedName>
    <definedName name="_xlnm.Print_Area" localSheetId="25">Brownie_12!$A$1:$AD$75</definedName>
    <definedName name="_xlnm.Print_Area" localSheetId="26">Brownie_13!$A$1:$AD$75</definedName>
    <definedName name="_xlnm.Print_Area" localSheetId="27">Brownie_14!$A$1:$AD$75</definedName>
    <definedName name="_xlnm.Print_Area" localSheetId="28">Brownie_15!$A$1:$AD$75</definedName>
    <definedName name="_xlnm.Print_Area" localSheetId="29">Brownie_16!$A$1:$AD$75</definedName>
    <definedName name="_xlnm.Print_Area" localSheetId="30">Brownie_17!$A$1:$AD$75</definedName>
    <definedName name="_xlnm.Print_Area" localSheetId="31">Brownie_18!$A$1:$AD$75</definedName>
    <definedName name="_xlnm.Print_Area" localSheetId="32">Brownie_19!$A$1:$AD$75</definedName>
    <definedName name="_xlnm.Print_Area" localSheetId="15">Brownie_2!$A$1:$AD$75</definedName>
    <definedName name="_xlnm.Print_Area" localSheetId="33">Brownie_20!$A$1:$AD$75</definedName>
    <definedName name="_xlnm.Print_Area" localSheetId="34">Brownie_21!$A$1:$AD$75</definedName>
    <definedName name="_xlnm.Print_Area" localSheetId="35">Brownie_22!$A$1:$AD$75</definedName>
    <definedName name="_xlnm.Print_Area" localSheetId="36">Brownie_23!$A$1:$AD$75</definedName>
    <definedName name="_xlnm.Print_Area" localSheetId="37">Brownie_24!$A$1:$AD$75</definedName>
    <definedName name="_xlnm.Print_Area" localSheetId="38">Brownie_25!$A$1:$AD$75</definedName>
    <definedName name="_xlnm.Print_Area" localSheetId="39">Brownie_26!$A$1:$AD$75</definedName>
    <definedName name="_xlnm.Print_Area" localSheetId="40">Brownie_27!$A$1:$AD$75</definedName>
    <definedName name="_xlnm.Print_Area" localSheetId="41">Brownie_28!$A$1:$AD$75</definedName>
    <definedName name="_xlnm.Print_Area" localSheetId="42">Brownie_29!$A$1:$AD$75</definedName>
    <definedName name="_xlnm.Print_Area" localSheetId="16">Brownie_3!$A$1:$AD$75</definedName>
    <definedName name="_xlnm.Print_Area" localSheetId="43">Brownie_30!$A$1:$AD$75</definedName>
    <definedName name="_xlnm.Print_Area" localSheetId="17">Brownie_4!$A$1:$AD$75</definedName>
    <definedName name="_xlnm.Print_Area" localSheetId="18">Brownie_5!$A$1:$AD$75</definedName>
    <definedName name="_xlnm.Print_Area" localSheetId="19">Brownie_6!$A$1:$AD$75</definedName>
    <definedName name="_xlnm.Print_Area" localSheetId="20">Brownie_7!$A$1:$AD$75</definedName>
    <definedName name="_xlnm.Print_Area" localSheetId="21">Brownie_8!$A$1:$AD$75</definedName>
    <definedName name="_xlnm.Print_Area" localSheetId="22">Brownie_9!$A$1:$AD$75</definedName>
    <definedName name="_xlnm.Print_Area" localSheetId="8">'Council Own'!$A$1:$AG$124</definedName>
    <definedName name="_xlnm.Print_Area" localSheetId="0">Instructions!$A$2:$F$81</definedName>
    <definedName name="_xlnm.Print_Area" localSheetId="13">Order!$A$1:$W$75</definedName>
    <definedName name="_xlnm.Print_Area" localSheetId="2">Registration!$A$1:$AN$18</definedName>
    <definedName name="_xlnm.Print_Titles" localSheetId="4">Attendance!$1:$4</definedName>
    <definedName name="_xlnm.Print_Titles" localSheetId="6">Badges!$1:$1</definedName>
    <definedName name="_xlnm.Print_Titles" localSheetId="8">'Council Own'!$1:$4</definedName>
    <definedName name="_xlnm.Print_Titles" localSheetId="7">Journey!$1:$4</definedName>
    <definedName name="_xlnm.Print_Titles" localSheetId="2">Registration!$1:$4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2" i="167" l="1"/>
  <c r="G32" i="167"/>
  <c r="F32" i="167"/>
  <c r="E32" i="167"/>
  <c r="D32" i="167"/>
  <c r="H32" i="166"/>
  <c r="G32" i="166"/>
  <c r="F32" i="166"/>
  <c r="E32" i="166"/>
  <c r="D32" i="166"/>
  <c r="H32" i="165"/>
  <c r="G32" i="165"/>
  <c r="F32" i="165"/>
  <c r="E32" i="165"/>
  <c r="D32" i="165"/>
  <c r="H32" i="164"/>
  <c r="G32" i="164"/>
  <c r="F32" i="164"/>
  <c r="E32" i="164"/>
  <c r="D32" i="164"/>
  <c r="H32" i="163"/>
  <c r="G32" i="163"/>
  <c r="F32" i="163"/>
  <c r="E32" i="163"/>
  <c r="D32" i="163"/>
  <c r="H32" i="162"/>
  <c r="G32" i="162"/>
  <c r="F32" i="162"/>
  <c r="E32" i="162"/>
  <c r="D32" i="162"/>
  <c r="H32" i="161"/>
  <c r="G32" i="161"/>
  <c r="F32" i="161"/>
  <c r="E32" i="161"/>
  <c r="D32" i="161"/>
  <c r="H32" i="160"/>
  <c r="G32" i="160"/>
  <c r="F32" i="160"/>
  <c r="E32" i="160"/>
  <c r="D32" i="160"/>
  <c r="H32" i="159"/>
  <c r="G32" i="159"/>
  <c r="F32" i="159"/>
  <c r="E32" i="159"/>
  <c r="D32" i="159"/>
  <c r="H32" i="158"/>
  <c r="G32" i="158"/>
  <c r="F32" i="158"/>
  <c r="E32" i="158"/>
  <c r="D32" i="158"/>
  <c r="H32" i="157"/>
  <c r="G32" i="157"/>
  <c r="F32" i="157"/>
  <c r="E32" i="157"/>
  <c r="D32" i="157"/>
  <c r="H32" i="156"/>
  <c r="G32" i="156"/>
  <c r="F32" i="156"/>
  <c r="E32" i="156"/>
  <c r="D32" i="156"/>
  <c r="H32" i="155"/>
  <c r="G32" i="155"/>
  <c r="F32" i="155"/>
  <c r="E32" i="155"/>
  <c r="D32" i="155"/>
  <c r="H32" i="154"/>
  <c r="G32" i="154"/>
  <c r="F32" i="154"/>
  <c r="E32" i="154"/>
  <c r="D32" i="154"/>
  <c r="H32" i="153"/>
  <c r="G32" i="153"/>
  <c r="F32" i="153"/>
  <c r="E32" i="153"/>
  <c r="D32" i="153"/>
  <c r="H32" i="152"/>
  <c r="G32" i="152"/>
  <c r="F32" i="152"/>
  <c r="E32" i="152"/>
  <c r="D32" i="152"/>
  <c r="H32" i="151"/>
  <c r="G32" i="151"/>
  <c r="F32" i="151"/>
  <c r="E32" i="151"/>
  <c r="D32" i="151"/>
  <c r="H32" i="150"/>
  <c r="G32" i="150"/>
  <c r="F32" i="150"/>
  <c r="E32" i="150"/>
  <c r="D32" i="150"/>
  <c r="H32" i="149"/>
  <c r="G32" i="149"/>
  <c r="F32" i="149"/>
  <c r="E32" i="149"/>
  <c r="D32" i="149"/>
  <c r="H32" i="148"/>
  <c r="G32" i="148"/>
  <c r="F32" i="148"/>
  <c r="E32" i="148"/>
  <c r="D32" i="148"/>
  <c r="H32" i="147"/>
  <c r="G32" i="147"/>
  <c r="F32" i="147"/>
  <c r="E32" i="147"/>
  <c r="D32" i="147"/>
  <c r="H32" i="146"/>
  <c r="G32" i="146"/>
  <c r="F32" i="146"/>
  <c r="E32" i="146"/>
  <c r="D32" i="146"/>
  <c r="H32" i="145"/>
  <c r="G32" i="145"/>
  <c r="F32" i="145"/>
  <c r="E32" i="145"/>
  <c r="D32" i="145"/>
  <c r="H32" i="144"/>
  <c r="G32" i="144"/>
  <c r="F32" i="144"/>
  <c r="E32" i="144"/>
  <c r="D32" i="144"/>
  <c r="G32" i="143"/>
  <c r="F32" i="143"/>
  <c r="E32" i="143"/>
  <c r="D32" i="143"/>
  <c r="H32" i="142"/>
  <c r="G32" i="142"/>
  <c r="F32" i="142"/>
  <c r="E32" i="142"/>
  <c r="D32" i="142"/>
  <c r="H32" i="141"/>
  <c r="G32" i="141"/>
  <c r="F32" i="141"/>
  <c r="E32" i="141"/>
  <c r="D32" i="141"/>
  <c r="H32" i="140"/>
  <c r="G32" i="140"/>
  <c r="F32" i="140"/>
  <c r="E32" i="140"/>
  <c r="D32" i="140"/>
  <c r="H32" i="139"/>
  <c r="G32" i="139"/>
  <c r="F32" i="139"/>
  <c r="E32" i="139"/>
  <c r="D32" i="139"/>
  <c r="B17" i="4" l="1"/>
  <c r="B16" i="4"/>
  <c r="B15" i="4"/>
  <c r="B14" i="4"/>
  <c r="B13" i="4"/>
  <c r="E66" i="7"/>
  <c r="F66" i="7"/>
  <c r="G66" i="7"/>
  <c r="H66" i="7"/>
  <c r="I66" i="7"/>
  <c r="J66" i="7"/>
  <c r="K66" i="7"/>
  <c r="L66" i="7"/>
  <c r="M66" i="7"/>
  <c r="N66" i="7"/>
  <c r="O66" i="7"/>
  <c r="P66" i="7"/>
  <c r="Q66" i="7"/>
  <c r="R66" i="7"/>
  <c r="S66" i="7"/>
  <c r="T66" i="7"/>
  <c r="U66" i="7"/>
  <c r="V66" i="7"/>
  <c r="W66" i="7"/>
  <c r="X66" i="7"/>
  <c r="Y66" i="7"/>
  <c r="Z66" i="7"/>
  <c r="AA66" i="7"/>
  <c r="AB66" i="7"/>
  <c r="AC66" i="7"/>
  <c r="AD66" i="7"/>
  <c r="AE66" i="7"/>
  <c r="AF66" i="7"/>
  <c r="AG66" i="7"/>
  <c r="BH83" i="10" l="1"/>
  <c r="BF83" i="10"/>
  <c r="BD83" i="10"/>
  <c r="BB83" i="10"/>
  <c r="AZ83" i="10"/>
  <c r="AX83" i="10"/>
  <c r="AV83" i="10"/>
  <c r="AT83" i="10"/>
  <c r="AR83" i="10"/>
  <c r="AP83" i="10"/>
  <c r="AN83" i="10"/>
  <c r="AL83" i="10"/>
  <c r="AJ83" i="10"/>
  <c r="AH83" i="10"/>
  <c r="AF83" i="10"/>
  <c r="AD83" i="10"/>
  <c r="AB83" i="10"/>
  <c r="Z83" i="10"/>
  <c r="X83" i="10"/>
  <c r="V83" i="10"/>
  <c r="T83" i="10"/>
  <c r="R83" i="10"/>
  <c r="P83" i="10"/>
  <c r="N83" i="10"/>
  <c r="L83" i="10"/>
  <c r="J83" i="10"/>
  <c r="H83" i="10"/>
  <c r="F83" i="10"/>
  <c r="D83" i="10"/>
  <c r="B83" i="10"/>
  <c r="BH81" i="10"/>
  <c r="BF81" i="10"/>
  <c r="BD81" i="10"/>
  <c r="BB81" i="10"/>
  <c r="AZ81" i="10"/>
  <c r="AX81" i="10"/>
  <c r="AV81" i="10"/>
  <c r="AT81" i="10"/>
  <c r="AR81" i="10"/>
  <c r="AP81" i="10"/>
  <c r="AN81" i="10"/>
  <c r="AL81" i="10"/>
  <c r="AJ81" i="10"/>
  <c r="AH81" i="10"/>
  <c r="AF81" i="10"/>
  <c r="AD81" i="10"/>
  <c r="AB81" i="10"/>
  <c r="Z81" i="10"/>
  <c r="X81" i="10"/>
  <c r="V81" i="10"/>
  <c r="T81" i="10"/>
  <c r="R81" i="10"/>
  <c r="P81" i="10"/>
  <c r="N81" i="10"/>
  <c r="L81" i="10"/>
  <c r="J81" i="10"/>
  <c r="H81" i="10"/>
  <c r="F81" i="10"/>
  <c r="D81" i="10"/>
  <c r="B81" i="10"/>
  <c r="BH79" i="10"/>
  <c r="BF79" i="10"/>
  <c r="BD79" i="10"/>
  <c r="BB79" i="10"/>
  <c r="AZ79" i="10"/>
  <c r="AX79" i="10"/>
  <c r="AV79" i="10"/>
  <c r="AT79" i="10"/>
  <c r="AR79" i="10"/>
  <c r="AP79" i="10"/>
  <c r="AN79" i="10"/>
  <c r="AL79" i="10"/>
  <c r="AJ79" i="10"/>
  <c r="AH79" i="10"/>
  <c r="AF79" i="10"/>
  <c r="AD79" i="10"/>
  <c r="AB79" i="10"/>
  <c r="Z79" i="10"/>
  <c r="X79" i="10"/>
  <c r="V79" i="10"/>
  <c r="T79" i="10"/>
  <c r="R79" i="10"/>
  <c r="P79" i="10"/>
  <c r="N79" i="10"/>
  <c r="L79" i="10"/>
  <c r="J79" i="10"/>
  <c r="H79" i="10"/>
  <c r="F79" i="10"/>
  <c r="D79" i="10"/>
  <c r="B79" i="10"/>
  <c r="C2" i="82" l="1"/>
  <c r="C1" i="82"/>
  <c r="H64" i="167" l="1"/>
  <c r="G64" i="167"/>
  <c r="F64" i="167"/>
  <c r="E64" i="167"/>
  <c r="D64" i="167"/>
  <c r="H63" i="167"/>
  <c r="G63" i="167"/>
  <c r="F63" i="167"/>
  <c r="E63" i="167"/>
  <c r="D63" i="167"/>
  <c r="H62" i="167"/>
  <c r="G62" i="167"/>
  <c r="F62" i="167"/>
  <c r="E62" i="167"/>
  <c r="D62" i="167"/>
  <c r="H61" i="167"/>
  <c r="G61" i="167"/>
  <c r="F61" i="167"/>
  <c r="E61" i="167"/>
  <c r="D61" i="167"/>
  <c r="H60" i="167"/>
  <c r="G60" i="167"/>
  <c r="F60" i="167"/>
  <c r="E60" i="167"/>
  <c r="D60" i="167"/>
  <c r="H56" i="167"/>
  <c r="G56" i="167"/>
  <c r="F56" i="167"/>
  <c r="E56" i="167"/>
  <c r="D56" i="167"/>
  <c r="H55" i="167"/>
  <c r="G55" i="167"/>
  <c r="F55" i="167"/>
  <c r="E55" i="167"/>
  <c r="D55" i="167"/>
  <c r="H54" i="167"/>
  <c r="G54" i="167"/>
  <c r="F54" i="167"/>
  <c r="E54" i="167"/>
  <c r="D54" i="167"/>
  <c r="H53" i="167"/>
  <c r="G53" i="167"/>
  <c r="F53" i="167"/>
  <c r="E53" i="167"/>
  <c r="D53" i="167"/>
  <c r="H52" i="167"/>
  <c r="G52" i="167"/>
  <c r="F52" i="167"/>
  <c r="E52" i="167"/>
  <c r="D52" i="167"/>
  <c r="H51" i="167"/>
  <c r="G51" i="167"/>
  <c r="F51" i="167"/>
  <c r="E51" i="167"/>
  <c r="D51" i="167"/>
  <c r="H50" i="167"/>
  <c r="G50" i="167"/>
  <c r="F50" i="167"/>
  <c r="E50" i="167"/>
  <c r="D50" i="167"/>
  <c r="H49" i="167"/>
  <c r="G49" i="167"/>
  <c r="F49" i="167"/>
  <c r="E49" i="167"/>
  <c r="D49" i="167"/>
  <c r="H48" i="167"/>
  <c r="G48" i="167"/>
  <c r="F48" i="167"/>
  <c r="E48" i="167"/>
  <c r="D48" i="167"/>
  <c r="H47" i="167"/>
  <c r="G47" i="167"/>
  <c r="F47" i="167"/>
  <c r="E47" i="167"/>
  <c r="D47" i="167"/>
  <c r="H46" i="167"/>
  <c r="G46" i="167"/>
  <c r="F46" i="167"/>
  <c r="E46" i="167"/>
  <c r="D46" i="167"/>
  <c r="H45" i="167"/>
  <c r="G45" i="167"/>
  <c r="F45" i="167"/>
  <c r="E45" i="167"/>
  <c r="D45" i="167"/>
  <c r="H44" i="167"/>
  <c r="G44" i="167"/>
  <c r="F44" i="167"/>
  <c r="E44" i="167"/>
  <c r="D44" i="167"/>
  <c r="H43" i="167"/>
  <c r="G43" i="167"/>
  <c r="F43" i="167"/>
  <c r="E43" i="167"/>
  <c r="D43" i="167"/>
  <c r="Y53" i="167"/>
  <c r="Y52" i="167"/>
  <c r="Y51" i="167"/>
  <c r="Y50" i="167"/>
  <c r="Y49" i="167"/>
  <c r="Y48" i="167"/>
  <c r="Y47" i="167"/>
  <c r="Y46" i="167"/>
  <c r="Y45" i="167"/>
  <c r="Y44" i="167"/>
  <c r="Y43" i="167"/>
  <c r="Y42" i="167"/>
  <c r="Y41" i="167"/>
  <c r="Y40" i="167"/>
  <c r="Y39" i="167"/>
  <c r="Y38" i="167"/>
  <c r="Y37" i="167"/>
  <c r="Y36" i="167"/>
  <c r="Y35" i="167"/>
  <c r="Y34" i="167"/>
  <c r="Y33" i="167"/>
  <c r="Y32" i="167"/>
  <c r="Y31" i="167"/>
  <c r="Y30" i="167"/>
  <c r="Y29" i="167"/>
  <c r="Y28" i="167"/>
  <c r="Y27" i="167"/>
  <c r="Y26" i="167"/>
  <c r="Y25" i="167"/>
  <c r="Y24" i="167"/>
  <c r="Y23" i="167"/>
  <c r="Y22" i="167"/>
  <c r="Y21" i="167"/>
  <c r="Y20" i="167"/>
  <c r="Y19" i="167"/>
  <c r="Y18" i="167"/>
  <c r="Y17" i="167"/>
  <c r="Y16" i="167"/>
  <c r="Y15" i="167"/>
  <c r="Y14" i="167"/>
  <c r="Y13" i="167"/>
  <c r="Y12" i="167"/>
  <c r="Y11" i="167"/>
  <c r="Y10" i="167"/>
  <c r="Y9" i="167"/>
  <c r="Y8" i="167"/>
  <c r="Y7" i="167"/>
  <c r="Y6" i="167"/>
  <c r="Y5" i="167"/>
  <c r="Y4" i="167"/>
  <c r="T43" i="167"/>
  <c r="T42" i="167"/>
  <c r="T41" i="167"/>
  <c r="T40" i="167"/>
  <c r="T39" i="167"/>
  <c r="T38" i="167"/>
  <c r="T37" i="167"/>
  <c r="T36" i="167"/>
  <c r="T35" i="167"/>
  <c r="T34" i="167"/>
  <c r="T31" i="167"/>
  <c r="T30" i="167"/>
  <c r="T29" i="167"/>
  <c r="T28" i="167"/>
  <c r="T25" i="167"/>
  <c r="T24" i="167"/>
  <c r="T23" i="167"/>
  <c r="T22" i="167"/>
  <c r="T21" i="167"/>
  <c r="T20" i="167"/>
  <c r="T19" i="167"/>
  <c r="T18" i="167"/>
  <c r="T17" i="167"/>
  <c r="T16" i="167"/>
  <c r="T15" i="167"/>
  <c r="T14" i="167"/>
  <c r="T13" i="167"/>
  <c r="T12" i="167"/>
  <c r="T11" i="167"/>
  <c r="T10" i="167"/>
  <c r="T9" i="167"/>
  <c r="T8" i="167"/>
  <c r="T7" i="167"/>
  <c r="T6" i="167"/>
  <c r="T5" i="167"/>
  <c r="T4" i="167"/>
  <c r="J72" i="167"/>
  <c r="J71" i="167"/>
  <c r="J70" i="167"/>
  <c r="J69" i="167"/>
  <c r="J68" i="167"/>
  <c r="J65" i="167"/>
  <c r="J64" i="167"/>
  <c r="J63" i="167"/>
  <c r="J62" i="167"/>
  <c r="J61" i="167"/>
  <c r="J60" i="167"/>
  <c r="J57" i="167"/>
  <c r="J56" i="167"/>
  <c r="J55" i="167"/>
  <c r="J54" i="167"/>
  <c r="J53" i="167"/>
  <c r="J52" i="167"/>
  <c r="J51" i="167"/>
  <c r="J50" i="167"/>
  <c r="J49" i="167"/>
  <c r="J48" i="167"/>
  <c r="J47" i="167"/>
  <c r="J46" i="167"/>
  <c r="J45" i="167"/>
  <c r="J44" i="167"/>
  <c r="J43" i="167"/>
  <c r="J40" i="167"/>
  <c r="J39" i="167"/>
  <c r="J38" i="167"/>
  <c r="J37" i="167"/>
  <c r="J34" i="167"/>
  <c r="J33" i="167"/>
  <c r="J32" i="167"/>
  <c r="J31" i="167"/>
  <c r="J30" i="167"/>
  <c r="J29" i="167"/>
  <c r="J28" i="167"/>
  <c r="J27" i="167"/>
  <c r="J26" i="167"/>
  <c r="J25" i="167"/>
  <c r="J24" i="167"/>
  <c r="J23" i="167"/>
  <c r="J22" i="167"/>
  <c r="J21" i="167"/>
  <c r="J20" i="167"/>
  <c r="J19" i="167"/>
  <c r="J18" i="167"/>
  <c r="J17" i="167"/>
  <c r="J16" i="167"/>
  <c r="J15" i="167"/>
  <c r="J14" i="167"/>
  <c r="J13" i="167"/>
  <c r="J12" i="167"/>
  <c r="J11" i="167"/>
  <c r="J10" i="167"/>
  <c r="J9" i="167"/>
  <c r="J8" i="167"/>
  <c r="J7" i="167"/>
  <c r="J6" i="167"/>
  <c r="J5" i="167"/>
  <c r="J4" i="167"/>
  <c r="W53" i="167"/>
  <c r="W52" i="167"/>
  <c r="W51" i="167"/>
  <c r="W50" i="167"/>
  <c r="W49" i="167"/>
  <c r="W48" i="167"/>
  <c r="W47" i="167"/>
  <c r="W46" i="167"/>
  <c r="W45" i="167"/>
  <c r="W44" i="167"/>
  <c r="W43" i="167"/>
  <c r="L43" i="167"/>
  <c r="W42" i="167"/>
  <c r="L42" i="167"/>
  <c r="W41" i="167"/>
  <c r="L41" i="167"/>
  <c r="W40" i="167"/>
  <c r="L40" i="167"/>
  <c r="W39" i="167"/>
  <c r="L39" i="167"/>
  <c r="W38" i="167"/>
  <c r="L38" i="167"/>
  <c r="W37" i="167"/>
  <c r="L37" i="167"/>
  <c r="W36" i="167"/>
  <c r="L36" i="167"/>
  <c r="W35" i="167"/>
  <c r="L35" i="167"/>
  <c r="W34" i="167"/>
  <c r="L34" i="167"/>
  <c r="W33" i="167"/>
  <c r="W32" i="167"/>
  <c r="W31" i="167"/>
  <c r="L31" i="167"/>
  <c r="W30" i="167"/>
  <c r="L30" i="167"/>
  <c r="W29" i="167"/>
  <c r="L29" i="167"/>
  <c r="W28" i="167"/>
  <c r="L28" i="167"/>
  <c r="W27" i="167"/>
  <c r="W26" i="167"/>
  <c r="K26" i="167"/>
  <c r="W25" i="167"/>
  <c r="W24" i="167"/>
  <c r="K24" i="167"/>
  <c r="W23" i="167"/>
  <c r="W22" i="167"/>
  <c r="K22" i="167"/>
  <c r="W21" i="167"/>
  <c r="W20" i="167"/>
  <c r="W19" i="167"/>
  <c r="W18" i="167"/>
  <c r="K18" i="167"/>
  <c r="W17" i="167"/>
  <c r="W16" i="167"/>
  <c r="W15" i="167"/>
  <c r="W14" i="167"/>
  <c r="K14" i="167"/>
  <c r="W13" i="167"/>
  <c r="W12" i="167"/>
  <c r="W11" i="167"/>
  <c r="W10" i="167"/>
  <c r="K10" i="167"/>
  <c r="W9" i="167"/>
  <c r="W8" i="167"/>
  <c r="W7" i="167"/>
  <c r="W6" i="167"/>
  <c r="W5" i="167"/>
  <c r="W4" i="167"/>
  <c r="K4" i="167"/>
  <c r="U1" i="167"/>
  <c r="T1" i="167"/>
  <c r="W1" i="167" s="1"/>
  <c r="H64" i="166"/>
  <c r="G64" i="166"/>
  <c r="F64" i="166"/>
  <c r="E64" i="166"/>
  <c r="D64" i="166"/>
  <c r="H63" i="166"/>
  <c r="G63" i="166"/>
  <c r="F63" i="166"/>
  <c r="E63" i="166"/>
  <c r="D63" i="166"/>
  <c r="H62" i="166"/>
  <c r="G62" i="166"/>
  <c r="F62" i="166"/>
  <c r="E62" i="166"/>
  <c r="D62" i="166"/>
  <c r="H61" i="166"/>
  <c r="G61" i="166"/>
  <c r="F61" i="166"/>
  <c r="E61" i="166"/>
  <c r="D61" i="166"/>
  <c r="H60" i="166"/>
  <c r="G60" i="166"/>
  <c r="F60" i="166"/>
  <c r="E60" i="166"/>
  <c r="D60" i="166"/>
  <c r="H56" i="166"/>
  <c r="G56" i="166"/>
  <c r="F56" i="166"/>
  <c r="E56" i="166"/>
  <c r="D56" i="166"/>
  <c r="H55" i="166"/>
  <c r="G55" i="166"/>
  <c r="F55" i="166"/>
  <c r="E55" i="166"/>
  <c r="D55" i="166"/>
  <c r="H54" i="166"/>
  <c r="G54" i="166"/>
  <c r="F54" i="166"/>
  <c r="E54" i="166"/>
  <c r="D54" i="166"/>
  <c r="H53" i="166"/>
  <c r="G53" i="166"/>
  <c r="F53" i="166"/>
  <c r="E53" i="166"/>
  <c r="D53" i="166"/>
  <c r="H52" i="166"/>
  <c r="G52" i="166"/>
  <c r="F52" i="166"/>
  <c r="E52" i="166"/>
  <c r="D52" i="166"/>
  <c r="H51" i="166"/>
  <c r="G51" i="166"/>
  <c r="F51" i="166"/>
  <c r="E51" i="166"/>
  <c r="D51" i="166"/>
  <c r="H50" i="166"/>
  <c r="G50" i="166"/>
  <c r="F50" i="166"/>
  <c r="E50" i="166"/>
  <c r="D50" i="166"/>
  <c r="H49" i="166"/>
  <c r="G49" i="166"/>
  <c r="F49" i="166"/>
  <c r="E49" i="166"/>
  <c r="D49" i="166"/>
  <c r="H48" i="166"/>
  <c r="G48" i="166"/>
  <c r="F48" i="166"/>
  <c r="E48" i="166"/>
  <c r="D48" i="166"/>
  <c r="H47" i="166"/>
  <c r="G47" i="166"/>
  <c r="F47" i="166"/>
  <c r="E47" i="166"/>
  <c r="D47" i="166"/>
  <c r="H46" i="166"/>
  <c r="G46" i="166"/>
  <c r="F46" i="166"/>
  <c r="E46" i="166"/>
  <c r="D46" i="166"/>
  <c r="H45" i="166"/>
  <c r="G45" i="166"/>
  <c r="F45" i="166"/>
  <c r="E45" i="166"/>
  <c r="D45" i="166"/>
  <c r="H44" i="166"/>
  <c r="G44" i="166"/>
  <c r="F44" i="166"/>
  <c r="E44" i="166"/>
  <c r="D44" i="166"/>
  <c r="H43" i="166"/>
  <c r="G43" i="166"/>
  <c r="F43" i="166"/>
  <c r="E43" i="166"/>
  <c r="D43" i="166"/>
  <c r="Y53" i="166"/>
  <c r="Y52" i="166"/>
  <c r="Y51" i="166"/>
  <c r="Y50" i="166"/>
  <c r="Y49" i="166"/>
  <c r="Y48" i="166"/>
  <c r="Y47" i="166"/>
  <c r="Y46" i="166"/>
  <c r="Y45" i="166"/>
  <c r="Y44" i="166"/>
  <c r="Y43" i="166"/>
  <c r="Y42" i="166"/>
  <c r="Y41" i="166"/>
  <c r="Y40" i="166"/>
  <c r="Y39" i="166"/>
  <c r="Y38" i="166"/>
  <c r="Y37" i="166"/>
  <c r="Y36" i="166"/>
  <c r="Y35" i="166"/>
  <c r="Y34" i="166"/>
  <c r="Y33" i="166"/>
  <c r="Y32" i="166"/>
  <c r="Y31" i="166"/>
  <c r="Y30" i="166"/>
  <c r="Y29" i="166"/>
  <c r="Y28" i="166"/>
  <c r="Y27" i="166"/>
  <c r="Y26" i="166"/>
  <c r="Y25" i="166"/>
  <c r="Y24" i="166"/>
  <c r="Y23" i="166"/>
  <c r="Y22" i="166"/>
  <c r="Y21" i="166"/>
  <c r="Y20" i="166"/>
  <c r="Y19" i="166"/>
  <c r="Y18" i="166"/>
  <c r="Y17" i="166"/>
  <c r="Y16" i="166"/>
  <c r="Y15" i="166"/>
  <c r="Y14" i="166"/>
  <c r="Y13" i="166"/>
  <c r="Y12" i="166"/>
  <c r="Y11" i="166"/>
  <c r="Y10" i="166"/>
  <c r="Y9" i="166"/>
  <c r="Y8" i="166"/>
  <c r="Y7" i="166"/>
  <c r="Y6" i="166"/>
  <c r="Y5" i="166"/>
  <c r="Y4" i="166"/>
  <c r="T43" i="166"/>
  <c r="T42" i="166"/>
  <c r="T41" i="166"/>
  <c r="T40" i="166"/>
  <c r="T39" i="166"/>
  <c r="T38" i="166"/>
  <c r="T37" i="166"/>
  <c r="T36" i="166"/>
  <c r="T35" i="166"/>
  <c r="T34" i="166"/>
  <c r="T31" i="166"/>
  <c r="T30" i="166"/>
  <c r="T29" i="166"/>
  <c r="T28" i="166"/>
  <c r="T25" i="166"/>
  <c r="T24" i="166"/>
  <c r="T23" i="166"/>
  <c r="T22" i="166"/>
  <c r="T21" i="166"/>
  <c r="T20" i="166"/>
  <c r="T19" i="166"/>
  <c r="T18" i="166"/>
  <c r="T17" i="166"/>
  <c r="T16" i="166"/>
  <c r="T15" i="166"/>
  <c r="T14" i="166"/>
  <c r="T13" i="166"/>
  <c r="T12" i="166"/>
  <c r="T11" i="166"/>
  <c r="T10" i="166"/>
  <c r="T9" i="166"/>
  <c r="T8" i="166"/>
  <c r="T7" i="166"/>
  <c r="T6" i="166"/>
  <c r="T5" i="166"/>
  <c r="T4" i="166"/>
  <c r="J72" i="166"/>
  <c r="J71" i="166"/>
  <c r="J70" i="166"/>
  <c r="J69" i="166"/>
  <c r="J68" i="166"/>
  <c r="J65" i="166"/>
  <c r="J64" i="166"/>
  <c r="J63" i="166"/>
  <c r="J62" i="166"/>
  <c r="J61" i="166"/>
  <c r="J60" i="166"/>
  <c r="J57" i="166"/>
  <c r="J56" i="166"/>
  <c r="J55" i="166"/>
  <c r="J54" i="166"/>
  <c r="J53" i="166"/>
  <c r="J52" i="166"/>
  <c r="J51" i="166"/>
  <c r="J50" i="166"/>
  <c r="J49" i="166"/>
  <c r="J48" i="166"/>
  <c r="J47" i="166"/>
  <c r="J46" i="166"/>
  <c r="J45" i="166"/>
  <c r="J44" i="166"/>
  <c r="J43" i="166"/>
  <c r="J40" i="166"/>
  <c r="J39" i="166"/>
  <c r="J38" i="166"/>
  <c r="J37" i="166"/>
  <c r="J34" i="166"/>
  <c r="J33" i="166"/>
  <c r="J32" i="166"/>
  <c r="J31" i="166"/>
  <c r="J30" i="166"/>
  <c r="J29" i="166"/>
  <c r="J28" i="166"/>
  <c r="J27" i="166"/>
  <c r="J26" i="166"/>
  <c r="J25" i="166"/>
  <c r="J24" i="166"/>
  <c r="J23" i="166"/>
  <c r="J22" i="166"/>
  <c r="J21" i="166"/>
  <c r="J20" i="166"/>
  <c r="J19" i="166"/>
  <c r="J18" i="166"/>
  <c r="J17" i="166"/>
  <c r="J16" i="166"/>
  <c r="J15" i="166"/>
  <c r="J14" i="166"/>
  <c r="J13" i="166"/>
  <c r="J12" i="166"/>
  <c r="J11" i="166"/>
  <c r="J10" i="166"/>
  <c r="J9" i="166"/>
  <c r="J8" i="166"/>
  <c r="J7" i="166"/>
  <c r="J6" i="166"/>
  <c r="J5" i="166"/>
  <c r="J4" i="166"/>
  <c r="W53" i="166"/>
  <c r="W52" i="166"/>
  <c r="W51" i="166"/>
  <c r="W50" i="166"/>
  <c r="W49" i="166"/>
  <c r="W48" i="166"/>
  <c r="W47" i="166"/>
  <c r="W46" i="166"/>
  <c r="W45" i="166"/>
  <c r="W44" i="166"/>
  <c r="W43" i="166"/>
  <c r="L43" i="166"/>
  <c r="W42" i="166"/>
  <c r="L42" i="166"/>
  <c r="W41" i="166"/>
  <c r="L41" i="166"/>
  <c r="W40" i="166"/>
  <c r="L40" i="166"/>
  <c r="W39" i="166"/>
  <c r="L39" i="166"/>
  <c r="W38" i="166"/>
  <c r="L38" i="166"/>
  <c r="W37" i="166"/>
  <c r="L37" i="166"/>
  <c r="W36" i="166"/>
  <c r="L36" i="166"/>
  <c r="W35" i="166"/>
  <c r="L35" i="166"/>
  <c r="W34" i="166"/>
  <c r="L34" i="166"/>
  <c r="W33" i="166"/>
  <c r="W32" i="166"/>
  <c r="W31" i="166"/>
  <c r="L31" i="166"/>
  <c r="W30" i="166"/>
  <c r="L30" i="166"/>
  <c r="W29" i="166"/>
  <c r="L29" i="166"/>
  <c r="W28" i="166"/>
  <c r="L28" i="166"/>
  <c r="W27" i="166"/>
  <c r="W26" i="166"/>
  <c r="K26" i="166"/>
  <c r="W25" i="166"/>
  <c r="W24" i="166"/>
  <c r="K24" i="166"/>
  <c r="W23" i="166"/>
  <c r="W22" i="166"/>
  <c r="K22" i="166"/>
  <c r="W21" i="166"/>
  <c r="W20" i="166"/>
  <c r="W19" i="166"/>
  <c r="W18" i="166"/>
  <c r="K18" i="166"/>
  <c r="W17" i="166"/>
  <c r="W16" i="166"/>
  <c r="W15" i="166"/>
  <c r="W14" i="166"/>
  <c r="K14" i="166"/>
  <c r="W13" i="166"/>
  <c r="W12" i="166"/>
  <c r="W11" i="166"/>
  <c r="W10" i="166"/>
  <c r="K10" i="166"/>
  <c r="W9" i="166"/>
  <c r="W8" i="166"/>
  <c r="W7" i="166"/>
  <c r="W6" i="166"/>
  <c r="W5" i="166"/>
  <c r="W4" i="166"/>
  <c r="K4" i="166"/>
  <c r="U1" i="166"/>
  <c r="T1" i="166"/>
  <c r="W1" i="166" s="1"/>
  <c r="H64" i="165"/>
  <c r="G64" i="165"/>
  <c r="F64" i="165"/>
  <c r="E64" i="165"/>
  <c r="D64" i="165"/>
  <c r="H63" i="165"/>
  <c r="G63" i="165"/>
  <c r="F63" i="165"/>
  <c r="E63" i="165"/>
  <c r="D63" i="165"/>
  <c r="H62" i="165"/>
  <c r="G62" i="165"/>
  <c r="F62" i="165"/>
  <c r="E62" i="165"/>
  <c r="D62" i="165"/>
  <c r="H61" i="165"/>
  <c r="G61" i="165"/>
  <c r="F61" i="165"/>
  <c r="E61" i="165"/>
  <c r="D61" i="165"/>
  <c r="H60" i="165"/>
  <c r="G60" i="165"/>
  <c r="F60" i="165"/>
  <c r="E60" i="165"/>
  <c r="D60" i="165"/>
  <c r="H56" i="165"/>
  <c r="G56" i="165"/>
  <c r="F56" i="165"/>
  <c r="E56" i="165"/>
  <c r="D56" i="165"/>
  <c r="H55" i="165"/>
  <c r="G55" i="165"/>
  <c r="F55" i="165"/>
  <c r="E55" i="165"/>
  <c r="D55" i="165"/>
  <c r="H54" i="165"/>
  <c r="G54" i="165"/>
  <c r="F54" i="165"/>
  <c r="E54" i="165"/>
  <c r="D54" i="165"/>
  <c r="H53" i="165"/>
  <c r="G53" i="165"/>
  <c r="F53" i="165"/>
  <c r="E53" i="165"/>
  <c r="D53" i="165"/>
  <c r="H52" i="165"/>
  <c r="G52" i="165"/>
  <c r="F52" i="165"/>
  <c r="E52" i="165"/>
  <c r="D52" i="165"/>
  <c r="H51" i="165"/>
  <c r="G51" i="165"/>
  <c r="F51" i="165"/>
  <c r="E51" i="165"/>
  <c r="D51" i="165"/>
  <c r="H50" i="165"/>
  <c r="G50" i="165"/>
  <c r="F50" i="165"/>
  <c r="E50" i="165"/>
  <c r="D50" i="165"/>
  <c r="H49" i="165"/>
  <c r="G49" i="165"/>
  <c r="F49" i="165"/>
  <c r="E49" i="165"/>
  <c r="D49" i="165"/>
  <c r="H48" i="165"/>
  <c r="G48" i="165"/>
  <c r="F48" i="165"/>
  <c r="E48" i="165"/>
  <c r="D48" i="165"/>
  <c r="H47" i="165"/>
  <c r="G47" i="165"/>
  <c r="F47" i="165"/>
  <c r="E47" i="165"/>
  <c r="D47" i="165"/>
  <c r="H46" i="165"/>
  <c r="G46" i="165"/>
  <c r="F46" i="165"/>
  <c r="E46" i="165"/>
  <c r="D46" i="165"/>
  <c r="H45" i="165"/>
  <c r="G45" i="165"/>
  <c r="F45" i="165"/>
  <c r="E45" i="165"/>
  <c r="D45" i="165"/>
  <c r="H44" i="165"/>
  <c r="G44" i="165"/>
  <c r="F44" i="165"/>
  <c r="E44" i="165"/>
  <c r="D44" i="165"/>
  <c r="H43" i="165"/>
  <c r="G43" i="165"/>
  <c r="F43" i="165"/>
  <c r="E43" i="165"/>
  <c r="D43" i="165"/>
  <c r="Y53" i="165"/>
  <c r="Y52" i="165"/>
  <c r="Y51" i="165"/>
  <c r="Y50" i="165"/>
  <c r="Y49" i="165"/>
  <c r="Y48" i="165"/>
  <c r="Y47" i="165"/>
  <c r="Y46" i="165"/>
  <c r="Y45" i="165"/>
  <c r="Y44" i="165"/>
  <c r="Y43" i="165"/>
  <c r="Y42" i="165"/>
  <c r="Y41" i="165"/>
  <c r="Y40" i="165"/>
  <c r="Y39" i="165"/>
  <c r="Y38" i="165"/>
  <c r="Y37" i="165"/>
  <c r="Y36" i="165"/>
  <c r="Y35" i="165"/>
  <c r="Y34" i="165"/>
  <c r="Y33" i="165"/>
  <c r="Y32" i="165"/>
  <c r="Y31" i="165"/>
  <c r="Y30" i="165"/>
  <c r="Y29" i="165"/>
  <c r="Y28" i="165"/>
  <c r="Y27" i="165"/>
  <c r="Y26" i="165"/>
  <c r="Y25" i="165"/>
  <c r="Y24" i="165"/>
  <c r="Y23" i="165"/>
  <c r="Y22" i="165"/>
  <c r="Y21" i="165"/>
  <c r="Y20" i="165"/>
  <c r="Y19" i="165"/>
  <c r="Y18" i="165"/>
  <c r="Y17" i="165"/>
  <c r="Y16" i="165"/>
  <c r="Y15" i="165"/>
  <c r="Y14" i="165"/>
  <c r="Y13" i="165"/>
  <c r="Y12" i="165"/>
  <c r="Y11" i="165"/>
  <c r="Y10" i="165"/>
  <c r="Y9" i="165"/>
  <c r="Y8" i="165"/>
  <c r="Y7" i="165"/>
  <c r="Y6" i="165"/>
  <c r="Y5" i="165"/>
  <c r="Y4" i="165"/>
  <c r="T43" i="165"/>
  <c r="T42" i="165"/>
  <c r="T41" i="165"/>
  <c r="T40" i="165"/>
  <c r="T39" i="165"/>
  <c r="T38" i="165"/>
  <c r="T37" i="165"/>
  <c r="T36" i="165"/>
  <c r="T35" i="165"/>
  <c r="T34" i="165"/>
  <c r="T31" i="165"/>
  <c r="T30" i="165"/>
  <c r="T29" i="165"/>
  <c r="T28" i="165"/>
  <c r="T25" i="165"/>
  <c r="T24" i="165"/>
  <c r="T23" i="165"/>
  <c r="T22" i="165"/>
  <c r="T21" i="165"/>
  <c r="T20" i="165"/>
  <c r="T19" i="165"/>
  <c r="T18" i="165"/>
  <c r="T17" i="165"/>
  <c r="T16" i="165"/>
  <c r="T15" i="165"/>
  <c r="T14" i="165"/>
  <c r="T13" i="165"/>
  <c r="T12" i="165"/>
  <c r="T11" i="165"/>
  <c r="T10" i="165"/>
  <c r="T9" i="165"/>
  <c r="T8" i="165"/>
  <c r="T7" i="165"/>
  <c r="T6" i="165"/>
  <c r="T5" i="165"/>
  <c r="T4" i="165"/>
  <c r="J72" i="165"/>
  <c r="J71" i="165"/>
  <c r="J70" i="165"/>
  <c r="J69" i="165"/>
  <c r="J68" i="165"/>
  <c r="J65" i="165"/>
  <c r="J64" i="165"/>
  <c r="J63" i="165"/>
  <c r="J62" i="165"/>
  <c r="J61" i="165"/>
  <c r="J60" i="165"/>
  <c r="J57" i="165"/>
  <c r="J56" i="165"/>
  <c r="J55" i="165"/>
  <c r="J54" i="165"/>
  <c r="J53" i="165"/>
  <c r="J52" i="165"/>
  <c r="J51" i="165"/>
  <c r="J50" i="165"/>
  <c r="J49" i="165"/>
  <c r="J48" i="165"/>
  <c r="J47" i="165"/>
  <c r="J46" i="165"/>
  <c r="J45" i="165"/>
  <c r="J44" i="165"/>
  <c r="J43" i="165"/>
  <c r="J40" i="165"/>
  <c r="J39" i="165"/>
  <c r="J38" i="165"/>
  <c r="J37" i="165"/>
  <c r="J34" i="165"/>
  <c r="J33" i="165"/>
  <c r="J32" i="165"/>
  <c r="J31" i="165"/>
  <c r="J30" i="165"/>
  <c r="J29" i="165"/>
  <c r="J28" i="165"/>
  <c r="J27" i="165"/>
  <c r="J26" i="165"/>
  <c r="J25" i="165"/>
  <c r="J24" i="165"/>
  <c r="J23" i="165"/>
  <c r="J22" i="165"/>
  <c r="J21" i="165"/>
  <c r="J20" i="165"/>
  <c r="J19" i="165"/>
  <c r="J18" i="165"/>
  <c r="J17" i="165"/>
  <c r="J16" i="165"/>
  <c r="J15" i="165"/>
  <c r="J14" i="165"/>
  <c r="J13" i="165"/>
  <c r="J12" i="165"/>
  <c r="J11" i="165"/>
  <c r="J10" i="165"/>
  <c r="J9" i="165"/>
  <c r="J8" i="165"/>
  <c r="J7" i="165"/>
  <c r="J6" i="165"/>
  <c r="J5" i="165"/>
  <c r="J4" i="165"/>
  <c r="W53" i="165"/>
  <c r="W52" i="165"/>
  <c r="W51" i="165"/>
  <c r="W50" i="165"/>
  <c r="W49" i="165"/>
  <c r="W48" i="165"/>
  <c r="W47" i="165"/>
  <c r="W46" i="165"/>
  <c r="W45" i="165"/>
  <c r="W44" i="165"/>
  <c r="W43" i="165"/>
  <c r="L43" i="165"/>
  <c r="W42" i="165"/>
  <c r="L42" i="165"/>
  <c r="W41" i="165"/>
  <c r="L41" i="165"/>
  <c r="W40" i="165"/>
  <c r="L40" i="165"/>
  <c r="W39" i="165"/>
  <c r="L39" i="165"/>
  <c r="W38" i="165"/>
  <c r="L38" i="165"/>
  <c r="W37" i="165"/>
  <c r="L37" i="165"/>
  <c r="W36" i="165"/>
  <c r="L36" i="165"/>
  <c r="W35" i="165"/>
  <c r="L35" i="165"/>
  <c r="W34" i="165"/>
  <c r="L34" i="165"/>
  <c r="W33" i="165"/>
  <c r="W32" i="165"/>
  <c r="W31" i="165"/>
  <c r="L31" i="165"/>
  <c r="W30" i="165"/>
  <c r="L30" i="165"/>
  <c r="W29" i="165"/>
  <c r="L29" i="165"/>
  <c r="W28" i="165"/>
  <c r="L28" i="165"/>
  <c r="W27" i="165"/>
  <c r="W26" i="165"/>
  <c r="K26" i="165"/>
  <c r="W25" i="165"/>
  <c r="W24" i="165"/>
  <c r="K24" i="165"/>
  <c r="W23" i="165"/>
  <c r="W22" i="165"/>
  <c r="K22" i="165"/>
  <c r="W21" i="165"/>
  <c r="W20" i="165"/>
  <c r="W19" i="165"/>
  <c r="W18" i="165"/>
  <c r="K18" i="165"/>
  <c r="W17" i="165"/>
  <c r="W16" i="165"/>
  <c r="W15" i="165"/>
  <c r="W14" i="165"/>
  <c r="K14" i="165"/>
  <c r="W13" i="165"/>
  <c r="W12" i="165"/>
  <c r="W11" i="165"/>
  <c r="W10" i="165"/>
  <c r="K10" i="165"/>
  <c r="W9" i="165"/>
  <c r="W8" i="165"/>
  <c r="W7" i="165"/>
  <c r="W6" i="165"/>
  <c r="W5" i="165"/>
  <c r="W4" i="165"/>
  <c r="K4" i="165"/>
  <c r="U1" i="165"/>
  <c r="T1" i="165"/>
  <c r="W1" i="165" s="1"/>
  <c r="H64" i="164"/>
  <c r="G64" i="164"/>
  <c r="F64" i="164"/>
  <c r="E64" i="164"/>
  <c r="D64" i="164"/>
  <c r="H63" i="164"/>
  <c r="G63" i="164"/>
  <c r="F63" i="164"/>
  <c r="E63" i="164"/>
  <c r="D63" i="164"/>
  <c r="H62" i="164"/>
  <c r="G62" i="164"/>
  <c r="F62" i="164"/>
  <c r="E62" i="164"/>
  <c r="D62" i="164"/>
  <c r="H61" i="164"/>
  <c r="G61" i="164"/>
  <c r="F61" i="164"/>
  <c r="E61" i="164"/>
  <c r="D61" i="164"/>
  <c r="H60" i="164"/>
  <c r="G60" i="164"/>
  <c r="F60" i="164"/>
  <c r="E60" i="164"/>
  <c r="D60" i="164"/>
  <c r="H56" i="164"/>
  <c r="G56" i="164"/>
  <c r="F56" i="164"/>
  <c r="E56" i="164"/>
  <c r="D56" i="164"/>
  <c r="H55" i="164"/>
  <c r="G55" i="164"/>
  <c r="F55" i="164"/>
  <c r="E55" i="164"/>
  <c r="D55" i="164"/>
  <c r="H54" i="164"/>
  <c r="G54" i="164"/>
  <c r="F54" i="164"/>
  <c r="E54" i="164"/>
  <c r="D54" i="164"/>
  <c r="H53" i="164"/>
  <c r="G53" i="164"/>
  <c r="F53" i="164"/>
  <c r="E53" i="164"/>
  <c r="D53" i="164"/>
  <c r="H52" i="164"/>
  <c r="G52" i="164"/>
  <c r="F52" i="164"/>
  <c r="E52" i="164"/>
  <c r="D52" i="164"/>
  <c r="H51" i="164"/>
  <c r="G51" i="164"/>
  <c r="F51" i="164"/>
  <c r="E51" i="164"/>
  <c r="D51" i="164"/>
  <c r="H50" i="164"/>
  <c r="G50" i="164"/>
  <c r="F50" i="164"/>
  <c r="E50" i="164"/>
  <c r="D50" i="164"/>
  <c r="H49" i="164"/>
  <c r="G49" i="164"/>
  <c r="F49" i="164"/>
  <c r="E49" i="164"/>
  <c r="D49" i="164"/>
  <c r="H48" i="164"/>
  <c r="G48" i="164"/>
  <c r="F48" i="164"/>
  <c r="E48" i="164"/>
  <c r="D48" i="164"/>
  <c r="H47" i="164"/>
  <c r="G47" i="164"/>
  <c r="F47" i="164"/>
  <c r="E47" i="164"/>
  <c r="D47" i="164"/>
  <c r="H46" i="164"/>
  <c r="G46" i="164"/>
  <c r="F46" i="164"/>
  <c r="E46" i="164"/>
  <c r="D46" i="164"/>
  <c r="H45" i="164"/>
  <c r="G45" i="164"/>
  <c r="F45" i="164"/>
  <c r="E45" i="164"/>
  <c r="D45" i="164"/>
  <c r="H44" i="164"/>
  <c r="G44" i="164"/>
  <c r="F44" i="164"/>
  <c r="E44" i="164"/>
  <c r="D44" i="164"/>
  <c r="H43" i="164"/>
  <c r="G43" i="164"/>
  <c r="F43" i="164"/>
  <c r="E43" i="164"/>
  <c r="D43" i="164"/>
  <c r="Y53" i="164"/>
  <c r="Y52" i="164"/>
  <c r="Y51" i="164"/>
  <c r="Y50" i="164"/>
  <c r="Y49" i="164"/>
  <c r="Y48" i="164"/>
  <c r="Y47" i="164"/>
  <c r="Y46" i="164"/>
  <c r="Y45" i="164"/>
  <c r="Y44" i="164"/>
  <c r="Y43" i="164"/>
  <c r="Y42" i="164"/>
  <c r="Y41" i="164"/>
  <c r="Y40" i="164"/>
  <c r="Y39" i="164"/>
  <c r="Y38" i="164"/>
  <c r="Y37" i="164"/>
  <c r="Y36" i="164"/>
  <c r="Y35" i="164"/>
  <c r="Y34" i="164"/>
  <c r="Y33" i="164"/>
  <c r="Y32" i="164"/>
  <c r="Y31" i="164"/>
  <c r="Y30" i="164"/>
  <c r="Y29" i="164"/>
  <c r="Y28" i="164"/>
  <c r="Y27" i="164"/>
  <c r="Y26" i="164"/>
  <c r="Y25" i="164"/>
  <c r="Y24" i="164"/>
  <c r="Y23" i="164"/>
  <c r="Y22" i="164"/>
  <c r="Y21" i="164"/>
  <c r="Y20" i="164"/>
  <c r="Y19" i="164"/>
  <c r="Y18" i="164"/>
  <c r="Y17" i="164"/>
  <c r="Y16" i="164"/>
  <c r="Y15" i="164"/>
  <c r="Y14" i="164"/>
  <c r="Y13" i="164"/>
  <c r="Y12" i="164"/>
  <c r="Y11" i="164"/>
  <c r="Y10" i="164"/>
  <c r="Y9" i="164"/>
  <c r="Y8" i="164"/>
  <c r="Y7" i="164"/>
  <c r="Y6" i="164"/>
  <c r="Y5" i="164"/>
  <c r="Y4" i="164"/>
  <c r="T43" i="164"/>
  <c r="T42" i="164"/>
  <c r="T41" i="164"/>
  <c r="T40" i="164"/>
  <c r="T39" i="164"/>
  <c r="T38" i="164"/>
  <c r="T37" i="164"/>
  <c r="T36" i="164"/>
  <c r="T35" i="164"/>
  <c r="T34" i="164"/>
  <c r="T31" i="164"/>
  <c r="T30" i="164"/>
  <c r="T29" i="164"/>
  <c r="T28" i="164"/>
  <c r="T25" i="164"/>
  <c r="T24" i="164"/>
  <c r="T23" i="164"/>
  <c r="T22" i="164"/>
  <c r="T21" i="164"/>
  <c r="T20" i="164"/>
  <c r="T19" i="164"/>
  <c r="T18" i="164"/>
  <c r="T17" i="164"/>
  <c r="T16" i="164"/>
  <c r="T15" i="164"/>
  <c r="T14" i="164"/>
  <c r="T13" i="164"/>
  <c r="T12" i="164"/>
  <c r="T11" i="164"/>
  <c r="T10" i="164"/>
  <c r="T9" i="164"/>
  <c r="T8" i="164"/>
  <c r="T7" i="164"/>
  <c r="T6" i="164"/>
  <c r="T5" i="164"/>
  <c r="T4" i="164"/>
  <c r="J72" i="164"/>
  <c r="J71" i="164"/>
  <c r="J70" i="164"/>
  <c r="J69" i="164"/>
  <c r="J68" i="164"/>
  <c r="J65" i="164"/>
  <c r="J64" i="164"/>
  <c r="J63" i="164"/>
  <c r="J62" i="164"/>
  <c r="J61" i="164"/>
  <c r="J60" i="164"/>
  <c r="J57" i="164"/>
  <c r="J56" i="164"/>
  <c r="J55" i="164"/>
  <c r="J54" i="164"/>
  <c r="J53" i="164"/>
  <c r="J52" i="164"/>
  <c r="J51" i="164"/>
  <c r="J50" i="164"/>
  <c r="J49" i="164"/>
  <c r="J48" i="164"/>
  <c r="J47" i="164"/>
  <c r="J46" i="164"/>
  <c r="J45" i="164"/>
  <c r="J44" i="164"/>
  <c r="J43" i="164"/>
  <c r="J40" i="164"/>
  <c r="J39" i="164"/>
  <c r="J38" i="164"/>
  <c r="J37" i="164"/>
  <c r="J34" i="164"/>
  <c r="J33" i="164"/>
  <c r="J32" i="164"/>
  <c r="J31" i="164"/>
  <c r="J30" i="164"/>
  <c r="J29" i="164"/>
  <c r="J28" i="164"/>
  <c r="J27" i="164"/>
  <c r="J26" i="164"/>
  <c r="J25" i="164"/>
  <c r="J24" i="164"/>
  <c r="J23" i="164"/>
  <c r="J22" i="164"/>
  <c r="J21" i="164"/>
  <c r="J20" i="164"/>
  <c r="J19" i="164"/>
  <c r="J18" i="164"/>
  <c r="J17" i="164"/>
  <c r="J16" i="164"/>
  <c r="J15" i="164"/>
  <c r="J14" i="164"/>
  <c r="J13" i="164"/>
  <c r="J12" i="164"/>
  <c r="J11" i="164"/>
  <c r="J10" i="164"/>
  <c r="J9" i="164"/>
  <c r="J8" i="164"/>
  <c r="J7" i="164"/>
  <c r="J6" i="164"/>
  <c r="J5" i="164"/>
  <c r="J4" i="164"/>
  <c r="W53" i="164"/>
  <c r="W52" i="164"/>
  <c r="W51" i="164"/>
  <c r="W50" i="164"/>
  <c r="W49" i="164"/>
  <c r="W48" i="164"/>
  <c r="W47" i="164"/>
  <c r="W46" i="164"/>
  <c r="W45" i="164"/>
  <c r="W44" i="164"/>
  <c r="W43" i="164"/>
  <c r="L43" i="164"/>
  <c r="W42" i="164"/>
  <c r="L42" i="164"/>
  <c r="W41" i="164"/>
  <c r="L41" i="164"/>
  <c r="W40" i="164"/>
  <c r="L40" i="164"/>
  <c r="W39" i="164"/>
  <c r="L39" i="164"/>
  <c r="W38" i="164"/>
  <c r="L38" i="164"/>
  <c r="W37" i="164"/>
  <c r="L37" i="164"/>
  <c r="W36" i="164"/>
  <c r="L36" i="164"/>
  <c r="W35" i="164"/>
  <c r="L35" i="164"/>
  <c r="W34" i="164"/>
  <c r="L34" i="164"/>
  <c r="W33" i="164"/>
  <c r="W32" i="164"/>
  <c r="W31" i="164"/>
  <c r="L31" i="164"/>
  <c r="W30" i="164"/>
  <c r="L30" i="164"/>
  <c r="W29" i="164"/>
  <c r="L29" i="164"/>
  <c r="W28" i="164"/>
  <c r="L28" i="164"/>
  <c r="W27" i="164"/>
  <c r="W26" i="164"/>
  <c r="K26" i="164"/>
  <c r="W25" i="164"/>
  <c r="W24" i="164"/>
  <c r="K24" i="164"/>
  <c r="W23" i="164"/>
  <c r="W22" i="164"/>
  <c r="K22" i="164"/>
  <c r="W21" i="164"/>
  <c r="W20" i="164"/>
  <c r="W19" i="164"/>
  <c r="W18" i="164"/>
  <c r="K18" i="164"/>
  <c r="W17" i="164"/>
  <c r="W16" i="164"/>
  <c r="W15" i="164"/>
  <c r="W14" i="164"/>
  <c r="K14" i="164"/>
  <c r="W13" i="164"/>
  <c r="W12" i="164"/>
  <c r="W11" i="164"/>
  <c r="W10" i="164"/>
  <c r="K10" i="164"/>
  <c r="W9" i="164"/>
  <c r="W8" i="164"/>
  <c r="W7" i="164"/>
  <c r="W6" i="164"/>
  <c r="W5" i="164"/>
  <c r="W4" i="164"/>
  <c r="K4" i="164"/>
  <c r="U1" i="164"/>
  <c r="T1" i="164"/>
  <c r="W1" i="164" s="1"/>
  <c r="H64" i="163"/>
  <c r="G64" i="163"/>
  <c r="F64" i="163"/>
  <c r="E64" i="163"/>
  <c r="D64" i="163"/>
  <c r="H63" i="163"/>
  <c r="G63" i="163"/>
  <c r="F63" i="163"/>
  <c r="E63" i="163"/>
  <c r="D63" i="163"/>
  <c r="H62" i="163"/>
  <c r="G62" i="163"/>
  <c r="F62" i="163"/>
  <c r="E62" i="163"/>
  <c r="D62" i="163"/>
  <c r="H61" i="163"/>
  <c r="G61" i="163"/>
  <c r="F61" i="163"/>
  <c r="E61" i="163"/>
  <c r="D61" i="163"/>
  <c r="H60" i="163"/>
  <c r="G60" i="163"/>
  <c r="F60" i="163"/>
  <c r="E60" i="163"/>
  <c r="D60" i="163"/>
  <c r="H56" i="163"/>
  <c r="G56" i="163"/>
  <c r="F56" i="163"/>
  <c r="E56" i="163"/>
  <c r="D56" i="163"/>
  <c r="H55" i="163"/>
  <c r="G55" i="163"/>
  <c r="F55" i="163"/>
  <c r="E55" i="163"/>
  <c r="D55" i="163"/>
  <c r="H54" i="163"/>
  <c r="G54" i="163"/>
  <c r="F54" i="163"/>
  <c r="E54" i="163"/>
  <c r="D54" i="163"/>
  <c r="H53" i="163"/>
  <c r="G53" i="163"/>
  <c r="F53" i="163"/>
  <c r="E53" i="163"/>
  <c r="D53" i="163"/>
  <c r="H52" i="163"/>
  <c r="G52" i="163"/>
  <c r="F52" i="163"/>
  <c r="E52" i="163"/>
  <c r="D52" i="163"/>
  <c r="H51" i="163"/>
  <c r="G51" i="163"/>
  <c r="F51" i="163"/>
  <c r="E51" i="163"/>
  <c r="D51" i="163"/>
  <c r="H50" i="163"/>
  <c r="G50" i="163"/>
  <c r="F50" i="163"/>
  <c r="E50" i="163"/>
  <c r="D50" i="163"/>
  <c r="H49" i="163"/>
  <c r="G49" i="163"/>
  <c r="F49" i="163"/>
  <c r="E49" i="163"/>
  <c r="D49" i="163"/>
  <c r="H48" i="163"/>
  <c r="G48" i="163"/>
  <c r="F48" i="163"/>
  <c r="E48" i="163"/>
  <c r="D48" i="163"/>
  <c r="H47" i="163"/>
  <c r="G47" i="163"/>
  <c r="F47" i="163"/>
  <c r="E47" i="163"/>
  <c r="D47" i="163"/>
  <c r="H46" i="163"/>
  <c r="G46" i="163"/>
  <c r="F46" i="163"/>
  <c r="E46" i="163"/>
  <c r="D46" i="163"/>
  <c r="H45" i="163"/>
  <c r="G45" i="163"/>
  <c r="F45" i="163"/>
  <c r="E45" i="163"/>
  <c r="D45" i="163"/>
  <c r="H44" i="163"/>
  <c r="G44" i="163"/>
  <c r="F44" i="163"/>
  <c r="E44" i="163"/>
  <c r="D44" i="163"/>
  <c r="H43" i="163"/>
  <c r="G43" i="163"/>
  <c r="F43" i="163"/>
  <c r="E43" i="163"/>
  <c r="D43" i="163"/>
  <c r="Y53" i="163"/>
  <c r="Y52" i="163"/>
  <c r="Y51" i="163"/>
  <c r="Y50" i="163"/>
  <c r="Y49" i="163"/>
  <c r="Y48" i="163"/>
  <c r="Y47" i="163"/>
  <c r="Y46" i="163"/>
  <c r="Y45" i="163"/>
  <c r="Y44" i="163"/>
  <c r="Y43" i="163"/>
  <c r="Y42" i="163"/>
  <c r="Y41" i="163"/>
  <c r="Y40" i="163"/>
  <c r="Y39" i="163"/>
  <c r="Y38" i="163"/>
  <c r="Y37" i="163"/>
  <c r="Y36" i="163"/>
  <c r="Y35" i="163"/>
  <c r="Y34" i="163"/>
  <c r="Y33" i="163"/>
  <c r="Y32" i="163"/>
  <c r="Y31" i="163"/>
  <c r="Y30" i="163"/>
  <c r="Y29" i="163"/>
  <c r="Y28" i="163"/>
  <c r="Y27" i="163"/>
  <c r="Y26" i="163"/>
  <c r="Y25" i="163"/>
  <c r="Y24" i="163"/>
  <c r="Y23" i="163"/>
  <c r="Y22" i="163"/>
  <c r="Y21" i="163"/>
  <c r="Y20" i="163"/>
  <c r="Y19" i="163"/>
  <c r="Y18" i="163"/>
  <c r="Y17" i="163"/>
  <c r="Y16" i="163"/>
  <c r="Y15" i="163"/>
  <c r="Y14" i="163"/>
  <c r="Y13" i="163"/>
  <c r="Y12" i="163"/>
  <c r="Y11" i="163"/>
  <c r="Y10" i="163"/>
  <c r="Y9" i="163"/>
  <c r="Y8" i="163"/>
  <c r="Y7" i="163"/>
  <c r="Y6" i="163"/>
  <c r="Y5" i="163"/>
  <c r="Y4" i="163"/>
  <c r="T43" i="163"/>
  <c r="T42" i="163"/>
  <c r="T41" i="163"/>
  <c r="T40" i="163"/>
  <c r="T39" i="163"/>
  <c r="T38" i="163"/>
  <c r="T37" i="163"/>
  <c r="T36" i="163"/>
  <c r="T35" i="163"/>
  <c r="T34" i="163"/>
  <c r="T31" i="163"/>
  <c r="T30" i="163"/>
  <c r="T29" i="163"/>
  <c r="T28" i="163"/>
  <c r="T25" i="163"/>
  <c r="T24" i="163"/>
  <c r="T23" i="163"/>
  <c r="T22" i="163"/>
  <c r="T21" i="163"/>
  <c r="T20" i="163"/>
  <c r="T19" i="163"/>
  <c r="T18" i="163"/>
  <c r="T17" i="163"/>
  <c r="T16" i="163"/>
  <c r="T15" i="163"/>
  <c r="T14" i="163"/>
  <c r="T13" i="163"/>
  <c r="T12" i="163"/>
  <c r="T11" i="163"/>
  <c r="T10" i="163"/>
  <c r="T9" i="163"/>
  <c r="T8" i="163"/>
  <c r="T7" i="163"/>
  <c r="T6" i="163"/>
  <c r="T5" i="163"/>
  <c r="T4" i="163"/>
  <c r="J72" i="163"/>
  <c r="J71" i="163"/>
  <c r="J70" i="163"/>
  <c r="J69" i="163"/>
  <c r="J68" i="163"/>
  <c r="J65" i="163"/>
  <c r="J64" i="163"/>
  <c r="J63" i="163"/>
  <c r="J62" i="163"/>
  <c r="J61" i="163"/>
  <c r="J60" i="163"/>
  <c r="J57" i="163"/>
  <c r="J56" i="163"/>
  <c r="J55" i="163"/>
  <c r="J54" i="163"/>
  <c r="J53" i="163"/>
  <c r="J52" i="163"/>
  <c r="J51" i="163"/>
  <c r="J50" i="163"/>
  <c r="J49" i="163"/>
  <c r="J48" i="163"/>
  <c r="J47" i="163"/>
  <c r="J46" i="163"/>
  <c r="J45" i="163"/>
  <c r="J44" i="163"/>
  <c r="J43" i="163"/>
  <c r="J40" i="163"/>
  <c r="J39" i="163"/>
  <c r="J38" i="163"/>
  <c r="J37" i="163"/>
  <c r="J34" i="163"/>
  <c r="J33" i="163"/>
  <c r="J32" i="163"/>
  <c r="J31" i="163"/>
  <c r="J30" i="163"/>
  <c r="J29" i="163"/>
  <c r="J28" i="163"/>
  <c r="J27" i="163"/>
  <c r="J26" i="163"/>
  <c r="J25" i="163"/>
  <c r="J24" i="163"/>
  <c r="J23" i="163"/>
  <c r="J22" i="163"/>
  <c r="J21" i="163"/>
  <c r="J20" i="163"/>
  <c r="J19" i="163"/>
  <c r="J18" i="163"/>
  <c r="J17" i="163"/>
  <c r="J16" i="163"/>
  <c r="J15" i="163"/>
  <c r="J14" i="163"/>
  <c r="J13" i="163"/>
  <c r="J12" i="163"/>
  <c r="J11" i="163"/>
  <c r="J10" i="163"/>
  <c r="J9" i="163"/>
  <c r="J8" i="163"/>
  <c r="J7" i="163"/>
  <c r="J6" i="163"/>
  <c r="J5" i="163"/>
  <c r="J4" i="163"/>
  <c r="W53" i="163"/>
  <c r="W52" i="163"/>
  <c r="W51" i="163"/>
  <c r="W50" i="163"/>
  <c r="W49" i="163"/>
  <c r="W48" i="163"/>
  <c r="W47" i="163"/>
  <c r="W46" i="163"/>
  <c r="W45" i="163"/>
  <c r="W44" i="163"/>
  <c r="W43" i="163"/>
  <c r="L43" i="163"/>
  <c r="W42" i="163"/>
  <c r="L42" i="163"/>
  <c r="W41" i="163"/>
  <c r="L41" i="163"/>
  <c r="W40" i="163"/>
  <c r="L40" i="163"/>
  <c r="W39" i="163"/>
  <c r="L39" i="163"/>
  <c r="W38" i="163"/>
  <c r="L38" i="163"/>
  <c r="W37" i="163"/>
  <c r="L37" i="163"/>
  <c r="W36" i="163"/>
  <c r="L36" i="163"/>
  <c r="W35" i="163"/>
  <c r="L35" i="163"/>
  <c r="W34" i="163"/>
  <c r="L34" i="163"/>
  <c r="W33" i="163"/>
  <c r="W32" i="163"/>
  <c r="W31" i="163"/>
  <c r="L31" i="163"/>
  <c r="W30" i="163"/>
  <c r="L30" i="163"/>
  <c r="W29" i="163"/>
  <c r="L29" i="163"/>
  <c r="W28" i="163"/>
  <c r="L28" i="163"/>
  <c r="W27" i="163"/>
  <c r="W26" i="163"/>
  <c r="K26" i="163"/>
  <c r="W25" i="163"/>
  <c r="W24" i="163"/>
  <c r="K24" i="163"/>
  <c r="W23" i="163"/>
  <c r="W22" i="163"/>
  <c r="K22" i="163"/>
  <c r="W21" i="163"/>
  <c r="W20" i="163"/>
  <c r="W19" i="163"/>
  <c r="W18" i="163"/>
  <c r="K18" i="163"/>
  <c r="W17" i="163"/>
  <c r="W16" i="163"/>
  <c r="W15" i="163"/>
  <c r="W14" i="163"/>
  <c r="K14" i="163"/>
  <c r="W13" i="163"/>
  <c r="W12" i="163"/>
  <c r="W11" i="163"/>
  <c r="W10" i="163"/>
  <c r="K10" i="163"/>
  <c r="W9" i="163"/>
  <c r="W8" i="163"/>
  <c r="W7" i="163"/>
  <c r="W6" i="163"/>
  <c r="W5" i="163"/>
  <c r="W4" i="163"/>
  <c r="K4" i="163"/>
  <c r="U1" i="163"/>
  <c r="T1" i="163"/>
  <c r="W1" i="163" s="1"/>
  <c r="H64" i="162"/>
  <c r="G64" i="162"/>
  <c r="F64" i="162"/>
  <c r="E64" i="162"/>
  <c r="D64" i="162"/>
  <c r="H63" i="162"/>
  <c r="G63" i="162"/>
  <c r="F63" i="162"/>
  <c r="E63" i="162"/>
  <c r="D63" i="162"/>
  <c r="H62" i="162"/>
  <c r="G62" i="162"/>
  <c r="F62" i="162"/>
  <c r="E62" i="162"/>
  <c r="D62" i="162"/>
  <c r="H61" i="162"/>
  <c r="G61" i="162"/>
  <c r="F61" i="162"/>
  <c r="E61" i="162"/>
  <c r="D61" i="162"/>
  <c r="H60" i="162"/>
  <c r="G60" i="162"/>
  <c r="F60" i="162"/>
  <c r="E60" i="162"/>
  <c r="D60" i="162"/>
  <c r="H56" i="162"/>
  <c r="G56" i="162"/>
  <c r="F56" i="162"/>
  <c r="E56" i="162"/>
  <c r="D56" i="162"/>
  <c r="H55" i="162"/>
  <c r="G55" i="162"/>
  <c r="F55" i="162"/>
  <c r="E55" i="162"/>
  <c r="D55" i="162"/>
  <c r="H54" i="162"/>
  <c r="G54" i="162"/>
  <c r="F54" i="162"/>
  <c r="E54" i="162"/>
  <c r="D54" i="162"/>
  <c r="H53" i="162"/>
  <c r="G53" i="162"/>
  <c r="F53" i="162"/>
  <c r="E53" i="162"/>
  <c r="D53" i="162"/>
  <c r="H52" i="162"/>
  <c r="G52" i="162"/>
  <c r="F52" i="162"/>
  <c r="E52" i="162"/>
  <c r="D52" i="162"/>
  <c r="H51" i="162"/>
  <c r="G51" i="162"/>
  <c r="F51" i="162"/>
  <c r="E51" i="162"/>
  <c r="D51" i="162"/>
  <c r="H50" i="162"/>
  <c r="G50" i="162"/>
  <c r="F50" i="162"/>
  <c r="E50" i="162"/>
  <c r="D50" i="162"/>
  <c r="H49" i="162"/>
  <c r="G49" i="162"/>
  <c r="F49" i="162"/>
  <c r="E49" i="162"/>
  <c r="D49" i="162"/>
  <c r="H48" i="162"/>
  <c r="G48" i="162"/>
  <c r="F48" i="162"/>
  <c r="E48" i="162"/>
  <c r="D48" i="162"/>
  <c r="H47" i="162"/>
  <c r="G47" i="162"/>
  <c r="F47" i="162"/>
  <c r="E47" i="162"/>
  <c r="D47" i="162"/>
  <c r="H46" i="162"/>
  <c r="G46" i="162"/>
  <c r="F46" i="162"/>
  <c r="E46" i="162"/>
  <c r="D46" i="162"/>
  <c r="H45" i="162"/>
  <c r="G45" i="162"/>
  <c r="F45" i="162"/>
  <c r="E45" i="162"/>
  <c r="D45" i="162"/>
  <c r="H44" i="162"/>
  <c r="G44" i="162"/>
  <c r="F44" i="162"/>
  <c r="E44" i="162"/>
  <c r="D44" i="162"/>
  <c r="H43" i="162"/>
  <c r="G43" i="162"/>
  <c r="F43" i="162"/>
  <c r="E43" i="162"/>
  <c r="D43" i="162"/>
  <c r="Y53" i="162"/>
  <c r="Y52" i="162"/>
  <c r="Y51" i="162"/>
  <c r="Y50" i="162"/>
  <c r="Y49" i="162"/>
  <c r="Y48" i="162"/>
  <c r="Y47" i="162"/>
  <c r="Y46" i="162"/>
  <c r="Y45" i="162"/>
  <c r="Y44" i="162"/>
  <c r="Y43" i="162"/>
  <c r="Y42" i="162"/>
  <c r="Y41" i="162"/>
  <c r="Y40" i="162"/>
  <c r="Y39" i="162"/>
  <c r="Y38" i="162"/>
  <c r="Y37" i="162"/>
  <c r="Y36" i="162"/>
  <c r="Y35" i="162"/>
  <c r="Y34" i="162"/>
  <c r="Y33" i="162"/>
  <c r="Y32" i="162"/>
  <c r="Y31" i="162"/>
  <c r="Y30" i="162"/>
  <c r="Y29" i="162"/>
  <c r="Y28" i="162"/>
  <c r="Y27" i="162"/>
  <c r="Y26" i="162"/>
  <c r="Y25" i="162"/>
  <c r="Y24" i="162"/>
  <c r="Y23" i="162"/>
  <c r="Y22" i="162"/>
  <c r="Y21" i="162"/>
  <c r="Y20" i="162"/>
  <c r="Y19" i="162"/>
  <c r="Y18" i="162"/>
  <c r="Y17" i="162"/>
  <c r="Y16" i="162"/>
  <c r="Y15" i="162"/>
  <c r="Y14" i="162"/>
  <c r="Y13" i="162"/>
  <c r="Y12" i="162"/>
  <c r="Y11" i="162"/>
  <c r="Y10" i="162"/>
  <c r="Y9" i="162"/>
  <c r="Y8" i="162"/>
  <c r="Y7" i="162"/>
  <c r="Y6" i="162"/>
  <c r="Y5" i="162"/>
  <c r="Y4" i="162"/>
  <c r="T43" i="162"/>
  <c r="T42" i="162"/>
  <c r="T41" i="162"/>
  <c r="T40" i="162"/>
  <c r="T39" i="162"/>
  <c r="T38" i="162"/>
  <c r="T37" i="162"/>
  <c r="T36" i="162"/>
  <c r="T35" i="162"/>
  <c r="T34" i="162"/>
  <c r="T31" i="162"/>
  <c r="T30" i="162"/>
  <c r="T29" i="162"/>
  <c r="T28" i="162"/>
  <c r="T25" i="162"/>
  <c r="T24" i="162"/>
  <c r="T23" i="162"/>
  <c r="T22" i="162"/>
  <c r="T21" i="162"/>
  <c r="T20" i="162"/>
  <c r="T19" i="162"/>
  <c r="T18" i="162"/>
  <c r="T17" i="162"/>
  <c r="T16" i="162"/>
  <c r="T15" i="162"/>
  <c r="T14" i="162"/>
  <c r="T13" i="162"/>
  <c r="T12" i="162"/>
  <c r="T11" i="162"/>
  <c r="T10" i="162"/>
  <c r="T9" i="162"/>
  <c r="T8" i="162"/>
  <c r="T7" i="162"/>
  <c r="T6" i="162"/>
  <c r="T5" i="162"/>
  <c r="T4" i="162"/>
  <c r="J72" i="162"/>
  <c r="J71" i="162"/>
  <c r="J70" i="162"/>
  <c r="J69" i="162"/>
  <c r="J68" i="162"/>
  <c r="J65" i="162"/>
  <c r="J64" i="162"/>
  <c r="J63" i="162"/>
  <c r="J62" i="162"/>
  <c r="J61" i="162"/>
  <c r="J60" i="162"/>
  <c r="J57" i="162"/>
  <c r="J56" i="162"/>
  <c r="J55" i="162"/>
  <c r="J54" i="162"/>
  <c r="J53" i="162"/>
  <c r="J52" i="162"/>
  <c r="J51" i="162"/>
  <c r="J50" i="162"/>
  <c r="J49" i="162"/>
  <c r="J48" i="162"/>
  <c r="J47" i="162"/>
  <c r="J46" i="162"/>
  <c r="J45" i="162"/>
  <c r="J44" i="162"/>
  <c r="J43" i="162"/>
  <c r="J40" i="162"/>
  <c r="J39" i="162"/>
  <c r="J38" i="162"/>
  <c r="J37" i="162"/>
  <c r="J34" i="162"/>
  <c r="J33" i="162"/>
  <c r="J32" i="162"/>
  <c r="J31" i="162"/>
  <c r="J30" i="162"/>
  <c r="J29" i="162"/>
  <c r="J28" i="162"/>
  <c r="J27" i="162"/>
  <c r="J26" i="162"/>
  <c r="J25" i="162"/>
  <c r="J24" i="162"/>
  <c r="J23" i="162"/>
  <c r="J22" i="162"/>
  <c r="J21" i="162"/>
  <c r="J20" i="162"/>
  <c r="J19" i="162"/>
  <c r="J18" i="162"/>
  <c r="J17" i="162"/>
  <c r="J16" i="162"/>
  <c r="J15" i="162"/>
  <c r="J14" i="162"/>
  <c r="J13" i="162"/>
  <c r="J12" i="162"/>
  <c r="J11" i="162"/>
  <c r="J10" i="162"/>
  <c r="J9" i="162"/>
  <c r="J8" i="162"/>
  <c r="J7" i="162"/>
  <c r="J6" i="162"/>
  <c r="J5" i="162"/>
  <c r="J4" i="162"/>
  <c r="W53" i="162"/>
  <c r="W52" i="162"/>
  <c r="W51" i="162"/>
  <c r="W50" i="162"/>
  <c r="W49" i="162"/>
  <c r="W48" i="162"/>
  <c r="W47" i="162"/>
  <c r="W46" i="162"/>
  <c r="W45" i="162"/>
  <c r="W44" i="162"/>
  <c r="W43" i="162"/>
  <c r="L43" i="162"/>
  <c r="W42" i="162"/>
  <c r="L42" i="162"/>
  <c r="W41" i="162"/>
  <c r="L41" i="162"/>
  <c r="W40" i="162"/>
  <c r="L40" i="162"/>
  <c r="W39" i="162"/>
  <c r="L39" i="162"/>
  <c r="W38" i="162"/>
  <c r="L38" i="162"/>
  <c r="W37" i="162"/>
  <c r="L37" i="162"/>
  <c r="W36" i="162"/>
  <c r="L36" i="162"/>
  <c r="W35" i="162"/>
  <c r="L35" i="162"/>
  <c r="W34" i="162"/>
  <c r="L34" i="162"/>
  <c r="W33" i="162"/>
  <c r="W32" i="162"/>
  <c r="W31" i="162"/>
  <c r="L31" i="162"/>
  <c r="W30" i="162"/>
  <c r="L30" i="162"/>
  <c r="W29" i="162"/>
  <c r="L29" i="162"/>
  <c r="W28" i="162"/>
  <c r="L28" i="162"/>
  <c r="W27" i="162"/>
  <c r="W26" i="162"/>
  <c r="K26" i="162"/>
  <c r="W25" i="162"/>
  <c r="W24" i="162"/>
  <c r="K24" i="162"/>
  <c r="W23" i="162"/>
  <c r="W22" i="162"/>
  <c r="K22" i="162"/>
  <c r="W21" i="162"/>
  <c r="W20" i="162"/>
  <c r="W19" i="162"/>
  <c r="W18" i="162"/>
  <c r="K18" i="162"/>
  <c r="W17" i="162"/>
  <c r="W16" i="162"/>
  <c r="W15" i="162"/>
  <c r="W14" i="162"/>
  <c r="K14" i="162"/>
  <c r="W13" i="162"/>
  <c r="W12" i="162"/>
  <c r="W11" i="162"/>
  <c r="W10" i="162"/>
  <c r="K10" i="162"/>
  <c r="W9" i="162"/>
  <c r="W8" i="162"/>
  <c r="W7" i="162"/>
  <c r="W6" i="162"/>
  <c r="W5" i="162"/>
  <c r="W4" i="162"/>
  <c r="K4" i="162"/>
  <c r="U1" i="162"/>
  <c r="T1" i="162"/>
  <c r="W1" i="162" s="1"/>
  <c r="H64" i="161"/>
  <c r="G64" i="161"/>
  <c r="F64" i="161"/>
  <c r="E64" i="161"/>
  <c r="D64" i="161"/>
  <c r="H63" i="161"/>
  <c r="G63" i="161"/>
  <c r="F63" i="161"/>
  <c r="E63" i="161"/>
  <c r="D63" i="161"/>
  <c r="H62" i="161"/>
  <c r="G62" i="161"/>
  <c r="F62" i="161"/>
  <c r="E62" i="161"/>
  <c r="D62" i="161"/>
  <c r="H61" i="161"/>
  <c r="G61" i="161"/>
  <c r="F61" i="161"/>
  <c r="E61" i="161"/>
  <c r="D61" i="161"/>
  <c r="H60" i="161"/>
  <c r="G60" i="161"/>
  <c r="F60" i="161"/>
  <c r="E60" i="161"/>
  <c r="D60" i="161"/>
  <c r="H56" i="161"/>
  <c r="G56" i="161"/>
  <c r="F56" i="161"/>
  <c r="E56" i="161"/>
  <c r="D56" i="161"/>
  <c r="H55" i="161"/>
  <c r="G55" i="161"/>
  <c r="F55" i="161"/>
  <c r="E55" i="161"/>
  <c r="D55" i="161"/>
  <c r="H54" i="161"/>
  <c r="G54" i="161"/>
  <c r="F54" i="161"/>
  <c r="E54" i="161"/>
  <c r="D54" i="161"/>
  <c r="H53" i="161"/>
  <c r="G53" i="161"/>
  <c r="F53" i="161"/>
  <c r="E53" i="161"/>
  <c r="D53" i="161"/>
  <c r="H52" i="161"/>
  <c r="G52" i="161"/>
  <c r="F52" i="161"/>
  <c r="E52" i="161"/>
  <c r="D52" i="161"/>
  <c r="H51" i="161"/>
  <c r="G51" i="161"/>
  <c r="F51" i="161"/>
  <c r="E51" i="161"/>
  <c r="D51" i="161"/>
  <c r="H50" i="161"/>
  <c r="G50" i="161"/>
  <c r="F50" i="161"/>
  <c r="E50" i="161"/>
  <c r="D50" i="161"/>
  <c r="H49" i="161"/>
  <c r="G49" i="161"/>
  <c r="F49" i="161"/>
  <c r="E49" i="161"/>
  <c r="D49" i="161"/>
  <c r="H48" i="161"/>
  <c r="G48" i="161"/>
  <c r="F48" i="161"/>
  <c r="E48" i="161"/>
  <c r="D48" i="161"/>
  <c r="H47" i="161"/>
  <c r="G47" i="161"/>
  <c r="F47" i="161"/>
  <c r="E47" i="161"/>
  <c r="D47" i="161"/>
  <c r="H46" i="161"/>
  <c r="G46" i="161"/>
  <c r="F46" i="161"/>
  <c r="E46" i="161"/>
  <c r="D46" i="161"/>
  <c r="H45" i="161"/>
  <c r="G45" i="161"/>
  <c r="F45" i="161"/>
  <c r="E45" i="161"/>
  <c r="D45" i="161"/>
  <c r="H44" i="161"/>
  <c r="G44" i="161"/>
  <c r="F44" i="161"/>
  <c r="E44" i="161"/>
  <c r="D44" i="161"/>
  <c r="H43" i="161"/>
  <c r="G43" i="161"/>
  <c r="F43" i="161"/>
  <c r="E43" i="161"/>
  <c r="D43" i="161"/>
  <c r="Y53" i="161"/>
  <c r="Y52" i="161"/>
  <c r="Y51" i="161"/>
  <c r="Y50" i="161"/>
  <c r="Y49" i="161"/>
  <c r="Y48" i="161"/>
  <c r="Y47" i="161"/>
  <c r="Y46" i="161"/>
  <c r="Y45" i="161"/>
  <c r="Y44" i="161"/>
  <c r="Y43" i="161"/>
  <c r="Y42" i="161"/>
  <c r="Y41" i="161"/>
  <c r="Y40" i="161"/>
  <c r="Y39" i="161"/>
  <c r="Y38" i="161"/>
  <c r="Y37" i="161"/>
  <c r="Y36" i="161"/>
  <c r="Y35" i="161"/>
  <c r="Y34" i="161"/>
  <c r="Y33" i="161"/>
  <c r="Y32" i="161"/>
  <c r="Y31" i="161"/>
  <c r="Y30" i="161"/>
  <c r="Y29" i="161"/>
  <c r="Y28" i="161"/>
  <c r="Y27" i="161"/>
  <c r="Y26" i="161"/>
  <c r="Y25" i="161"/>
  <c r="Y24" i="161"/>
  <c r="Y23" i="161"/>
  <c r="Y22" i="161"/>
  <c r="Y21" i="161"/>
  <c r="Y20" i="161"/>
  <c r="Y19" i="161"/>
  <c r="Y18" i="161"/>
  <c r="Y17" i="161"/>
  <c r="Y16" i="161"/>
  <c r="Y15" i="161"/>
  <c r="Y14" i="161"/>
  <c r="Y13" i="161"/>
  <c r="Y12" i="161"/>
  <c r="Y11" i="161"/>
  <c r="Y10" i="161"/>
  <c r="Y9" i="161"/>
  <c r="Y8" i="161"/>
  <c r="Y7" i="161"/>
  <c r="Y6" i="161"/>
  <c r="Y5" i="161"/>
  <c r="Y4" i="161"/>
  <c r="T43" i="161"/>
  <c r="T42" i="161"/>
  <c r="T41" i="161"/>
  <c r="T40" i="161"/>
  <c r="T39" i="161"/>
  <c r="T38" i="161"/>
  <c r="T37" i="161"/>
  <c r="T36" i="161"/>
  <c r="T35" i="161"/>
  <c r="T34" i="161"/>
  <c r="T31" i="161"/>
  <c r="T30" i="161"/>
  <c r="T29" i="161"/>
  <c r="T28" i="161"/>
  <c r="T25" i="161"/>
  <c r="T24" i="161"/>
  <c r="T23" i="161"/>
  <c r="T22" i="161"/>
  <c r="T21" i="161"/>
  <c r="T20" i="161"/>
  <c r="T19" i="161"/>
  <c r="T18" i="161"/>
  <c r="T17" i="161"/>
  <c r="T16" i="161"/>
  <c r="T15" i="161"/>
  <c r="T14" i="161"/>
  <c r="T13" i="161"/>
  <c r="T12" i="161"/>
  <c r="T11" i="161"/>
  <c r="T10" i="161"/>
  <c r="T9" i="161"/>
  <c r="T8" i="161"/>
  <c r="T7" i="161"/>
  <c r="T6" i="161"/>
  <c r="T5" i="161"/>
  <c r="T4" i="161"/>
  <c r="J72" i="161"/>
  <c r="J71" i="161"/>
  <c r="J70" i="161"/>
  <c r="J69" i="161"/>
  <c r="J68" i="161"/>
  <c r="J65" i="161"/>
  <c r="J64" i="161"/>
  <c r="J63" i="161"/>
  <c r="J62" i="161"/>
  <c r="J61" i="161"/>
  <c r="J60" i="161"/>
  <c r="J57" i="161"/>
  <c r="J56" i="161"/>
  <c r="J55" i="161"/>
  <c r="J54" i="161"/>
  <c r="J53" i="161"/>
  <c r="J52" i="161"/>
  <c r="J51" i="161"/>
  <c r="J50" i="161"/>
  <c r="J49" i="161"/>
  <c r="J48" i="161"/>
  <c r="J47" i="161"/>
  <c r="J46" i="161"/>
  <c r="J45" i="161"/>
  <c r="J44" i="161"/>
  <c r="J43" i="161"/>
  <c r="J40" i="161"/>
  <c r="J39" i="161"/>
  <c r="J38" i="161"/>
  <c r="J37" i="161"/>
  <c r="J34" i="161"/>
  <c r="J33" i="161"/>
  <c r="J32" i="161"/>
  <c r="J31" i="161"/>
  <c r="J30" i="161"/>
  <c r="J29" i="161"/>
  <c r="J28" i="161"/>
  <c r="J27" i="161"/>
  <c r="J26" i="161"/>
  <c r="J25" i="161"/>
  <c r="J24" i="161"/>
  <c r="J23" i="161"/>
  <c r="J22" i="161"/>
  <c r="J21" i="161"/>
  <c r="J20" i="161"/>
  <c r="J19" i="161"/>
  <c r="J18" i="161"/>
  <c r="J17" i="161"/>
  <c r="J16" i="161"/>
  <c r="J15" i="161"/>
  <c r="J14" i="161"/>
  <c r="J13" i="161"/>
  <c r="J12" i="161"/>
  <c r="J11" i="161"/>
  <c r="J10" i="161"/>
  <c r="J9" i="161"/>
  <c r="J8" i="161"/>
  <c r="J7" i="161"/>
  <c r="J6" i="161"/>
  <c r="J5" i="161"/>
  <c r="J4" i="161"/>
  <c r="W53" i="161"/>
  <c r="W52" i="161"/>
  <c r="W51" i="161"/>
  <c r="W50" i="161"/>
  <c r="W49" i="161"/>
  <c r="W48" i="161"/>
  <c r="W47" i="161"/>
  <c r="W46" i="161"/>
  <c r="W45" i="161"/>
  <c r="W44" i="161"/>
  <c r="W43" i="161"/>
  <c r="L43" i="161"/>
  <c r="W42" i="161"/>
  <c r="L42" i="161"/>
  <c r="W41" i="161"/>
  <c r="L41" i="161"/>
  <c r="W40" i="161"/>
  <c r="L40" i="161"/>
  <c r="W39" i="161"/>
  <c r="L39" i="161"/>
  <c r="W38" i="161"/>
  <c r="L38" i="161"/>
  <c r="W37" i="161"/>
  <c r="L37" i="161"/>
  <c r="W36" i="161"/>
  <c r="L36" i="161"/>
  <c r="W35" i="161"/>
  <c r="L35" i="161"/>
  <c r="W34" i="161"/>
  <c r="L34" i="161"/>
  <c r="W33" i="161"/>
  <c r="W32" i="161"/>
  <c r="W31" i="161"/>
  <c r="L31" i="161"/>
  <c r="W30" i="161"/>
  <c r="L30" i="161"/>
  <c r="W29" i="161"/>
  <c r="L29" i="161"/>
  <c r="W28" i="161"/>
  <c r="L28" i="161"/>
  <c r="W27" i="161"/>
  <c r="W26" i="161"/>
  <c r="K26" i="161"/>
  <c r="W25" i="161"/>
  <c r="W24" i="161"/>
  <c r="K24" i="161"/>
  <c r="W23" i="161"/>
  <c r="W22" i="161"/>
  <c r="K22" i="161"/>
  <c r="W21" i="161"/>
  <c r="W20" i="161"/>
  <c r="W19" i="161"/>
  <c r="W18" i="161"/>
  <c r="K18" i="161"/>
  <c r="W17" i="161"/>
  <c r="W16" i="161"/>
  <c r="W15" i="161"/>
  <c r="W14" i="161"/>
  <c r="K14" i="161"/>
  <c r="W13" i="161"/>
  <c r="W12" i="161"/>
  <c r="W11" i="161"/>
  <c r="W10" i="161"/>
  <c r="K10" i="161"/>
  <c r="W9" i="161"/>
  <c r="W8" i="161"/>
  <c r="W7" i="161"/>
  <c r="W6" i="161"/>
  <c r="W5" i="161"/>
  <c r="W4" i="161"/>
  <c r="K4" i="161"/>
  <c r="U1" i="161"/>
  <c r="T1" i="161"/>
  <c r="W1" i="161" s="1"/>
  <c r="H64" i="160"/>
  <c r="G64" i="160"/>
  <c r="F64" i="160"/>
  <c r="E64" i="160"/>
  <c r="D64" i="160"/>
  <c r="H63" i="160"/>
  <c r="G63" i="160"/>
  <c r="F63" i="160"/>
  <c r="E63" i="160"/>
  <c r="D63" i="160"/>
  <c r="H62" i="160"/>
  <c r="G62" i="160"/>
  <c r="F62" i="160"/>
  <c r="E62" i="160"/>
  <c r="D62" i="160"/>
  <c r="H61" i="160"/>
  <c r="G61" i="160"/>
  <c r="F61" i="160"/>
  <c r="E61" i="160"/>
  <c r="D61" i="160"/>
  <c r="H60" i="160"/>
  <c r="G60" i="160"/>
  <c r="F60" i="160"/>
  <c r="E60" i="160"/>
  <c r="D60" i="160"/>
  <c r="H56" i="160"/>
  <c r="G56" i="160"/>
  <c r="F56" i="160"/>
  <c r="E56" i="160"/>
  <c r="D56" i="160"/>
  <c r="H55" i="160"/>
  <c r="G55" i="160"/>
  <c r="F55" i="160"/>
  <c r="E55" i="160"/>
  <c r="D55" i="160"/>
  <c r="H54" i="160"/>
  <c r="G54" i="160"/>
  <c r="F54" i="160"/>
  <c r="E54" i="160"/>
  <c r="D54" i="160"/>
  <c r="H53" i="160"/>
  <c r="G53" i="160"/>
  <c r="F53" i="160"/>
  <c r="E53" i="160"/>
  <c r="D53" i="160"/>
  <c r="H52" i="160"/>
  <c r="G52" i="160"/>
  <c r="F52" i="160"/>
  <c r="E52" i="160"/>
  <c r="D52" i="160"/>
  <c r="H51" i="160"/>
  <c r="G51" i="160"/>
  <c r="F51" i="160"/>
  <c r="E51" i="160"/>
  <c r="D51" i="160"/>
  <c r="H50" i="160"/>
  <c r="G50" i="160"/>
  <c r="F50" i="160"/>
  <c r="E50" i="160"/>
  <c r="D50" i="160"/>
  <c r="H49" i="160"/>
  <c r="G49" i="160"/>
  <c r="F49" i="160"/>
  <c r="E49" i="160"/>
  <c r="D49" i="160"/>
  <c r="H48" i="160"/>
  <c r="G48" i="160"/>
  <c r="F48" i="160"/>
  <c r="E48" i="160"/>
  <c r="D48" i="160"/>
  <c r="H47" i="160"/>
  <c r="G47" i="160"/>
  <c r="F47" i="160"/>
  <c r="E47" i="160"/>
  <c r="D47" i="160"/>
  <c r="H46" i="160"/>
  <c r="G46" i="160"/>
  <c r="F46" i="160"/>
  <c r="E46" i="160"/>
  <c r="D46" i="160"/>
  <c r="H45" i="160"/>
  <c r="G45" i="160"/>
  <c r="F45" i="160"/>
  <c r="E45" i="160"/>
  <c r="D45" i="160"/>
  <c r="H44" i="160"/>
  <c r="G44" i="160"/>
  <c r="F44" i="160"/>
  <c r="E44" i="160"/>
  <c r="D44" i="160"/>
  <c r="H43" i="160"/>
  <c r="G43" i="160"/>
  <c r="F43" i="160"/>
  <c r="E43" i="160"/>
  <c r="D43" i="160"/>
  <c r="Y53" i="160"/>
  <c r="Y52" i="160"/>
  <c r="Y51" i="160"/>
  <c r="Y50" i="160"/>
  <c r="Y49" i="160"/>
  <c r="Y48" i="160"/>
  <c r="Y47" i="160"/>
  <c r="Y46" i="160"/>
  <c r="Y45" i="160"/>
  <c r="Y44" i="160"/>
  <c r="Y43" i="160"/>
  <c r="Y42" i="160"/>
  <c r="Y41" i="160"/>
  <c r="Y40" i="160"/>
  <c r="Y39" i="160"/>
  <c r="Y38" i="160"/>
  <c r="Y37" i="160"/>
  <c r="Y36" i="160"/>
  <c r="Y35" i="160"/>
  <c r="Y34" i="160"/>
  <c r="Y33" i="160"/>
  <c r="Y32" i="160"/>
  <c r="Y31" i="160"/>
  <c r="Y30" i="160"/>
  <c r="Y29" i="160"/>
  <c r="Y28" i="160"/>
  <c r="Y27" i="160"/>
  <c r="Y26" i="160"/>
  <c r="Y25" i="160"/>
  <c r="Y24" i="160"/>
  <c r="Y23" i="160"/>
  <c r="Y22" i="160"/>
  <c r="Y21" i="160"/>
  <c r="Y20" i="160"/>
  <c r="Y19" i="160"/>
  <c r="Y18" i="160"/>
  <c r="Y17" i="160"/>
  <c r="Y16" i="160"/>
  <c r="Y15" i="160"/>
  <c r="Y14" i="160"/>
  <c r="Y13" i="160"/>
  <c r="Y12" i="160"/>
  <c r="Y11" i="160"/>
  <c r="Y10" i="160"/>
  <c r="Y9" i="160"/>
  <c r="Y8" i="160"/>
  <c r="Y7" i="160"/>
  <c r="Y6" i="160"/>
  <c r="Y5" i="160"/>
  <c r="Y4" i="160"/>
  <c r="T43" i="160"/>
  <c r="T42" i="160"/>
  <c r="T41" i="160"/>
  <c r="T40" i="160"/>
  <c r="T39" i="160"/>
  <c r="T38" i="160"/>
  <c r="T37" i="160"/>
  <c r="T36" i="160"/>
  <c r="T35" i="160"/>
  <c r="T34" i="160"/>
  <c r="T31" i="160"/>
  <c r="T30" i="160"/>
  <c r="T29" i="160"/>
  <c r="T28" i="160"/>
  <c r="T25" i="160"/>
  <c r="T24" i="160"/>
  <c r="T23" i="160"/>
  <c r="T22" i="160"/>
  <c r="T21" i="160"/>
  <c r="T20" i="160"/>
  <c r="T19" i="160"/>
  <c r="T18" i="160"/>
  <c r="T17" i="160"/>
  <c r="T16" i="160"/>
  <c r="T15" i="160"/>
  <c r="T14" i="160"/>
  <c r="T13" i="160"/>
  <c r="T12" i="160"/>
  <c r="T11" i="160"/>
  <c r="T10" i="160"/>
  <c r="T9" i="160"/>
  <c r="T8" i="160"/>
  <c r="T7" i="160"/>
  <c r="T6" i="160"/>
  <c r="T5" i="160"/>
  <c r="T4" i="160"/>
  <c r="J72" i="160"/>
  <c r="J71" i="160"/>
  <c r="J70" i="160"/>
  <c r="J69" i="160"/>
  <c r="J68" i="160"/>
  <c r="J65" i="160"/>
  <c r="J64" i="160"/>
  <c r="J63" i="160"/>
  <c r="J62" i="160"/>
  <c r="J61" i="160"/>
  <c r="J60" i="160"/>
  <c r="J57" i="160"/>
  <c r="J56" i="160"/>
  <c r="J55" i="160"/>
  <c r="J54" i="160"/>
  <c r="J53" i="160"/>
  <c r="J52" i="160"/>
  <c r="J51" i="160"/>
  <c r="J50" i="160"/>
  <c r="J49" i="160"/>
  <c r="J48" i="160"/>
  <c r="J47" i="160"/>
  <c r="J46" i="160"/>
  <c r="J45" i="160"/>
  <c r="J44" i="160"/>
  <c r="J43" i="160"/>
  <c r="J40" i="160"/>
  <c r="J39" i="160"/>
  <c r="J38" i="160"/>
  <c r="J37" i="160"/>
  <c r="J34" i="160"/>
  <c r="J33" i="160"/>
  <c r="J32" i="160"/>
  <c r="J31" i="160"/>
  <c r="J30" i="160"/>
  <c r="J29" i="160"/>
  <c r="J28" i="160"/>
  <c r="J27" i="160"/>
  <c r="J26" i="160"/>
  <c r="J25" i="160"/>
  <c r="J24" i="160"/>
  <c r="J23" i="160"/>
  <c r="J22" i="160"/>
  <c r="J21" i="160"/>
  <c r="J20" i="160"/>
  <c r="J19" i="160"/>
  <c r="J18" i="160"/>
  <c r="J17" i="160"/>
  <c r="J16" i="160"/>
  <c r="J15" i="160"/>
  <c r="J14" i="160"/>
  <c r="J13" i="160"/>
  <c r="J12" i="160"/>
  <c r="J11" i="160"/>
  <c r="J10" i="160"/>
  <c r="J9" i="160"/>
  <c r="J8" i="160"/>
  <c r="J7" i="160"/>
  <c r="J6" i="160"/>
  <c r="J5" i="160"/>
  <c r="J4" i="160"/>
  <c r="W53" i="160"/>
  <c r="W52" i="160"/>
  <c r="W51" i="160"/>
  <c r="W50" i="160"/>
  <c r="W49" i="160"/>
  <c r="W48" i="160"/>
  <c r="W47" i="160"/>
  <c r="W46" i="160"/>
  <c r="W45" i="160"/>
  <c r="W44" i="160"/>
  <c r="W43" i="160"/>
  <c r="L43" i="160"/>
  <c r="W42" i="160"/>
  <c r="L42" i="160"/>
  <c r="W41" i="160"/>
  <c r="L41" i="160"/>
  <c r="W40" i="160"/>
  <c r="L40" i="160"/>
  <c r="W39" i="160"/>
  <c r="L39" i="160"/>
  <c r="W38" i="160"/>
  <c r="L38" i="160"/>
  <c r="W37" i="160"/>
  <c r="L37" i="160"/>
  <c r="W36" i="160"/>
  <c r="L36" i="160"/>
  <c r="W35" i="160"/>
  <c r="L35" i="160"/>
  <c r="W34" i="160"/>
  <c r="L34" i="160"/>
  <c r="W33" i="160"/>
  <c r="W32" i="160"/>
  <c r="W31" i="160"/>
  <c r="L31" i="160"/>
  <c r="W30" i="160"/>
  <c r="L30" i="160"/>
  <c r="W29" i="160"/>
  <c r="L29" i="160"/>
  <c r="W28" i="160"/>
  <c r="L28" i="160"/>
  <c r="W27" i="160"/>
  <c r="W26" i="160"/>
  <c r="K26" i="160"/>
  <c r="W25" i="160"/>
  <c r="W24" i="160"/>
  <c r="K24" i="160"/>
  <c r="W23" i="160"/>
  <c r="W22" i="160"/>
  <c r="K22" i="160"/>
  <c r="W21" i="160"/>
  <c r="W20" i="160"/>
  <c r="W19" i="160"/>
  <c r="W18" i="160"/>
  <c r="K18" i="160"/>
  <c r="W17" i="160"/>
  <c r="W16" i="160"/>
  <c r="W15" i="160"/>
  <c r="W14" i="160"/>
  <c r="K14" i="160"/>
  <c r="W13" i="160"/>
  <c r="W12" i="160"/>
  <c r="W11" i="160"/>
  <c r="W10" i="160"/>
  <c r="K10" i="160"/>
  <c r="W9" i="160"/>
  <c r="W8" i="160"/>
  <c r="W7" i="160"/>
  <c r="W6" i="160"/>
  <c r="W5" i="160"/>
  <c r="W4" i="160"/>
  <c r="K4" i="160"/>
  <c r="U1" i="160"/>
  <c r="T1" i="160"/>
  <c r="W1" i="160" s="1"/>
  <c r="H64" i="159"/>
  <c r="G64" i="159"/>
  <c r="F64" i="159"/>
  <c r="E64" i="159"/>
  <c r="D64" i="159"/>
  <c r="H63" i="159"/>
  <c r="G63" i="159"/>
  <c r="F63" i="159"/>
  <c r="E63" i="159"/>
  <c r="D63" i="159"/>
  <c r="H62" i="159"/>
  <c r="G62" i="159"/>
  <c r="F62" i="159"/>
  <c r="E62" i="159"/>
  <c r="D62" i="159"/>
  <c r="H61" i="159"/>
  <c r="G61" i="159"/>
  <c r="F61" i="159"/>
  <c r="E61" i="159"/>
  <c r="D61" i="159"/>
  <c r="H60" i="159"/>
  <c r="G60" i="159"/>
  <c r="F60" i="159"/>
  <c r="E60" i="159"/>
  <c r="D60" i="159"/>
  <c r="H56" i="159"/>
  <c r="G56" i="159"/>
  <c r="F56" i="159"/>
  <c r="E56" i="159"/>
  <c r="D56" i="159"/>
  <c r="H55" i="159"/>
  <c r="G55" i="159"/>
  <c r="F55" i="159"/>
  <c r="E55" i="159"/>
  <c r="D55" i="159"/>
  <c r="H54" i="159"/>
  <c r="G54" i="159"/>
  <c r="F54" i="159"/>
  <c r="E54" i="159"/>
  <c r="D54" i="159"/>
  <c r="H53" i="159"/>
  <c r="G53" i="159"/>
  <c r="F53" i="159"/>
  <c r="E53" i="159"/>
  <c r="D53" i="159"/>
  <c r="H52" i="159"/>
  <c r="G52" i="159"/>
  <c r="F52" i="159"/>
  <c r="E52" i="159"/>
  <c r="D52" i="159"/>
  <c r="H51" i="159"/>
  <c r="G51" i="159"/>
  <c r="F51" i="159"/>
  <c r="E51" i="159"/>
  <c r="D51" i="159"/>
  <c r="H50" i="159"/>
  <c r="G50" i="159"/>
  <c r="F50" i="159"/>
  <c r="E50" i="159"/>
  <c r="D50" i="159"/>
  <c r="H49" i="159"/>
  <c r="G49" i="159"/>
  <c r="F49" i="159"/>
  <c r="E49" i="159"/>
  <c r="D49" i="159"/>
  <c r="H48" i="159"/>
  <c r="G48" i="159"/>
  <c r="F48" i="159"/>
  <c r="E48" i="159"/>
  <c r="D48" i="159"/>
  <c r="H47" i="159"/>
  <c r="G47" i="159"/>
  <c r="F47" i="159"/>
  <c r="E47" i="159"/>
  <c r="D47" i="159"/>
  <c r="H46" i="159"/>
  <c r="G46" i="159"/>
  <c r="F46" i="159"/>
  <c r="E46" i="159"/>
  <c r="D46" i="159"/>
  <c r="H45" i="159"/>
  <c r="G45" i="159"/>
  <c r="F45" i="159"/>
  <c r="E45" i="159"/>
  <c r="D45" i="159"/>
  <c r="H44" i="159"/>
  <c r="G44" i="159"/>
  <c r="F44" i="159"/>
  <c r="E44" i="159"/>
  <c r="D44" i="159"/>
  <c r="H43" i="159"/>
  <c r="G43" i="159"/>
  <c r="F43" i="159"/>
  <c r="E43" i="159"/>
  <c r="D43" i="159"/>
  <c r="Y53" i="159"/>
  <c r="Y52" i="159"/>
  <c r="Y51" i="159"/>
  <c r="Y50" i="159"/>
  <c r="Y49" i="159"/>
  <c r="Y48" i="159"/>
  <c r="Y47" i="159"/>
  <c r="Y46" i="159"/>
  <c r="Y45" i="159"/>
  <c r="Y44" i="159"/>
  <c r="Y43" i="159"/>
  <c r="Y42" i="159"/>
  <c r="Y41" i="159"/>
  <c r="Y40" i="159"/>
  <c r="Y39" i="159"/>
  <c r="Y38" i="159"/>
  <c r="Y37" i="159"/>
  <c r="Y36" i="159"/>
  <c r="Y35" i="159"/>
  <c r="Y34" i="159"/>
  <c r="Y33" i="159"/>
  <c r="Y32" i="159"/>
  <c r="Y31" i="159"/>
  <c r="Y30" i="159"/>
  <c r="Y29" i="159"/>
  <c r="Y28" i="159"/>
  <c r="Y27" i="159"/>
  <c r="Y26" i="159"/>
  <c r="Y25" i="159"/>
  <c r="Y24" i="159"/>
  <c r="Y23" i="159"/>
  <c r="Y22" i="159"/>
  <c r="Y21" i="159"/>
  <c r="Y20" i="159"/>
  <c r="Y19" i="159"/>
  <c r="Y18" i="159"/>
  <c r="Y17" i="159"/>
  <c r="Y16" i="159"/>
  <c r="Y15" i="159"/>
  <c r="Y14" i="159"/>
  <c r="Y13" i="159"/>
  <c r="Y12" i="159"/>
  <c r="Y11" i="159"/>
  <c r="Y10" i="159"/>
  <c r="Y9" i="159"/>
  <c r="Y8" i="159"/>
  <c r="Y7" i="159"/>
  <c r="Y6" i="159"/>
  <c r="Y5" i="159"/>
  <c r="Y4" i="159"/>
  <c r="T43" i="159"/>
  <c r="T42" i="159"/>
  <c r="T41" i="159"/>
  <c r="T40" i="159"/>
  <c r="T39" i="159"/>
  <c r="T38" i="159"/>
  <c r="T37" i="159"/>
  <c r="T36" i="159"/>
  <c r="T35" i="159"/>
  <c r="T34" i="159"/>
  <c r="T31" i="159"/>
  <c r="T30" i="159"/>
  <c r="T29" i="159"/>
  <c r="T28" i="159"/>
  <c r="T25" i="159"/>
  <c r="T24" i="159"/>
  <c r="T23" i="159"/>
  <c r="T22" i="159"/>
  <c r="T21" i="159"/>
  <c r="T20" i="159"/>
  <c r="T19" i="159"/>
  <c r="T18" i="159"/>
  <c r="T17" i="159"/>
  <c r="T16" i="159"/>
  <c r="T15" i="159"/>
  <c r="T14" i="159"/>
  <c r="T13" i="159"/>
  <c r="T12" i="159"/>
  <c r="T11" i="159"/>
  <c r="T10" i="159"/>
  <c r="T9" i="159"/>
  <c r="T8" i="159"/>
  <c r="T7" i="159"/>
  <c r="T6" i="159"/>
  <c r="T5" i="159"/>
  <c r="T4" i="159"/>
  <c r="J72" i="159"/>
  <c r="J71" i="159"/>
  <c r="J70" i="159"/>
  <c r="J69" i="159"/>
  <c r="J68" i="159"/>
  <c r="J65" i="159"/>
  <c r="J64" i="159"/>
  <c r="J63" i="159"/>
  <c r="J62" i="159"/>
  <c r="J61" i="159"/>
  <c r="J60" i="159"/>
  <c r="J57" i="159"/>
  <c r="J56" i="159"/>
  <c r="J55" i="159"/>
  <c r="J54" i="159"/>
  <c r="J53" i="159"/>
  <c r="J52" i="159"/>
  <c r="J51" i="159"/>
  <c r="J50" i="159"/>
  <c r="J49" i="159"/>
  <c r="J48" i="159"/>
  <c r="J47" i="159"/>
  <c r="J46" i="159"/>
  <c r="J45" i="159"/>
  <c r="J44" i="159"/>
  <c r="J43" i="159"/>
  <c r="J40" i="159"/>
  <c r="J39" i="159"/>
  <c r="J38" i="159"/>
  <c r="J37" i="159"/>
  <c r="J34" i="159"/>
  <c r="J33" i="159"/>
  <c r="J32" i="159"/>
  <c r="J31" i="159"/>
  <c r="J30" i="159"/>
  <c r="J29" i="159"/>
  <c r="J28" i="159"/>
  <c r="J27" i="159"/>
  <c r="J26" i="159"/>
  <c r="J25" i="159"/>
  <c r="J24" i="159"/>
  <c r="J23" i="159"/>
  <c r="J22" i="159"/>
  <c r="J21" i="159"/>
  <c r="J20" i="159"/>
  <c r="J19" i="159"/>
  <c r="J18" i="159"/>
  <c r="J17" i="159"/>
  <c r="J16" i="159"/>
  <c r="J15" i="159"/>
  <c r="J14" i="159"/>
  <c r="J13" i="159"/>
  <c r="J12" i="159"/>
  <c r="J11" i="159"/>
  <c r="J10" i="159"/>
  <c r="J9" i="159"/>
  <c r="J8" i="159"/>
  <c r="J7" i="159"/>
  <c r="J6" i="159"/>
  <c r="J5" i="159"/>
  <c r="J4" i="159"/>
  <c r="W53" i="159"/>
  <c r="W52" i="159"/>
  <c r="W51" i="159"/>
  <c r="W50" i="159"/>
  <c r="W49" i="159"/>
  <c r="W48" i="159"/>
  <c r="W47" i="159"/>
  <c r="W46" i="159"/>
  <c r="W45" i="159"/>
  <c r="W44" i="159"/>
  <c r="W43" i="159"/>
  <c r="L43" i="159"/>
  <c r="W42" i="159"/>
  <c r="L42" i="159"/>
  <c r="W41" i="159"/>
  <c r="L41" i="159"/>
  <c r="W40" i="159"/>
  <c r="L40" i="159"/>
  <c r="W39" i="159"/>
  <c r="L39" i="159"/>
  <c r="W38" i="159"/>
  <c r="L38" i="159"/>
  <c r="W37" i="159"/>
  <c r="L37" i="159"/>
  <c r="W36" i="159"/>
  <c r="L36" i="159"/>
  <c r="W35" i="159"/>
  <c r="L35" i="159"/>
  <c r="W34" i="159"/>
  <c r="L34" i="159"/>
  <c r="W33" i="159"/>
  <c r="W32" i="159"/>
  <c r="W31" i="159"/>
  <c r="L31" i="159"/>
  <c r="W30" i="159"/>
  <c r="L30" i="159"/>
  <c r="W29" i="159"/>
  <c r="L29" i="159"/>
  <c r="W28" i="159"/>
  <c r="L28" i="159"/>
  <c r="W27" i="159"/>
  <c r="W26" i="159"/>
  <c r="K26" i="159"/>
  <c r="W25" i="159"/>
  <c r="W24" i="159"/>
  <c r="K24" i="159"/>
  <c r="W23" i="159"/>
  <c r="W22" i="159"/>
  <c r="K22" i="159"/>
  <c r="W21" i="159"/>
  <c r="W20" i="159"/>
  <c r="W19" i="159"/>
  <c r="W18" i="159"/>
  <c r="K18" i="159"/>
  <c r="W17" i="159"/>
  <c r="W16" i="159"/>
  <c r="W15" i="159"/>
  <c r="W14" i="159"/>
  <c r="K14" i="159"/>
  <c r="W13" i="159"/>
  <c r="W12" i="159"/>
  <c r="W11" i="159"/>
  <c r="W10" i="159"/>
  <c r="K10" i="159"/>
  <c r="W9" i="159"/>
  <c r="W8" i="159"/>
  <c r="W7" i="159"/>
  <c r="W6" i="159"/>
  <c r="W5" i="159"/>
  <c r="W4" i="159"/>
  <c r="K4" i="159"/>
  <c r="U1" i="159"/>
  <c r="T1" i="159"/>
  <c r="W1" i="159" s="1"/>
  <c r="H64" i="158"/>
  <c r="G64" i="158"/>
  <c r="F64" i="158"/>
  <c r="E64" i="158"/>
  <c r="D64" i="158"/>
  <c r="H63" i="158"/>
  <c r="G63" i="158"/>
  <c r="F63" i="158"/>
  <c r="E63" i="158"/>
  <c r="D63" i="158"/>
  <c r="H62" i="158"/>
  <c r="G62" i="158"/>
  <c r="F62" i="158"/>
  <c r="E62" i="158"/>
  <c r="D62" i="158"/>
  <c r="H61" i="158"/>
  <c r="G61" i="158"/>
  <c r="F61" i="158"/>
  <c r="E61" i="158"/>
  <c r="D61" i="158"/>
  <c r="H60" i="158"/>
  <c r="G60" i="158"/>
  <c r="F60" i="158"/>
  <c r="E60" i="158"/>
  <c r="D60" i="158"/>
  <c r="H56" i="158"/>
  <c r="G56" i="158"/>
  <c r="F56" i="158"/>
  <c r="E56" i="158"/>
  <c r="D56" i="158"/>
  <c r="H55" i="158"/>
  <c r="G55" i="158"/>
  <c r="F55" i="158"/>
  <c r="E55" i="158"/>
  <c r="D55" i="158"/>
  <c r="H54" i="158"/>
  <c r="G54" i="158"/>
  <c r="F54" i="158"/>
  <c r="E54" i="158"/>
  <c r="D54" i="158"/>
  <c r="H53" i="158"/>
  <c r="G53" i="158"/>
  <c r="F53" i="158"/>
  <c r="E53" i="158"/>
  <c r="D53" i="158"/>
  <c r="H52" i="158"/>
  <c r="G52" i="158"/>
  <c r="F52" i="158"/>
  <c r="E52" i="158"/>
  <c r="D52" i="158"/>
  <c r="H51" i="158"/>
  <c r="G51" i="158"/>
  <c r="F51" i="158"/>
  <c r="E51" i="158"/>
  <c r="D51" i="158"/>
  <c r="H50" i="158"/>
  <c r="G50" i="158"/>
  <c r="F50" i="158"/>
  <c r="E50" i="158"/>
  <c r="D50" i="158"/>
  <c r="H49" i="158"/>
  <c r="G49" i="158"/>
  <c r="F49" i="158"/>
  <c r="E49" i="158"/>
  <c r="D49" i="158"/>
  <c r="H48" i="158"/>
  <c r="G48" i="158"/>
  <c r="F48" i="158"/>
  <c r="E48" i="158"/>
  <c r="D48" i="158"/>
  <c r="H47" i="158"/>
  <c r="G47" i="158"/>
  <c r="F47" i="158"/>
  <c r="E47" i="158"/>
  <c r="D47" i="158"/>
  <c r="H46" i="158"/>
  <c r="G46" i="158"/>
  <c r="F46" i="158"/>
  <c r="E46" i="158"/>
  <c r="D46" i="158"/>
  <c r="H45" i="158"/>
  <c r="G45" i="158"/>
  <c r="F45" i="158"/>
  <c r="E45" i="158"/>
  <c r="D45" i="158"/>
  <c r="H44" i="158"/>
  <c r="G44" i="158"/>
  <c r="F44" i="158"/>
  <c r="E44" i="158"/>
  <c r="D44" i="158"/>
  <c r="H43" i="158"/>
  <c r="G43" i="158"/>
  <c r="F43" i="158"/>
  <c r="E43" i="158"/>
  <c r="D43" i="158"/>
  <c r="Y53" i="158"/>
  <c r="Y52" i="158"/>
  <c r="Y51" i="158"/>
  <c r="Y50" i="158"/>
  <c r="Y49" i="158"/>
  <c r="Y48" i="158"/>
  <c r="Y47" i="158"/>
  <c r="Y46" i="158"/>
  <c r="Y45" i="158"/>
  <c r="Y44" i="158"/>
  <c r="Y43" i="158"/>
  <c r="Y42" i="158"/>
  <c r="Y41" i="158"/>
  <c r="Y40" i="158"/>
  <c r="Y39" i="158"/>
  <c r="Y38" i="158"/>
  <c r="Y37" i="158"/>
  <c r="Y36" i="158"/>
  <c r="Y35" i="158"/>
  <c r="Y34" i="158"/>
  <c r="Y33" i="158"/>
  <c r="Y32" i="158"/>
  <c r="Y31" i="158"/>
  <c r="Y30" i="158"/>
  <c r="Y29" i="158"/>
  <c r="Y28" i="158"/>
  <c r="Y27" i="158"/>
  <c r="Y26" i="158"/>
  <c r="Y25" i="158"/>
  <c r="Y24" i="158"/>
  <c r="Y23" i="158"/>
  <c r="Y22" i="158"/>
  <c r="Y21" i="158"/>
  <c r="Y20" i="158"/>
  <c r="Y19" i="158"/>
  <c r="Y18" i="158"/>
  <c r="Y17" i="158"/>
  <c r="Y16" i="158"/>
  <c r="Y15" i="158"/>
  <c r="Y14" i="158"/>
  <c r="Y13" i="158"/>
  <c r="Y12" i="158"/>
  <c r="Y11" i="158"/>
  <c r="Y10" i="158"/>
  <c r="Y9" i="158"/>
  <c r="Y8" i="158"/>
  <c r="Y7" i="158"/>
  <c r="Y6" i="158"/>
  <c r="Y5" i="158"/>
  <c r="Y4" i="158"/>
  <c r="T43" i="158"/>
  <c r="T42" i="158"/>
  <c r="T41" i="158"/>
  <c r="T40" i="158"/>
  <c r="T39" i="158"/>
  <c r="T38" i="158"/>
  <c r="T37" i="158"/>
  <c r="T36" i="158"/>
  <c r="T35" i="158"/>
  <c r="T34" i="158"/>
  <c r="T31" i="158"/>
  <c r="T30" i="158"/>
  <c r="T29" i="158"/>
  <c r="T28" i="158"/>
  <c r="T25" i="158"/>
  <c r="T24" i="158"/>
  <c r="T23" i="158"/>
  <c r="T22" i="158"/>
  <c r="T21" i="158"/>
  <c r="T20" i="158"/>
  <c r="T19" i="158"/>
  <c r="T18" i="158"/>
  <c r="T17" i="158"/>
  <c r="T16" i="158"/>
  <c r="T15" i="158"/>
  <c r="T14" i="158"/>
  <c r="T13" i="158"/>
  <c r="T12" i="158"/>
  <c r="T11" i="158"/>
  <c r="T10" i="158"/>
  <c r="T9" i="158"/>
  <c r="T8" i="158"/>
  <c r="T7" i="158"/>
  <c r="T6" i="158"/>
  <c r="T5" i="158"/>
  <c r="T4" i="158"/>
  <c r="J72" i="158"/>
  <c r="J71" i="158"/>
  <c r="J70" i="158"/>
  <c r="J69" i="158"/>
  <c r="J68" i="158"/>
  <c r="J65" i="158"/>
  <c r="J64" i="158"/>
  <c r="J63" i="158"/>
  <c r="J62" i="158"/>
  <c r="J61" i="158"/>
  <c r="J60" i="158"/>
  <c r="J57" i="158"/>
  <c r="J56" i="158"/>
  <c r="J55" i="158"/>
  <c r="J54" i="158"/>
  <c r="J53" i="158"/>
  <c r="J52" i="158"/>
  <c r="J51" i="158"/>
  <c r="J50" i="158"/>
  <c r="J49" i="158"/>
  <c r="J48" i="158"/>
  <c r="J47" i="158"/>
  <c r="J46" i="158"/>
  <c r="J45" i="158"/>
  <c r="J44" i="158"/>
  <c r="J43" i="158"/>
  <c r="J40" i="158"/>
  <c r="J39" i="158"/>
  <c r="J38" i="158"/>
  <c r="J37" i="158"/>
  <c r="J34" i="158"/>
  <c r="J33" i="158"/>
  <c r="J32" i="158"/>
  <c r="J31" i="158"/>
  <c r="J30" i="158"/>
  <c r="J29" i="158"/>
  <c r="J28" i="158"/>
  <c r="J27" i="158"/>
  <c r="J26" i="158"/>
  <c r="J25" i="158"/>
  <c r="J24" i="158"/>
  <c r="J23" i="158"/>
  <c r="J22" i="158"/>
  <c r="J21" i="158"/>
  <c r="J20" i="158"/>
  <c r="J19" i="158"/>
  <c r="J18" i="158"/>
  <c r="J17" i="158"/>
  <c r="J16" i="158"/>
  <c r="J15" i="158"/>
  <c r="J14" i="158"/>
  <c r="J13" i="158"/>
  <c r="J12" i="158"/>
  <c r="J11" i="158"/>
  <c r="J10" i="158"/>
  <c r="J9" i="158"/>
  <c r="J8" i="158"/>
  <c r="J7" i="158"/>
  <c r="J6" i="158"/>
  <c r="J5" i="158"/>
  <c r="J4" i="158"/>
  <c r="W53" i="158"/>
  <c r="W52" i="158"/>
  <c r="W51" i="158"/>
  <c r="W50" i="158"/>
  <c r="W49" i="158"/>
  <c r="W48" i="158"/>
  <c r="W47" i="158"/>
  <c r="W46" i="158"/>
  <c r="W45" i="158"/>
  <c r="W44" i="158"/>
  <c r="W43" i="158"/>
  <c r="L43" i="158"/>
  <c r="W42" i="158"/>
  <c r="L42" i="158"/>
  <c r="W41" i="158"/>
  <c r="L41" i="158"/>
  <c r="W40" i="158"/>
  <c r="L40" i="158"/>
  <c r="W39" i="158"/>
  <c r="L39" i="158"/>
  <c r="W38" i="158"/>
  <c r="L38" i="158"/>
  <c r="W37" i="158"/>
  <c r="L37" i="158"/>
  <c r="W36" i="158"/>
  <c r="L36" i="158"/>
  <c r="W35" i="158"/>
  <c r="L35" i="158"/>
  <c r="W34" i="158"/>
  <c r="L34" i="158"/>
  <c r="W33" i="158"/>
  <c r="W32" i="158"/>
  <c r="W31" i="158"/>
  <c r="L31" i="158"/>
  <c r="W30" i="158"/>
  <c r="L30" i="158"/>
  <c r="W29" i="158"/>
  <c r="L29" i="158"/>
  <c r="W28" i="158"/>
  <c r="L28" i="158"/>
  <c r="W27" i="158"/>
  <c r="W26" i="158"/>
  <c r="K26" i="158"/>
  <c r="W25" i="158"/>
  <c r="W24" i="158"/>
  <c r="K24" i="158"/>
  <c r="W23" i="158"/>
  <c r="W22" i="158"/>
  <c r="K22" i="158"/>
  <c r="W21" i="158"/>
  <c r="W20" i="158"/>
  <c r="W19" i="158"/>
  <c r="W18" i="158"/>
  <c r="K18" i="158"/>
  <c r="W17" i="158"/>
  <c r="W16" i="158"/>
  <c r="W15" i="158"/>
  <c r="W14" i="158"/>
  <c r="K14" i="158"/>
  <c r="W13" i="158"/>
  <c r="W12" i="158"/>
  <c r="W11" i="158"/>
  <c r="W10" i="158"/>
  <c r="K10" i="158"/>
  <c r="W9" i="158"/>
  <c r="W8" i="158"/>
  <c r="W7" i="158"/>
  <c r="W6" i="158"/>
  <c r="W5" i="158"/>
  <c r="W4" i="158"/>
  <c r="K4" i="158"/>
  <c r="U1" i="158"/>
  <c r="T1" i="158"/>
  <c r="W1" i="158" s="1"/>
  <c r="H64" i="157"/>
  <c r="G64" i="157"/>
  <c r="F64" i="157"/>
  <c r="E64" i="157"/>
  <c r="D64" i="157"/>
  <c r="H63" i="157"/>
  <c r="G63" i="157"/>
  <c r="F63" i="157"/>
  <c r="E63" i="157"/>
  <c r="D63" i="157"/>
  <c r="H62" i="157"/>
  <c r="G62" i="157"/>
  <c r="F62" i="157"/>
  <c r="E62" i="157"/>
  <c r="D62" i="157"/>
  <c r="H61" i="157"/>
  <c r="G61" i="157"/>
  <c r="F61" i="157"/>
  <c r="E61" i="157"/>
  <c r="D61" i="157"/>
  <c r="H60" i="157"/>
  <c r="G60" i="157"/>
  <c r="F60" i="157"/>
  <c r="E60" i="157"/>
  <c r="D60" i="157"/>
  <c r="H56" i="157"/>
  <c r="G56" i="157"/>
  <c r="F56" i="157"/>
  <c r="E56" i="157"/>
  <c r="D56" i="157"/>
  <c r="H55" i="157"/>
  <c r="G55" i="157"/>
  <c r="F55" i="157"/>
  <c r="E55" i="157"/>
  <c r="D55" i="157"/>
  <c r="H54" i="157"/>
  <c r="G54" i="157"/>
  <c r="F54" i="157"/>
  <c r="E54" i="157"/>
  <c r="D54" i="157"/>
  <c r="H53" i="157"/>
  <c r="G53" i="157"/>
  <c r="F53" i="157"/>
  <c r="E53" i="157"/>
  <c r="D53" i="157"/>
  <c r="H52" i="157"/>
  <c r="G52" i="157"/>
  <c r="F52" i="157"/>
  <c r="E52" i="157"/>
  <c r="D52" i="157"/>
  <c r="H51" i="157"/>
  <c r="G51" i="157"/>
  <c r="F51" i="157"/>
  <c r="E51" i="157"/>
  <c r="D51" i="157"/>
  <c r="H50" i="157"/>
  <c r="G50" i="157"/>
  <c r="F50" i="157"/>
  <c r="E50" i="157"/>
  <c r="D50" i="157"/>
  <c r="H49" i="157"/>
  <c r="G49" i="157"/>
  <c r="F49" i="157"/>
  <c r="E49" i="157"/>
  <c r="D49" i="157"/>
  <c r="H48" i="157"/>
  <c r="G48" i="157"/>
  <c r="F48" i="157"/>
  <c r="E48" i="157"/>
  <c r="D48" i="157"/>
  <c r="H47" i="157"/>
  <c r="G47" i="157"/>
  <c r="F47" i="157"/>
  <c r="E47" i="157"/>
  <c r="D47" i="157"/>
  <c r="H46" i="157"/>
  <c r="G46" i="157"/>
  <c r="F46" i="157"/>
  <c r="E46" i="157"/>
  <c r="D46" i="157"/>
  <c r="H45" i="157"/>
  <c r="G45" i="157"/>
  <c r="F45" i="157"/>
  <c r="E45" i="157"/>
  <c r="D45" i="157"/>
  <c r="H44" i="157"/>
  <c r="G44" i="157"/>
  <c r="F44" i="157"/>
  <c r="E44" i="157"/>
  <c r="D44" i="157"/>
  <c r="H43" i="157"/>
  <c r="G43" i="157"/>
  <c r="F43" i="157"/>
  <c r="E43" i="157"/>
  <c r="D43" i="157"/>
  <c r="Y53" i="157"/>
  <c r="Y52" i="157"/>
  <c r="Y51" i="157"/>
  <c r="Y50" i="157"/>
  <c r="Y49" i="157"/>
  <c r="Y48" i="157"/>
  <c r="Y47" i="157"/>
  <c r="Y46" i="157"/>
  <c r="Y45" i="157"/>
  <c r="Y44" i="157"/>
  <c r="Y43" i="157"/>
  <c r="Y42" i="157"/>
  <c r="Y41" i="157"/>
  <c r="Y40" i="157"/>
  <c r="Y39" i="157"/>
  <c r="Y38" i="157"/>
  <c r="Y37" i="157"/>
  <c r="Y36" i="157"/>
  <c r="Y35" i="157"/>
  <c r="Y34" i="157"/>
  <c r="Y33" i="157"/>
  <c r="Y32" i="157"/>
  <c r="Y31" i="157"/>
  <c r="Y30" i="157"/>
  <c r="Y29" i="157"/>
  <c r="Y28" i="157"/>
  <c r="Y27" i="157"/>
  <c r="Y26" i="157"/>
  <c r="Y25" i="157"/>
  <c r="Y24" i="157"/>
  <c r="Y23" i="157"/>
  <c r="Y22" i="157"/>
  <c r="Y21" i="157"/>
  <c r="Y20" i="157"/>
  <c r="Y19" i="157"/>
  <c r="Y18" i="157"/>
  <c r="Y17" i="157"/>
  <c r="Y16" i="157"/>
  <c r="Y15" i="157"/>
  <c r="Y14" i="157"/>
  <c r="Y13" i="157"/>
  <c r="Y12" i="157"/>
  <c r="Y11" i="157"/>
  <c r="Y10" i="157"/>
  <c r="Y9" i="157"/>
  <c r="Y8" i="157"/>
  <c r="Y7" i="157"/>
  <c r="Y6" i="157"/>
  <c r="Y5" i="157"/>
  <c r="Y4" i="157"/>
  <c r="T43" i="157"/>
  <c r="T42" i="157"/>
  <c r="T41" i="157"/>
  <c r="T40" i="157"/>
  <c r="T39" i="157"/>
  <c r="T38" i="157"/>
  <c r="T37" i="157"/>
  <c r="T36" i="157"/>
  <c r="T35" i="157"/>
  <c r="T34" i="157"/>
  <c r="T31" i="157"/>
  <c r="T30" i="157"/>
  <c r="T29" i="157"/>
  <c r="T28" i="157"/>
  <c r="T25" i="157"/>
  <c r="T24" i="157"/>
  <c r="T23" i="157"/>
  <c r="T22" i="157"/>
  <c r="T21" i="157"/>
  <c r="T20" i="157"/>
  <c r="T19" i="157"/>
  <c r="T18" i="157"/>
  <c r="T17" i="157"/>
  <c r="T16" i="157"/>
  <c r="T15" i="157"/>
  <c r="T14" i="157"/>
  <c r="T13" i="157"/>
  <c r="T12" i="157"/>
  <c r="T11" i="157"/>
  <c r="T10" i="157"/>
  <c r="T9" i="157"/>
  <c r="T8" i="157"/>
  <c r="T7" i="157"/>
  <c r="T6" i="157"/>
  <c r="T5" i="157"/>
  <c r="T4" i="157"/>
  <c r="J72" i="157"/>
  <c r="J71" i="157"/>
  <c r="J70" i="157"/>
  <c r="J69" i="157"/>
  <c r="J68" i="157"/>
  <c r="J65" i="157"/>
  <c r="J64" i="157"/>
  <c r="J63" i="157"/>
  <c r="J62" i="157"/>
  <c r="J61" i="157"/>
  <c r="J60" i="157"/>
  <c r="J57" i="157"/>
  <c r="J56" i="157"/>
  <c r="J55" i="157"/>
  <c r="J54" i="157"/>
  <c r="J53" i="157"/>
  <c r="J52" i="157"/>
  <c r="J51" i="157"/>
  <c r="J50" i="157"/>
  <c r="J49" i="157"/>
  <c r="J48" i="157"/>
  <c r="J47" i="157"/>
  <c r="J46" i="157"/>
  <c r="J45" i="157"/>
  <c r="J44" i="157"/>
  <c r="J43" i="157"/>
  <c r="J40" i="157"/>
  <c r="J39" i="157"/>
  <c r="J38" i="157"/>
  <c r="J37" i="157"/>
  <c r="J34" i="157"/>
  <c r="J33" i="157"/>
  <c r="J32" i="157"/>
  <c r="J31" i="157"/>
  <c r="J30" i="157"/>
  <c r="J29" i="157"/>
  <c r="J28" i="157"/>
  <c r="J27" i="157"/>
  <c r="J26" i="157"/>
  <c r="J25" i="157"/>
  <c r="J24" i="157"/>
  <c r="J23" i="157"/>
  <c r="J22" i="157"/>
  <c r="J21" i="157"/>
  <c r="J20" i="157"/>
  <c r="J19" i="157"/>
  <c r="J18" i="157"/>
  <c r="J17" i="157"/>
  <c r="J16" i="157"/>
  <c r="J15" i="157"/>
  <c r="J14" i="157"/>
  <c r="J13" i="157"/>
  <c r="J12" i="157"/>
  <c r="J11" i="157"/>
  <c r="J10" i="157"/>
  <c r="J9" i="157"/>
  <c r="J8" i="157"/>
  <c r="J7" i="157"/>
  <c r="J6" i="157"/>
  <c r="J5" i="157"/>
  <c r="J4" i="157"/>
  <c r="W53" i="157"/>
  <c r="W52" i="157"/>
  <c r="W51" i="157"/>
  <c r="W50" i="157"/>
  <c r="W49" i="157"/>
  <c r="W48" i="157"/>
  <c r="W47" i="157"/>
  <c r="W46" i="157"/>
  <c r="W45" i="157"/>
  <c r="W44" i="157"/>
  <c r="W43" i="157"/>
  <c r="L43" i="157"/>
  <c r="W42" i="157"/>
  <c r="L42" i="157"/>
  <c r="W41" i="157"/>
  <c r="L41" i="157"/>
  <c r="W40" i="157"/>
  <c r="L40" i="157"/>
  <c r="W39" i="157"/>
  <c r="L39" i="157"/>
  <c r="W38" i="157"/>
  <c r="L38" i="157"/>
  <c r="W37" i="157"/>
  <c r="L37" i="157"/>
  <c r="W36" i="157"/>
  <c r="L36" i="157"/>
  <c r="W35" i="157"/>
  <c r="L35" i="157"/>
  <c r="W34" i="157"/>
  <c r="L34" i="157"/>
  <c r="W33" i="157"/>
  <c r="W32" i="157"/>
  <c r="W31" i="157"/>
  <c r="L31" i="157"/>
  <c r="W30" i="157"/>
  <c r="L30" i="157"/>
  <c r="W29" i="157"/>
  <c r="L29" i="157"/>
  <c r="W28" i="157"/>
  <c r="L28" i="157"/>
  <c r="W27" i="157"/>
  <c r="W26" i="157"/>
  <c r="K26" i="157"/>
  <c r="W25" i="157"/>
  <c r="W24" i="157"/>
  <c r="K24" i="157"/>
  <c r="W23" i="157"/>
  <c r="W22" i="157"/>
  <c r="K22" i="157"/>
  <c r="W21" i="157"/>
  <c r="W20" i="157"/>
  <c r="W19" i="157"/>
  <c r="W18" i="157"/>
  <c r="K18" i="157"/>
  <c r="W17" i="157"/>
  <c r="W16" i="157"/>
  <c r="W15" i="157"/>
  <c r="W14" i="157"/>
  <c r="K14" i="157"/>
  <c r="W13" i="157"/>
  <c r="W12" i="157"/>
  <c r="W11" i="157"/>
  <c r="W10" i="157"/>
  <c r="K10" i="157"/>
  <c r="W9" i="157"/>
  <c r="W8" i="157"/>
  <c r="W7" i="157"/>
  <c r="W6" i="157"/>
  <c r="W5" i="157"/>
  <c r="W4" i="157"/>
  <c r="K4" i="157"/>
  <c r="U1" i="157"/>
  <c r="T1" i="157"/>
  <c r="W1" i="157" s="1"/>
  <c r="H64" i="156"/>
  <c r="G64" i="156"/>
  <c r="F64" i="156"/>
  <c r="E64" i="156"/>
  <c r="D64" i="156"/>
  <c r="H63" i="156"/>
  <c r="G63" i="156"/>
  <c r="F63" i="156"/>
  <c r="E63" i="156"/>
  <c r="D63" i="156"/>
  <c r="H62" i="156"/>
  <c r="G62" i="156"/>
  <c r="F62" i="156"/>
  <c r="E62" i="156"/>
  <c r="D62" i="156"/>
  <c r="H61" i="156"/>
  <c r="G61" i="156"/>
  <c r="F61" i="156"/>
  <c r="E61" i="156"/>
  <c r="D61" i="156"/>
  <c r="H60" i="156"/>
  <c r="G60" i="156"/>
  <c r="F60" i="156"/>
  <c r="E60" i="156"/>
  <c r="D60" i="156"/>
  <c r="H56" i="156"/>
  <c r="G56" i="156"/>
  <c r="F56" i="156"/>
  <c r="E56" i="156"/>
  <c r="D56" i="156"/>
  <c r="H55" i="156"/>
  <c r="G55" i="156"/>
  <c r="F55" i="156"/>
  <c r="E55" i="156"/>
  <c r="D55" i="156"/>
  <c r="H54" i="156"/>
  <c r="G54" i="156"/>
  <c r="F54" i="156"/>
  <c r="E54" i="156"/>
  <c r="D54" i="156"/>
  <c r="H53" i="156"/>
  <c r="G53" i="156"/>
  <c r="F53" i="156"/>
  <c r="E53" i="156"/>
  <c r="D53" i="156"/>
  <c r="H52" i="156"/>
  <c r="G52" i="156"/>
  <c r="F52" i="156"/>
  <c r="E52" i="156"/>
  <c r="D52" i="156"/>
  <c r="H51" i="156"/>
  <c r="G51" i="156"/>
  <c r="F51" i="156"/>
  <c r="E51" i="156"/>
  <c r="D51" i="156"/>
  <c r="H50" i="156"/>
  <c r="G50" i="156"/>
  <c r="F50" i="156"/>
  <c r="E50" i="156"/>
  <c r="D50" i="156"/>
  <c r="H49" i="156"/>
  <c r="G49" i="156"/>
  <c r="F49" i="156"/>
  <c r="E49" i="156"/>
  <c r="D49" i="156"/>
  <c r="H48" i="156"/>
  <c r="G48" i="156"/>
  <c r="F48" i="156"/>
  <c r="E48" i="156"/>
  <c r="D48" i="156"/>
  <c r="H47" i="156"/>
  <c r="G47" i="156"/>
  <c r="F47" i="156"/>
  <c r="E47" i="156"/>
  <c r="D47" i="156"/>
  <c r="H46" i="156"/>
  <c r="G46" i="156"/>
  <c r="F46" i="156"/>
  <c r="E46" i="156"/>
  <c r="D46" i="156"/>
  <c r="H45" i="156"/>
  <c r="G45" i="156"/>
  <c r="F45" i="156"/>
  <c r="E45" i="156"/>
  <c r="D45" i="156"/>
  <c r="H44" i="156"/>
  <c r="G44" i="156"/>
  <c r="F44" i="156"/>
  <c r="E44" i="156"/>
  <c r="D44" i="156"/>
  <c r="H43" i="156"/>
  <c r="G43" i="156"/>
  <c r="F43" i="156"/>
  <c r="E43" i="156"/>
  <c r="D43" i="156"/>
  <c r="Y53" i="156"/>
  <c r="Y52" i="156"/>
  <c r="Y51" i="156"/>
  <c r="Y50" i="156"/>
  <c r="Y49" i="156"/>
  <c r="Y48" i="156"/>
  <c r="Y47" i="156"/>
  <c r="Y46" i="156"/>
  <c r="Y45" i="156"/>
  <c r="Y44" i="156"/>
  <c r="Y43" i="156"/>
  <c r="Y42" i="156"/>
  <c r="Y41" i="156"/>
  <c r="Y40" i="156"/>
  <c r="Y39" i="156"/>
  <c r="Y38" i="156"/>
  <c r="Y37" i="156"/>
  <c r="Y36" i="156"/>
  <c r="Y35" i="156"/>
  <c r="Y34" i="156"/>
  <c r="Y33" i="156"/>
  <c r="Y32" i="156"/>
  <c r="Y31" i="156"/>
  <c r="Y30" i="156"/>
  <c r="Y29" i="156"/>
  <c r="Y28" i="156"/>
  <c r="Y27" i="156"/>
  <c r="Y26" i="156"/>
  <c r="Y25" i="156"/>
  <c r="Y24" i="156"/>
  <c r="Y23" i="156"/>
  <c r="Y22" i="156"/>
  <c r="Y21" i="156"/>
  <c r="Y20" i="156"/>
  <c r="Y19" i="156"/>
  <c r="Y18" i="156"/>
  <c r="Y17" i="156"/>
  <c r="Y16" i="156"/>
  <c r="Y15" i="156"/>
  <c r="Y14" i="156"/>
  <c r="Y13" i="156"/>
  <c r="Y12" i="156"/>
  <c r="Y11" i="156"/>
  <c r="Y10" i="156"/>
  <c r="Y9" i="156"/>
  <c r="Y8" i="156"/>
  <c r="Y7" i="156"/>
  <c r="Y6" i="156"/>
  <c r="Y5" i="156"/>
  <c r="Y4" i="156"/>
  <c r="T43" i="156"/>
  <c r="T42" i="156"/>
  <c r="T41" i="156"/>
  <c r="T40" i="156"/>
  <c r="T39" i="156"/>
  <c r="T38" i="156"/>
  <c r="T37" i="156"/>
  <c r="T36" i="156"/>
  <c r="T35" i="156"/>
  <c r="T34" i="156"/>
  <c r="T31" i="156"/>
  <c r="T30" i="156"/>
  <c r="T29" i="156"/>
  <c r="T28" i="156"/>
  <c r="T25" i="156"/>
  <c r="T24" i="156"/>
  <c r="T23" i="156"/>
  <c r="T22" i="156"/>
  <c r="T21" i="156"/>
  <c r="T20" i="156"/>
  <c r="T19" i="156"/>
  <c r="T18" i="156"/>
  <c r="T17" i="156"/>
  <c r="T16" i="156"/>
  <c r="T15" i="156"/>
  <c r="T14" i="156"/>
  <c r="T13" i="156"/>
  <c r="T12" i="156"/>
  <c r="T11" i="156"/>
  <c r="T10" i="156"/>
  <c r="T9" i="156"/>
  <c r="T8" i="156"/>
  <c r="T7" i="156"/>
  <c r="T6" i="156"/>
  <c r="T5" i="156"/>
  <c r="T4" i="156"/>
  <c r="J72" i="156"/>
  <c r="J71" i="156"/>
  <c r="J70" i="156"/>
  <c r="J69" i="156"/>
  <c r="J68" i="156"/>
  <c r="J65" i="156"/>
  <c r="J64" i="156"/>
  <c r="J63" i="156"/>
  <c r="J62" i="156"/>
  <c r="J61" i="156"/>
  <c r="J60" i="156"/>
  <c r="J57" i="156"/>
  <c r="J56" i="156"/>
  <c r="J55" i="156"/>
  <c r="J54" i="156"/>
  <c r="J53" i="156"/>
  <c r="J52" i="156"/>
  <c r="J51" i="156"/>
  <c r="J50" i="156"/>
  <c r="J49" i="156"/>
  <c r="J48" i="156"/>
  <c r="J47" i="156"/>
  <c r="J46" i="156"/>
  <c r="J45" i="156"/>
  <c r="J44" i="156"/>
  <c r="J43" i="156"/>
  <c r="J40" i="156"/>
  <c r="J39" i="156"/>
  <c r="J38" i="156"/>
  <c r="J37" i="156"/>
  <c r="J34" i="156"/>
  <c r="J33" i="156"/>
  <c r="J32" i="156"/>
  <c r="J31" i="156"/>
  <c r="J30" i="156"/>
  <c r="J29" i="156"/>
  <c r="J28" i="156"/>
  <c r="J27" i="156"/>
  <c r="J26" i="156"/>
  <c r="J25" i="156"/>
  <c r="J24" i="156"/>
  <c r="J23" i="156"/>
  <c r="J22" i="156"/>
  <c r="J21" i="156"/>
  <c r="J20" i="156"/>
  <c r="J19" i="156"/>
  <c r="J18" i="156"/>
  <c r="J17" i="156"/>
  <c r="J16" i="156"/>
  <c r="J15" i="156"/>
  <c r="J14" i="156"/>
  <c r="J13" i="156"/>
  <c r="J12" i="156"/>
  <c r="J11" i="156"/>
  <c r="J10" i="156"/>
  <c r="J9" i="156"/>
  <c r="J8" i="156"/>
  <c r="J7" i="156"/>
  <c r="J6" i="156"/>
  <c r="J5" i="156"/>
  <c r="J4" i="156"/>
  <c r="W53" i="156"/>
  <c r="W52" i="156"/>
  <c r="W51" i="156"/>
  <c r="W50" i="156"/>
  <c r="W49" i="156"/>
  <c r="W48" i="156"/>
  <c r="W47" i="156"/>
  <c r="W46" i="156"/>
  <c r="W45" i="156"/>
  <c r="W44" i="156"/>
  <c r="W43" i="156"/>
  <c r="L43" i="156"/>
  <c r="W42" i="156"/>
  <c r="L42" i="156"/>
  <c r="W41" i="156"/>
  <c r="L41" i="156"/>
  <c r="W40" i="156"/>
  <c r="L40" i="156"/>
  <c r="W39" i="156"/>
  <c r="L39" i="156"/>
  <c r="W38" i="156"/>
  <c r="L38" i="156"/>
  <c r="W37" i="156"/>
  <c r="L37" i="156"/>
  <c r="W36" i="156"/>
  <c r="L36" i="156"/>
  <c r="W35" i="156"/>
  <c r="L35" i="156"/>
  <c r="W34" i="156"/>
  <c r="L34" i="156"/>
  <c r="W33" i="156"/>
  <c r="W32" i="156"/>
  <c r="W31" i="156"/>
  <c r="L31" i="156"/>
  <c r="W30" i="156"/>
  <c r="L30" i="156"/>
  <c r="W29" i="156"/>
  <c r="L29" i="156"/>
  <c r="W28" i="156"/>
  <c r="L28" i="156"/>
  <c r="W27" i="156"/>
  <c r="W26" i="156"/>
  <c r="K26" i="156"/>
  <c r="W25" i="156"/>
  <c r="W24" i="156"/>
  <c r="K24" i="156"/>
  <c r="W23" i="156"/>
  <c r="W22" i="156"/>
  <c r="K22" i="156"/>
  <c r="W21" i="156"/>
  <c r="W20" i="156"/>
  <c r="W19" i="156"/>
  <c r="W18" i="156"/>
  <c r="K18" i="156"/>
  <c r="W17" i="156"/>
  <c r="W16" i="156"/>
  <c r="W15" i="156"/>
  <c r="W14" i="156"/>
  <c r="K14" i="156"/>
  <c r="W13" i="156"/>
  <c r="W12" i="156"/>
  <c r="W11" i="156"/>
  <c r="W10" i="156"/>
  <c r="K10" i="156"/>
  <c r="W9" i="156"/>
  <c r="W8" i="156"/>
  <c r="W7" i="156"/>
  <c r="W6" i="156"/>
  <c r="W5" i="156"/>
  <c r="W4" i="156"/>
  <c r="K4" i="156"/>
  <c r="U1" i="156"/>
  <c r="T1" i="156"/>
  <c r="W1" i="156" s="1"/>
  <c r="H64" i="155"/>
  <c r="G64" i="155"/>
  <c r="F64" i="155"/>
  <c r="E64" i="155"/>
  <c r="D64" i="155"/>
  <c r="H63" i="155"/>
  <c r="G63" i="155"/>
  <c r="F63" i="155"/>
  <c r="E63" i="155"/>
  <c r="D63" i="155"/>
  <c r="H62" i="155"/>
  <c r="G62" i="155"/>
  <c r="F62" i="155"/>
  <c r="E62" i="155"/>
  <c r="D62" i="155"/>
  <c r="H61" i="155"/>
  <c r="G61" i="155"/>
  <c r="F61" i="155"/>
  <c r="E61" i="155"/>
  <c r="D61" i="155"/>
  <c r="H60" i="155"/>
  <c r="G60" i="155"/>
  <c r="F60" i="155"/>
  <c r="E60" i="155"/>
  <c r="D60" i="155"/>
  <c r="H56" i="155"/>
  <c r="G56" i="155"/>
  <c r="F56" i="155"/>
  <c r="E56" i="155"/>
  <c r="D56" i="155"/>
  <c r="H55" i="155"/>
  <c r="G55" i="155"/>
  <c r="F55" i="155"/>
  <c r="E55" i="155"/>
  <c r="D55" i="155"/>
  <c r="H54" i="155"/>
  <c r="G54" i="155"/>
  <c r="F54" i="155"/>
  <c r="E54" i="155"/>
  <c r="D54" i="155"/>
  <c r="H53" i="155"/>
  <c r="G53" i="155"/>
  <c r="F53" i="155"/>
  <c r="E53" i="155"/>
  <c r="D53" i="155"/>
  <c r="H52" i="155"/>
  <c r="G52" i="155"/>
  <c r="F52" i="155"/>
  <c r="E52" i="155"/>
  <c r="D52" i="155"/>
  <c r="H51" i="155"/>
  <c r="G51" i="155"/>
  <c r="F51" i="155"/>
  <c r="E51" i="155"/>
  <c r="D51" i="155"/>
  <c r="H50" i="155"/>
  <c r="G50" i="155"/>
  <c r="F50" i="155"/>
  <c r="E50" i="155"/>
  <c r="D50" i="155"/>
  <c r="H49" i="155"/>
  <c r="G49" i="155"/>
  <c r="F49" i="155"/>
  <c r="E49" i="155"/>
  <c r="D49" i="155"/>
  <c r="H48" i="155"/>
  <c r="G48" i="155"/>
  <c r="F48" i="155"/>
  <c r="E48" i="155"/>
  <c r="D48" i="155"/>
  <c r="H47" i="155"/>
  <c r="G47" i="155"/>
  <c r="F47" i="155"/>
  <c r="E47" i="155"/>
  <c r="D47" i="155"/>
  <c r="H46" i="155"/>
  <c r="G46" i="155"/>
  <c r="F46" i="155"/>
  <c r="E46" i="155"/>
  <c r="D46" i="155"/>
  <c r="H45" i="155"/>
  <c r="G45" i="155"/>
  <c r="F45" i="155"/>
  <c r="E45" i="155"/>
  <c r="D45" i="155"/>
  <c r="H44" i="155"/>
  <c r="G44" i="155"/>
  <c r="F44" i="155"/>
  <c r="E44" i="155"/>
  <c r="D44" i="155"/>
  <c r="H43" i="155"/>
  <c r="G43" i="155"/>
  <c r="F43" i="155"/>
  <c r="E43" i="155"/>
  <c r="D43" i="155"/>
  <c r="Y53" i="155"/>
  <c r="Y52" i="155"/>
  <c r="Y51" i="155"/>
  <c r="Y50" i="155"/>
  <c r="Y49" i="155"/>
  <c r="Y48" i="155"/>
  <c r="Y47" i="155"/>
  <c r="Y46" i="155"/>
  <c r="Y45" i="155"/>
  <c r="Y44" i="155"/>
  <c r="Y43" i="155"/>
  <c r="Y42" i="155"/>
  <c r="Y41" i="155"/>
  <c r="Y40" i="155"/>
  <c r="Y39" i="155"/>
  <c r="Y38" i="155"/>
  <c r="Y37" i="155"/>
  <c r="Y36" i="155"/>
  <c r="Y35" i="155"/>
  <c r="Y34" i="155"/>
  <c r="Y33" i="155"/>
  <c r="Y32" i="155"/>
  <c r="Y31" i="155"/>
  <c r="Y30" i="155"/>
  <c r="Y29" i="155"/>
  <c r="Y28" i="155"/>
  <c r="Y27" i="155"/>
  <c r="Y26" i="155"/>
  <c r="Y25" i="155"/>
  <c r="Y24" i="155"/>
  <c r="Y23" i="155"/>
  <c r="Y22" i="155"/>
  <c r="Y21" i="155"/>
  <c r="Y20" i="155"/>
  <c r="Y19" i="155"/>
  <c r="Y18" i="155"/>
  <c r="Y17" i="155"/>
  <c r="Y16" i="155"/>
  <c r="Y15" i="155"/>
  <c r="Y14" i="155"/>
  <c r="Y13" i="155"/>
  <c r="Y12" i="155"/>
  <c r="Y11" i="155"/>
  <c r="Y10" i="155"/>
  <c r="Y9" i="155"/>
  <c r="Y8" i="155"/>
  <c r="Y7" i="155"/>
  <c r="Y6" i="155"/>
  <c r="Y5" i="155"/>
  <c r="Y4" i="155"/>
  <c r="T43" i="155"/>
  <c r="T42" i="155"/>
  <c r="T41" i="155"/>
  <c r="T40" i="155"/>
  <c r="T39" i="155"/>
  <c r="T38" i="155"/>
  <c r="T37" i="155"/>
  <c r="T36" i="155"/>
  <c r="T35" i="155"/>
  <c r="T34" i="155"/>
  <c r="T31" i="155"/>
  <c r="T30" i="155"/>
  <c r="T29" i="155"/>
  <c r="T28" i="155"/>
  <c r="T25" i="155"/>
  <c r="T24" i="155"/>
  <c r="T23" i="155"/>
  <c r="T22" i="155"/>
  <c r="T21" i="155"/>
  <c r="T20" i="155"/>
  <c r="T19" i="155"/>
  <c r="T18" i="155"/>
  <c r="T17" i="155"/>
  <c r="T16" i="155"/>
  <c r="T15" i="155"/>
  <c r="T14" i="155"/>
  <c r="T13" i="155"/>
  <c r="T12" i="155"/>
  <c r="T11" i="155"/>
  <c r="T10" i="155"/>
  <c r="T9" i="155"/>
  <c r="T8" i="155"/>
  <c r="T7" i="155"/>
  <c r="T6" i="155"/>
  <c r="T5" i="155"/>
  <c r="T4" i="155"/>
  <c r="J72" i="155"/>
  <c r="J71" i="155"/>
  <c r="J70" i="155"/>
  <c r="J69" i="155"/>
  <c r="J68" i="155"/>
  <c r="J65" i="155"/>
  <c r="J64" i="155"/>
  <c r="J63" i="155"/>
  <c r="J62" i="155"/>
  <c r="J61" i="155"/>
  <c r="J60" i="155"/>
  <c r="J57" i="155"/>
  <c r="J56" i="155"/>
  <c r="J55" i="155"/>
  <c r="J54" i="155"/>
  <c r="J53" i="155"/>
  <c r="J52" i="155"/>
  <c r="J51" i="155"/>
  <c r="J50" i="155"/>
  <c r="J49" i="155"/>
  <c r="J48" i="155"/>
  <c r="J47" i="155"/>
  <c r="J46" i="155"/>
  <c r="J45" i="155"/>
  <c r="J44" i="155"/>
  <c r="J43" i="155"/>
  <c r="J40" i="155"/>
  <c r="J39" i="155"/>
  <c r="J38" i="155"/>
  <c r="J37" i="155"/>
  <c r="J34" i="155"/>
  <c r="J33" i="155"/>
  <c r="J32" i="155"/>
  <c r="J31" i="155"/>
  <c r="J30" i="155"/>
  <c r="J29" i="155"/>
  <c r="J28" i="155"/>
  <c r="J27" i="155"/>
  <c r="J26" i="155"/>
  <c r="J25" i="155"/>
  <c r="J24" i="155"/>
  <c r="J23" i="155"/>
  <c r="J22" i="155"/>
  <c r="J21" i="155"/>
  <c r="J20" i="155"/>
  <c r="J19" i="155"/>
  <c r="J18" i="155"/>
  <c r="J17" i="155"/>
  <c r="J16" i="155"/>
  <c r="J15" i="155"/>
  <c r="J14" i="155"/>
  <c r="J13" i="155"/>
  <c r="J12" i="155"/>
  <c r="J11" i="155"/>
  <c r="J10" i="155"/>
  <c r="J9" i="155"/>
  <c r="J8" i="155"/>
  <c r="J7" i="155"/>
  <c r="J6" i="155"/>
  <c r="J5" i="155"/>
  <c r="J4" i="155"/>
  <c r="W53" i="155"/>
  <c r="W52" i="155"/>
  <c r="W51" i="155"/>
  <c r="W50" i="155"/>
  <c r="W49" i="155"/>
  <c r="W48" i="155"/>
  <c r="W47" i="155"/>
  <c r="W46" i="155"/>
  <c r="W45" i="155"/>
  <c r="W44" i="155"/>
  <c r="W43" i="155"/>
  <c r="L43" i="155"/>
  <c r="W42" i="155"/>
  <c r="L42" i="155"/>
  <c r="W41" i="155"/>
  <c r="L41" i="155"/>
  <c r="W40" i="155"/>
  <c r="L40" i="155"/>
  <c r="W39" i="155"/>
  <c r="L39" i="155"/>
  <c r="W38" i="155"/>
  <c r="L38" i="155"/>
  <c r="W37" i="155"/>
  <c r="L37" i="155"/>
  <c r="W36" i="155"/>
  <c r="L36" i="155"/>
  <c r="W35" i="155"/>
  <c r="L35" i="155"/>
  <c r="W34" i="155"/>
  <c r="L34" i="155"/>
  <c r="W33" i="155"/>
  <c r="W32" i="155"/>
  <c r="W31" i="155"/>
  <c r="L31" i="155"/>
  <c r="W30" i="155"/>
  <c r="L30" i="155"/>
  <c r="W29" i="155"/>
  <c r="L29" i="155"/>
  <c r="W28" i="155"/>
  <c r="L28" i="155"/>
  <c r="W27" i="155"/>
  <c r="W26" i="155"/>
  <c r="K26" i="155"/>
  <c r="W25" i="155"/>
  <c r="W24" i="155"/>
  <c r="K24" i="155"/>
  <c r="W23" i="155"/>
  <c r="W22" i="155"/>
  <c r="K22" i="155"/>
  <c r="W21" i="155"/>
  <c r="W20" i="155"/>
  <c r="W19" i="155"/>
  <c r="W18" i="155"/>
  <c r="K18" i="155"/>
  <c r="W17" i="155"/>
  <c r="W16" i="155"/>
  <c r="W15" i="155"/>
  <c r="W14" i="155"/>
  <c r="K14" i="155"/>
  <c r="W13" i="155"/>
  <c r="W12" i="155"/>
  <c r="W11" i="155"/>
  <c r="W10" i="155"/>
  <c r="K10" i="155"/>
  <c r="W9" i="155"/>
  <c r="W8" i="155"/>
  <c r="W7" i="155"/>
  <c r="W6" i="155"/>
  <c r="W5" i="155"/>
  <c r="W4" i="155"/>
  <c r="K4" i="155"/>
  <c r="U1" i="155"/>
  <c r="T1" i="155"/>
  <c r="W1" i="155" s="1"/>
  <c r="H64" i="154"/>
  <c r="G64" i="154"/>
  <c r="F64" i="154"/>
  <c r="E64" i="154"/>
  <c r="D64" i="154"/>
  <c r="H63" i="154"/>
  <c r="G63" i="154"/>
  <c r="F63" i="154"/>
  <c r="E63" i="154"/>
  <c r="D63" i="154"/>
  <c r="H62" i="154"/>
  <c r="G62" i="154"/>
  <c r="F62" i="154"/>
  <c r="E62" i="154"/>
  <c r="D62" i="154"/>
  <c r="H61" i="154"/>
  <c r="G61" i="154"/>
  <c r="F61" i="154"/>
  <c r="E61" i="154"/>
  <c r="D61" i="154"/>
  <c r="H60" i="154"/>
  <c r="G60" i="154"/>
  <c r="F60" i="154"/>
  <c r="E60" i="154"/>
  <c r="D60" i="154"/>
  <c r="H56" i="154"/>
  <c r="G56" i="154"/>
  <c r="F56" i="154"/>
  <c r="E56" i="154"/>
  <c r="D56" i="154"/>
  <c r="H55" i="154"/>
  <c r="G55" i="154"/>
  <c r="F55" i="154"/>
  <c r="E55" i="154"/>
  <c r="D55" i="154"/>
  <c r="H54" i="154"/>
  <c r="G54" i="154"/>
  <c r="F54" i="154"/>
  <c r="E54" i="154"/>
  <c r="D54" i="154"/>
  <c r="H53" i="154"/>
  <c r="G53" i="154"/>
  <c r="F53" i="154"/>
  <c r="E53" i="154"/>
  <c r="D53" i="154"/>
  <c r="H52" i="154"/>
  <c r="G52" i="154"/>
  <c r="F52" i="154"/>
  <c r="E52" i="154"/>
  <c r="D52" i="154"/>
  <c r="H51" i="154"/>
  <c r="G51" i="154"/>
  <c r="F51" i="154"/>
  <c r="E51" i="154"/>
  <c r="D51" i="154"/>
  <c r="H50" i="154"/>
  <c r="G50" i="154"/>
  <c r="F50" i="154"/>
  <c r="E50" i="154"/>
  <c r="D50" i="154"/>
  <c r="H49" i="154"/>
  <c r="G49" i="154"/>
  <c r="F49" i="154"/>
  <c r="E49" i="154"/>
  <c r="D49" i="154"/>
  <c r="H48" i="154"/>
  <c r="G48" i="154"/>
  <c r="F48" i="154"/>
  <c r="E48" i="154"/>
  <c r="D48" i="154"/>
  <c r="H47" i="154"/>
  <c r="G47" i="154"/>
  <c r="F47" i="154"/>
  <c r="E47" i="154"/>
  <c r="D47" i="154"/>
  <c r="H46" i="154"/>
  <c r="G46" i="154"/>
  <c r="F46" i="154"/>
  <c r="E46" i="154"/>
  <c r="D46" i="154"/>
  <c r="H45" i="154"/>
  <c r="G45" i="154"/>
  <c r="F45" i="154"/>
  <c r="E45" i="154"/>
  <c r="D45" i="154"/>
  <c r="H44" i="154"/>
  <c r="G44" i="154"/>
  <c r="F44" i="154"/>
  <c r="E44" i="154"/>
  <c r="D44" i="154"/>
  <c r="H43" i="154"/>
  <c r="G43" i="154"/>
  <c r="F43" i="154"/>
  <c r="E43" i="154"/>
  <c r="D43" i="154"/>
  <c r="Y53" i="154"/>
  <c r="Y52" i="154"/>
  <c r="Y51" i="154"/>
  <c r="Y50" i="154"/>
  <c r="Y49" i="154"/>
  <c r="Y48" i="154"/>
  <c r="Y47" i="154"/>
  <c r="Y46" i="154"/>
  <c r="Y45" i="154"/>
  <c r="Y44" i="154"/>
  <c r="Y43" i="154"/>
  <c r="Y42" i="154"/>
  <c r="Y41" i="154"/>
  <c r="Y40" i="154"/>
  <c r="Y39" i="154"/>
  <c r="Y38" i="154"/>
  <c r="Y37" i="154"/>
  <c r="Y36" i="154"/>
  <c r="Y35" i="154"/>
  <c r="Y34" i="154"/>
  <c r="Y33" i="154"/>
  <c r="Y32" i="154"/>
  <c r="Y31" i="154"/>
  <c r="Y30" i="154"/>
  <c r="Y29" i="154"/>
  <c r="Y28" i="154"/>
  <c r="Y27" i="154"/>
  <c r="Y26" i="154"/>
  <c r="Y25" i="154"/>
  <c r="Y24" i="154"/>
  <c r="Y23" i="154"/>
  <c r="Y22" i="154"/>
  <c r="Y21" i="154"/>
  <c r="Y20" i="154"/>
  <c r="Y19" i="154"/>
  <c r="Y18" i="154"/>
  <c r="Y17" i="154"/>
  <c r="Y16" i="154"/>
  <c r="Y15" i="154"/>
  <c r="Y14" i="154"/>
  <c r="Y13" i="154"/>
  <c r="Y12" i="154"/>
  <c r="Y11" i="154"/>
  <c r="Y10" i="154"/>
  <c r="Y9" i="154"/>
  <c r="Y8" i="154"/>
  <c r="Y7" i="154"/>
  <c r="Y6" i="154"/>
  <c r="Y5" i="154"/>
  <c r="Y4" i="154"/>
  <c r="T43" i="154"/>
  <c r="T42" i="154"/>
  <c r="T41" i="154"/>
  <c r="T40" i="154"/>
  <c r="T39" i="154"/>
  <c r="T38" i="154"/>
  <c r="T37" i="154"/>
  <c r="T36" i="154"/>
  <c r="T35" i="154"/>
  <c r="T34" i="154"/>
  <c r="T31" i="154"/>
  <c r="T30" i="154"/>
  <c r="T29" i="154"/>
  <c r="T28" i="154"/>
  <c r="T25" i="154"/>
  <c r="T24" i="154"/>
  <c r="T23" i="154"/>
  <c r="T22" i="154"/>
  <c r="T21" i="154"/>
  <c r="T20" i="154"/>
  <c r="T19" i="154"/>
  <c r="T18" i="154"/>
  <c r="T17" i="154"/>
  <c r="T16" i="154"/>
  <c r="T15" i="154"/>
  <c r="T14" i="154"/>
  <c r="T13" i="154"/>
  <c r="T12" i="154"/>
  <c r="T11" i="154"/>
  <c r="T10" i="154"/>
  <c r="T9" i="154"/>
  <c r="T8" i="154"/>
  <c r="T7" i="154"/>
  <c r="T6" i="154"/>
  <c r="T5" i="154"/>
  <c r="T4" i="154"/>
  <c r="J72" i="154"/>
  <c r="J71" i="154"/>
  <c r="J70" i="154"/>
  <c r="J69" i="154"/>
  <c r="J68" i="154"/>
  <c r="J65" i="154"/>
  <c r="J64" i="154"/>
  <c r="J63" i="154"/>
  <c r="J62" i="154"/>
  <c r="J61" i="154"/>
  <c r="J60" i="154"/>
  <c r="J57" i="154"/>
  <c r="J56" i="154"/>
  <c r="J55" i="154"/>
  <c r="J54" i="154"/>
  <c r="J53" i="154"/>
  <c r="J52" i="154"/>
  <c r="J51" i="154"/>
  <c r="J50" i="154"/>
  <c r="J49" i="154"/>
  <c r="J48" i="154"/>
  <c r="J47" i="154"/>
  <c r="J46" i="154"/>
  <c r="J45" i="154"/>
  <c r="J44" i="154"/>
  <c r="J43" i="154"/>
  <c r="J40" i="154"/>
  <c r="J39" i="154"/>
  <c r="J38" i="154"/>
  <c r="J37" i="154"/>
  <c r="J34" i="154"/>
  <c r="J33" i="154"/>
  <c r="J32" i="154"/>
  <c r="J31" i="154"/>
  <c r="J30" i="154"/>
  <c r="J29" i="154"/>
  <c r="J28" i="154"/>
  <c r="J27" i="154"/>
  <c r="J26" i="154"/>
  <c r="J25" i="154"/>
  <c r="J24" i="154"/>
  <c r="J23" i="154"/>
  <c r="J22" i="154"/>
  <c r="J21" i="154"/>
  <c r="J20" i="154"/>
  <c r="J19" i="154"/>
  <c r="J18" i="154"/>
  <c r="J17" i="154"/>
  <c r="J16" i="154"/>
  <c r="J15" i="154"/>
  <c r="J14" i="154"/>
  <c r="J13" i="154"/>
  <c r="J12" i="154"/>
  <c r="J11" i="154"/>
  <c r="J10" i="154"/>
  <c r="J9" i="154"/>
  <c r="J8" i="154"/>
  <c r="J7" i="154"/>
  <c r="J6" i="154"/>
  <c r="J5" i="154"/>
  <c r="J4" i="154"/>
  <c r="W53" i="154"/>
  <c r="W52" i="154"/>
  <c r="W51" i="154"/>
  <c r="W50" i="154"/>
  <c r="W49" i="154"/>
  <c r="W48" i="154"/>
  <c r="W47" i="154"/>
  <c r="W46" i="154"/>
  <c r="W45" i="154"/>
  <c r="W44" i="154"/>
  <c r="W43" i="154"/>
  <c r="L43" i="154"/>
  <c r="W42" i="154"/>
  <c r="L42" i="154"/>
  <c r="W41" i="154"/>
  <c r="L41" i="154"/>
  <c r="W40" i="154"/>
  <c r="L40" i="154"/>
  <c r="W39" i="154"/>
  <c r="L39" i="154"/>
  <c r="W38" i="154"/>
  <c r="L38" i="154"/>
  <c r="W37" i="154"/>
  <c r="L37" i="154"/>
  <c r="W36" i="154"/>
  <c r="L36" i="154"/>
  <c r="W35" i="154"/>
  <c r="L35" i="154"/>
  <c r="W34" i="154"/>
  <c r="L34" i="154"/>
  <c r="W33" i="154"/>
  <c r="W32" i="154"/>
  <c r="W31" i="154"/>
  <c r="L31" i="154"/>
  <c r="W30" i="154"/>
  <c r="L30" i="154"/>
  <c r="W29" i="154"/>
  <c r="L29" i="154"/>
  <c r="W28" i="154"/>
  <c r="L28" i="154"/>
  <c r="W27" i="154"/>
  <c r="W26" i="154"/>
  <c r="K26" i="154"/>
  <c r="W25" i="154"/>
  <c r="W24" i="154"/>
  <c r="K24" i="154"/>
  <c r="W23" i="154"/>
  <c r="W22" i="154"/>
  <c r="K22" i="154"/>
  <c r="W21" i="154"/>
  <c r="W20" i="154"/>
  <c r="W19" i="154"/>
  <c r="W18" i="154"/>
  <c r="K18" i="154"/>
  <c r="W17" i="154"/>
  <c r="W16" i="154"/>
  <c r="W15" i="154"/>
  <c r="W14" i="154"/>
  <c r="K14" i="154"/>
  <c r="W13" i="154"/>
  <c r="W12" i="154"/>
  <c r="W11" i="154"/>
  <c r="W10" i="154"/>
  <c r="K10" i="154"/>
  <c r="W9" i="154"/>
  <c r="W8" i="154"/>
  <c r="W7" i="154"/>
  <c r="W6" i="154"/>
  <c r="W5" i="154"/>
  <c r="W4" i="154"/>
  <c r="K4" i="154"/>
  <c r="U1" i="154"/>
  <c r="T1" i="154"/>
  <c r="W1" i="154" s="1"/>
  <c r="H64" i="153"/>
  <c r="G64" i="153"/>
  <c r="F64" i="153"/>
  <c r="E64" i="153"/>
  <c r="D64" i="153"/>
  <c r="H63" i="153"/>
  <c r="G63" i="153"/>
  <c r="F63" i="153"/>
  <c r="E63" i="153"/>
  <c r="D63" i="153"/>
  <c r="H62" i="153"/>
  <c r="G62" i="153"/>
  <c r="F62" i="153"/>
  <c r="E62" i="153"/>
  <c r="D62" i="153"/>
  <c r="H61" i="153"/>
  <c r="G61" i="153"/>
  <c r="F61" i="153"/>
  <c r="E61" i="153"/>
  <c r="D61" i="153"/>
  <c r="H60" i="153"/>
  <c r="G60" i="153"/>
  <c r="F60" i="153"/>
  <c r="E60" i="153"/>
  <c r="D60" i="153"/>
  <c r="H56" i="153"/>
  <c r="G56" i="153"/>
  <c r="F56" i="153"/>
  <c r="E56" i="153"/>
  <c r="D56" i="153"/>
  <c r="H55" i="153"/>
  <c r="G55" i="153"/>
  <c r="F55" i="153"/>
  <c r="E55" i="153"/>
  <c r="D55" i="153"/>
  <c r="H54" i="153"/>
  <c r="G54" i="153"/>
  <c r="F54" i="153"/>
  <c r="E54" i="153"/>
  <c r="D54" i="153"/>
  <c r="H53" i="153"/>
  <c r="G53" i="153"/>
  <c r="F53" i="153"/>
  <c r="E53" i="153"/>
  <c r="D53" i="153"/>
  <c r="H52" i="153"/>
  <c r="G52" i="153"/>
  <c r="F52" i="153"/>
  <c r="E52" i="153"/>
  <c r="D52" i="153"/>
  <c r="H51" i="153"/>
  <c r="G51" i="153"/>
  <c r="F51" i="153"/>
  <c r="E51" i="153"/>
  <c r="D51" i="153"/>
  <c r="H50" i="153"/>
  <c r="G50" i="153"/>
  <c r="F50" i="153"/>
  <c r="E50" i="153"/>
  <c r="D50" i="153"/>
  <c r="H49" i="153"/>
  <c r="G49" i="153"/>
  <c r="F49" i="153"/>
  <c r="E49" i="153"/>
  <c r="D49" i="153"/>
  <c r="H48" i="153"/>
  <c r="G48" i="153"/>
  <c r="F48" i="153"/>
  <c r="E48" i="153"/>
  <c r="D48" i="153"/>
  <c r="H47" i="153"/>
  <c r="G47" i="153"/>
  <c r="F47" i="153"/>
  <c r="E47" i="153"/>
  <c r="D47" i="153"/>
  <c r="H46" i="153"/>
  <c r="G46" i="153"/>
  <c r="F46" i="153"/>
  <c r="E46" i="153"/>
  <c r="D46" i="153"/>
  <c r="H45" i="153"/>
  <c r="G45" i="153"/>
  <c r="F45" i="153"/>
  <c r="E45" i="153"/>
  <c r="D45" i="153"/>
  <c r="H44" i="153"/>
  <c r="G44" i="153"/>
  <c r="F44" i="153"/>
  <c r="E44" i="153"/>
  <c r="D44" i="153"/>
  <c r="H43" i="153"/>
  <c r="G43" i="153"/>
  <c r="F43" i="153"/>
  <c r="E43" i="153"/>
  <c r="D43" i="153"/>
  <c r="Y53" i="153"/>
  <c r="Y52" i="153"/>
  <c r="Y51" i="153"/>
  <c r="Y50" i="153"/>
  <c r="Y49" i="153"/>
  <c r="Y48" i="153"/>
  <c r="Y47" i="153"/>
  <c r="Y46" i="153"/>
  <c r="Y45" i="153"/>
  <c r="Y44" i="153"/>
  <c r="Y43" i="153"/>
  <c r="Y42" i="153"/>
  <c r="Y41" i="153"/>
  <c r="Y40" i="153"/>
  <c r="Y39" i="153"/>
  <c r="Y38" i="153"/>
  <c r="Y37" i="153"/>
  <c r="Y36" i="153"/>
  <c r="Y35" i="153"/>
  <c r="Y34" i="153"/>
  <c r="Y33" i="153"/>
  <c r="Y32" i="153"/>
  <c r="Y31" i="153"/>
  <c r="Y30" i="153"/>
  <c r="Y29" i="153"/>
  <c r="Y28" i="153"/>
  <c r="Y27" i="153"/>
  <c r="Y26" i="153"/>
  <c r="Y25" i="153"/>
  <c r="Y24" i="153"/>
  <c r="Y23" i="153"/>
  <c r="Y22" i="153"/>
  <c r="Y21" i="153"/>
  <c r="Y20" i="153"/>
  <c r="Y19" i="153"/>
  <c r="Y18" i="153"/>
  <c r="Y17" i="153"/>
  <c r="Y16" i="153"/>
  <c r="Y15" i="153"/>
  <c r="Y14" i="153"/>
  <c r="Y13" i="153"/>
  <c r="Y12" i="153"/>
  <c r="Y11" i="153"/>
  <c r="Y10" i="153"/>
  <c r="Y9" i="153"/>
  <c r="Y8" i="153"/>
  <c r="Y7" i="153"/>
  <c r="Y6" i="153"/>
  <c r="Y5" i="153"/>
  <c r="Y4" i="153"/>
  <c r="T43" i="153"/>
  <c r="T42" i="153"/>
  <c r="T41" i="153"/>
  <c r="T40" i="153"/>
  <c r="T39" i="153"/>
  <c r="T38" i="153"/>
  <c r="T37" i="153"/>
  <c r="T36" i="153"/>
  <c r="T35" i="153"/>
  <c r="T34" i="153"/>
  <c r="T31" i="153"/>
  <c r="T30" i="153"/>
  <c r="T29" i="153"/>
  <c r="T28" i="153"/>
  <c r="T25" i="153"/>
  <c r="T24" i="153"/>
  <c r="T23" i="153"/>
  <c r="T22" i="153"/>
  <c r="T21" i="153"/>
  <c r="T20" i="153"/>
  <c r="T19" i="153"/>
  <c r="T18" i="153"/>
  <c r="T17" i="153"/>
  <c r="T16" i="153"/>
  <c r="T15" i="153"/>
  <c r="T14" i="153"/>
  <c r="T13" i="153"/>
  <c r="T12" i="153"/>
  <c r="T11" i="153"/>
  <c r="T10" i="153"/>
  <c r="T9" i="153"/>
  <c r="T8" i="153"/>
  <c r="T7" i="153"/>
  <c r="T6" i="153"/>
  <c r="T5" i="153"/>
  <c r="T4" i="153"/>
  <c r="J72" i="153"/>
  <c r="J71" i="153"/>
  <c r="J70" i="153"/>
  <c r="J69" i="153"/>
  <c r="J68" i="153"/>
  <c r="J65" i="153"/>
  <c r="J64" i="153"/>
  <c r="J63" i="153"/>
  <c r="J62" i="153"/>
  <c r="J61" i="153"/>
  <c r="J60" i="153"/>
  <c r="J57" i="153"/>
  <c r="J56" i="153"/>
  <c r="J55" i="153"/>
  <c r="J54" i="153"/>
  <c r="J53" i="153"/>
  <c r="J52" i="153"/>
  <c r="J51" i="153"/>
  <c r="J50" i="153"/>
  <c r="J49" i="153"/>
  <c r="J48" i="153"/>
  <c r="J47" i="153"/>
  <c r="J46" i="153"/>
  <c r="J45" i="153"/>
  <c r="J44" i="153"/>
  <c r="J43" i="153"/>
  <c r="J40" i="153"/>
  <c r="J39" i="153"/>
  <c r="J38" i="153"/>
  <c r="J37" i="153"/>
  <c r="J34" i="153"/>
  <c r="J33" i="153"/>
  <c r="J32" i="153"/>
  <c r="J31" i="153"/>
  <c r="J30" i="153"/>
  <c r="J29" i="153"/>
  <c r="J28" i="153"/>
  <c r="J27" i="153"/>
  <c r="J26" i="153"/>
  <c r="J25" i="153"/>
  <c r="J24" i="153"/>
  <c r="J23" i="153"/>
  <c r="J22" i="153"/>
  <c r="J21" i="153"/>
  <c r="J20" i="153"/>
  <c r="J19" i="153"/>
  <c r="J18" i="153"/>
  <c r="J17" i="153"/>
  <c r="J16" i="153"/>
  <c r="J15" i="153"/>
  <c r="J14" i="153"/>
  <c r="J13" i="153"/>
  <c r="J12" i="153"/>
  <c r="J11" i="153"/>
  <c r="J10" i="153"/>
  <c r="J9" i="153"/>
  <c r="J8" i="153"/>
  <c r="J7" i="153"/>
  <c r="J6" i="153"/>
  <c r="J5" i="153"/>
  <c r="J4" i="153"/>
  <c r="W53" i="153"/>
  <c r="W52" i="153"/>
  <c r="W51" i="153"/>
  <c r="W50" i="153"/>
  <c r="W49" i="153"/>
  <c r="W48" i="153"/>
  <c r="W47" i="153"/>
  <c r="W46" i="153"/>
  <c r="W45" i="153"/>
  <c r="W44" i="153"/>
  <c r="W43" i="153"/>
  <c r="L43" i="153"/>
  <c r="W42" i="153"/>
  <c r="L42" i="153"/>
  <c r="W41" i="153"/>
  <c r="L41" i="153"/>
  <c r="W40" i="153"/>
  <c r="L40" i="153"/>
  <c r="W39" i="153"/>
  <c r="L39" i="153"/>
  <c r="W38" i="153"/>
  <c r="L38" i="153"/>
  <c r="W37" i="153"/>
  <c r="L37" i="153"/>
  <c r="W36" i="153"/>
  <c r="L36" i="153"/>
  <c r="W35" i="153"/>
  <c r="L35" i="153"/>
  <c r="W34" i="153"/>
  <c r="L34" i="153"/>
  <c r="W33" i="153"/>
  <c r="W32" i="153"/>
  <c r="W31" i="153"/>
  <c r="L31" i="153"/>
  <c r="W30" i="153"/>
  <c r="L30" i="153"/>
  <c r="W29" i="153"/>
  <c r="L29" i="153"/>
  <c r="W28" i="153"/>
  <c r="L28" i="153"/>
  <c r="W27" i="153"/>
  <c r="W26" i="153"/>
  <c r="K26" i="153"/>
  <c r="W25" i="153"/>
  <c r="W24" i="153"/>
  <c r="K24" i="153"/>
  <c r="W23" i="153"/>
  <c r="W22" i="153"/>
  <c r="K22" i="153"/>
  <c r="W21" i="153"/>
  <c r="W20" i="153"/>
  <c r="W19" i="153"/>
  <c r="W18" i="153"/>
  <c r="K18" i="153"/>
  <c r="W17" i="153"/>
  <c r="W16" i="153"/>
  <c r="W15" i="153"/>
  <c r="W14" i="153"/>
  <c r="K14" i="153"/>
  <c r="W13" i="153"/>
  <c r="W12" i="153"/>
  <c r="W11" i="153"/>
  <c r="W10" i="153"/>
  <c r="K10" i="153"/>
  <c r="W9" i="153"/>
  <c r="W8" i="153"/>
  <c r="W7" i="153"/>
  <c r="W6" i="153"/>
  <c r="W5" i="153"/>
  <c r="W4" i="153"/>
  <c r="K4" i="153"/>
  <c r="U1" i="153"/>
  <c r="T1" i="153"/>
  <c r="W1" i="153" s="1"/>
  <c r="H64" i="152"/>
  <c r="G64" i="152"/>
  <c r="F64" i="152"/>
  <c r="E64" i="152"/>
  <c r="D64" i="152"/>
  <c r="H63" i="152"/>
  <c r="G63" i="152"/>
  <c r="F63" i="152"/>
  <c r="E63" i="152"/>
  <c r="D63" i="152"/>
  <c r="H62" i="152"/>
  <c r="G62" i="152"/>
  <c r="F62" i="152"/>
  <c r="E62" i="152"/>
  <c r="D62" i="152"/>
  <c r="H61" i="152"/>
  <c r="G61" i="152"/>
  <c r="F61" i="152"/>
  <c r="E61" i="152"/>
  <c r="D61" i="152"/>
  <c r="H60" i="152"/>
  <c r="G60" i="152"/>
  <c r="F60" i="152"/>
  <c r="E60" i="152"/>
  <c r="D60" i="152"/>
  <c r="H56" i="152"/>
  <c r="G56" i="152"/>
  <c r="F56" i="152"/>
  <c r="E56" i="152"/>
  <c r="D56" i="152"/>
  <c r="H55" i="152"/>
  <c r="G55" i="152"/>
  <c r="F55" i="152"/>
  <c r="E55" i="152"/>
  <c r="D55" i="152"/>
  <c r="H54" i="152"/>
  <c r="G54" i="152"/>
  <c r="F54" i="152"/>
  <c r="E54" i="152"/>
  <c r="D54" i="152"/>
  <c r="H53" i="152"/>
  <c r="G53" i="152"/>
  <c r="F53" i="152"/>
  <c r="E53" i="152"/>
  <c r="D53" i="152"/>
  <c r="H52" i="152"/>
  <c r="G52" i="152"/>
  <c r="F52" i="152"/>
  <c r="E52" i="152"/>
  <c r="D52" i="152"/>
  <c r="H51" i="152"/>
  <c r="G51" i="152"/>
  <c r="F51" i="152"/>
  <c r="E51" i="152"/>
  <c r="D51" i="152"/>
  <c r="H50" i="152"/>
  <c r="G50" i="152"/>
  <c r="F50" i="152"/>
  <c r="E50" i="152"/>
  <c r="D50" i="152"/>
  <c r="H49" i="152"/>
  <c r="G49" i="152"/>
  <c r="F49" i="152"/>
  <c r="E49" i="152"/>
  <c r="D49" i="152"/>
  <c r="H48" i="152"/>
  <c r="G48" i="152"/>
  <c r="F48" i="152"/>
  <c r="E48" i="152"/>
  <c r="D48" i="152"/>
  <c r="H47" i="152"/>
  <c r="G47" i="152"/>
  <c r="F47" i="152"/>
  <c r="E47" i="152"/>
  <c r="D47" i="152"/>
  <c r="H46" i="152"/>
  <c r="G46" i="152"/>
  <c r="F46" i="152"/>
  <c r="E46" i="152"/>
  <c r="D46" i="152"/>
  <c r="H45" i="152"/>
  <c r="G45" i="152"/>
  <c r="F45" i="152"/>
  <c r="E45" i="152"/>
  <c r="D45" i="152"/>
  <c r="H44" i="152"/>
  <c r="G44" i="152"/>
  <c r="F44" i="152"/>
  <c r="E44" i="152"/>
  <c r="D44" i="152"/>
  <c r="H43" i="152"/>
  <c r="G43" i="152"/>
  <c r="F43" i="152"/>
  <c r="E43" i="152"/>
  <c r="D43" i="152"/>
  <c r="Y53" i="152"/>
  <c r="Y52" i="152"/>
  <c r="Y51" i="152"/>
  <c r="Y50" i="152"/>
  <c r="Y49" i="152"/>
  <c r="Y48" i="152"/>
  <c r="Y47" i="152"/>
  <c r="Y46" i="152"/>
  <c r="Y45" i="152"/>
  <c r="Y44" i="152"/>
  <c r="Y43" i="152"/>
  <c r="Y42" i="152"/>
  <c r="Y41" i="152"/>
  <c r="Y40" i="152"/>
  <c r="Y39" i="152"/>
  <c r="Y38" i="152"/>
  <c r="Y37" i="152"/>
  <c r="Y36" i="152"/>
  <c r="Y35" i="152"/>
  <c r="Y34" i="152"/>
  <c r="Y33" i="152"/>
  <c r="Y32" i="152"/>
  <c r="Y31" i="152"/>
  <c r="Y30" i="152"/>
  <c r="Y29" i="152"/>
  <c r="Y28" i="152"/>
  <c r="Y27" i="152"/>
  <c r="Y26" i="152"/>
  <c r="Y25" i="152"/>
  <c r="Y24" i="152"/>
  <c r="Y23" i="152"/>
  <c r="Y22" i="152"/>
  <c r="Y21" i="152"/>
  <c r="Y20" i="152"/>
  <c r="Y19" i="152"/>
  <c r="Y18" i="152"/>
  <c r="Y17" i="152"/>
  <c r="Y16" i="152"/>
  <c r="Y15" i="152"/>
  <c r="Y14" i="152"/>
  <c r="Y13" i="152"/>
  <c r="Y12" i="152"/>
  <c r="Y11" i="152"/>
  <c r="Y10" i="152"/>
  <c r="Y9" i="152"/>
  <c r="Y8" i="152"/>
  <c r="Y7" i="152"/>
  <c r="Y6" i="152"/>
  <c r="Y5" i="152"/>
  <c r="Y4" i="152"/>
  <c r="T43" i="152"/>
  <c r="T42" i="152"/>
  <c r="T41" i="152"/>
  <c r="T40" i="152"/>
  <c r="T39" i="152"/>
  <c r="T38" i="152"/>
  <c r="T37" i="152"/>
  <c r="T36" i="152"/>
  <c r="T35" i="152"/>
  <c r="T34" i="152"/>
  <c r="T31" i="152"/>
  <c r="T30" i="152"/>
  <c r="T29" i="152"/>
  <c r="T28" i="152"/>
  <c r="T25" i="152"/>
  <c r="T24" i="152"/>
  <c r="T23" i="152"/>
  <c r="T22" i="152"/>
  <c r="T21" i="152"/>
  <c r="T20" i="152"/>
  <c r="T19" i="152"/>
  <c r="T18" i="152"/>
  <c r="T17" i="152"/>
  <c r="T16" i="152"/>
  <c r="T15" i="152"/>
  <c r="T14" i="152"/>
  <c r="T13" i="152"/>
  <c r="T12" i="152"/>
  <c r="T11" i="152"/>
  <c r="T10" i="152"/>
  <c r="T9" i="152"/>
  <c r="T8" i="152"/>
  <c r="T7" i="152"/>
  <c r="T6" i="152"/>
  <c r="T5" i="152"/>
  <c r="T4" i="152"/>
  <c r="J72" i="152"/>
  <c r="J71" i="152"/>
  <c r="J70" i="152"/>
  <c r="J69" i="152"/>
  <c r="J68" i="152"/>
  <c r="J65" i="152"/>
  <c r="J64" i="152"/>
  <c r="J63" i="152"/>
  <c r="J62" i="152"/>
  <c r="J61" i="152"/>
  <c r="J60" i="152"/>
  <c r="J57" i="152"/>
  <c r="J56" i="152"/>
  <c r="J55" i="152"/>
  <c r="J54" i="152"/>
  <c r="J53" i="152"/>
  <c r="J52" i="152"/>
  <c r="J51" i="152"/>
  <c r="J50" i="152"/>
  <c r="J49" i="152"/>
  <c r="J48" i="152"/>
  <c r="J47" i="152"/>
  <c r="J46" i="152"/>
  <c r="J45" i="152"/>
  <c r="J44" i="152"/>
  <c r="J43" i="152"/>
  <c r="J40" i="152"/>
  <c r="J39" i="152"/>
  <c r="J38" i="152"/>
  <c r="J37" i="152"/>
  <c r="J34" i="152"/>
  <c r="J33" i="152"/>
  <c r="J32" i="152"/>
  <c r="J31" i="152"/>
  <c r="J30" i="152"/>
  <c r="J29" i="152"/>
  <c r="J28" i="152"/>
  <c r="J27" i="152"/>
  <c r="J26" i="152"/>
  <c r="J25" i="152"/>
  <c r="J24" i="152"/>
  <c r="J23" i="152"/>
  <c r="J22" i="152"/>
  <c r="J21" i="152"/>
  <c r="J20" i="152"/>
  <c r="J19" i="152"/>
  <c r="J18" i="152"/>
  <c r="J17" i="152"/>
  <c r="J16" i="152"/>
  <c r="J15" i="152"/>
  <c r="J14" i="152"/>
  <c r="J13" i="152"/>
  <c r="J12" i="152"/>
  <c r="J11" i="152"/>
  <c r="J10" i="152"/>
  <c r="J9" i="152"/>
  <c r="J8" i="152"/>
  <c r="J7" i="152"/>
  <c r="J6" i="152"/>
  <c r="J5" i="152"/>
  <c r="J4" i="152"/>
  <c r="W53" i="152"/>
  <c r="W52" i="152"/>
  <c r="W51" i="152"/>
  <c r="W50" i="152"/>
  <c r="W49" i="152"/>
  <c r="W48" i="152"/>
  <c r="W47" i="152"/>
  <c r="W46" i="152"/>
  <c r="W45" i="152"/>
  <c r="W44" i="152"/>
  <c r="W43" i="152"/>
  <c r="L43" i="152"/>
  <c r="W42" i="152"/>
  <c r="L42" i="152"/>
  <c r="W41" i="152"/>
  <c r="L41" i="152"/>
  <c r="W40" i="152"/>
  <c r="L40" i="152"/>
  <c r="W39" i="152"/>
  <c r="L39" i="152"/>
  <c r="W38" i="152"/>
  <c r="L38" i="152"/>
  <c r="W37" i="152"/>
  <c r="L37" i="152"/>
  <c r="W36" i="152"/>
  <c r="L36" i="152"/>
  <c r="W35" i="152"/>
  <c r="L35" i="152"/>
  <c r="W34" i="152"/>
  <c r="L34" i="152"/>
  <c r="W33" i="152"/>
  <c r="W32" i="152"/>
  <c r="W31" i="152"/>
  <c r="L31" i="152"/>
  <c r="W30" i="152"/>
  <c r="L30" i="152"/>
  <c r="W29" i="152"/>
  <c r="L29" i="152"/>
  <c r="W28" i="152"/>
  <c r="L28" i="152"/>
  <c r="W27" i="152"/>
  <c r="W26" i="152"/>
  <c r="K26" i="152"/>
  <c r="W25" i="152"/>
  <c r="W24" i="152"/>
  <c r="K24" i="152"/>
  <c r="W23" i="152"/>
  <c r="W22" i="152"/>
  <c r="K22" i="152"/>
  <c r="W21" i="152"/>
  <c r="W20" i="152"/>
  <c r="W19" i="152"/>
  <c r="W18" i="152"/>
  <c r="K18" i="152"/>
  <c r="W17" i="152"/>
  <c r="W16" i="152"/>
  <c r="W15" i="152"/>
  <c r="W14" i="152"/>
  <c r="K14" i="152"/>
  <c r="W13" i="152"/>
  <c r="W12" i="152"/>
  <c r="W11" i="152"/>
  <c r="W10" i="152"/>
  <c r="K10" i="152"/>
  <c r="W9" i="152"/>
  <c r="W8" i="152"/>
  <c r="W7" i="152"/>
  <c r="W6" i="152"/>
  <c r="W5" i="152"/>
  <c r="W4" i="152"/>
  <c r="K4" i="152"/>
  <c r="U1" i="152"/>
  <c r="T1" i="152"/>
  <c r="W1" i="152" s="1"/>
  <c r="H64" i="151"/>
  <c r="G64" i="151"/>
  <c r="F64" i="151"/>
  <c r="E64" i="151"/>
  <c r="D64" i="151"/>
  <c r="H63" i="151"/>
  <c r="G63" i="151"/>
  <c r="F63" i="151"/>
  <c r="E63" i="151"/>
  <c r="D63" i="151"/>
  <c r="H62" i="151"/>
  <c r="G62" i="151"/>
  <c r="F62" i="151"/>
  <c r="E62" i="151"/>
  <c r="D62" i="151"/>
  <c r="H61" i="151"/>
  <c r="G61" i="151"/>
  <c r="F61" i="151"/>
  <c r="E61" i="151"/>
  <c r="D61" i="151"/>
  <c r="H60" i="151"/>
  <c r="G60" i="151"/>
  <c r="F60" i="151"/>
  <c r="E60" i="151"/>
  <c r="D60" i="151"/>
  <c r="H56" i="151"/>
  <c r="G56" i="151"/>
  <c r="F56" i="151"/>
  <c r="E56" i="151"/>
  <c r="D56" i="151"/>
  <c r="H55" i="151"/>
  <c r="G55" i="151"/>
  <c r="F55" i="151"/>
  <c r="E55" i="151"/>
  <c r="D55" i="151"/>
  <c r="H54" i="151"/>
  <c r="G54" i="151"/>
  <c r="F54" i="151"/>
  <c r="E54" i="151"/>
  <c r="D54" i="151"/>
  <c r="H53" i="151"/>
  <c r="G53" i="151"/>
  <c r="F53" i="151"/>
  <c r="E53" i="151"/>
  <c r="D53" i="151"/>
  <c r="H52" i="151"/>
  <c r="G52" i="151"/>
  <c r="F52" i="151"/>
  <c r="E52" i="151"/>
  <c r="D52" i="151"/>
  <c r="H51" i="151"/>
  <c r="G51" i="151"/>
  <c r="F51" i="151"/>
  <c r="E51" i="151"/>
  <c r="D51" i="151"/>
  <c r="H50" i="151"/>
  <c r="G50" i="151"/>
  <c r="F50" i="151"/>
  <c r="E50" i="151"/>
  <c r="D50" i="151"/>
  <c r="H49" i="151"/>
  <c r="G49" i="151"/>
  <c r="F49" i="151"/>
  <c r="E49" i="151"/>
  <c r="D49" i="151"/>
  <c r="H48" i="151"/>
  <c r="G48" i="151"/>
  <c r="F48" i="151"/>
  <c r="E48" i="151"/>
  <c r="D48" i="151"/>
  <c r="H47" i="151"/>
  <c r="G47" i="151"/>
  <c r="F47" i="151"/>
  <c r="E47" i="151"/>
  <c r="D47" i="151"/>
  <c r="H46" i="151"/>
  <c r="G46" i="151"/>
  <c r="F46" i="151"/>
  <c r="E46" i="151"/>
  <c r="D46" i="151"/>
  <c r="H45" i="151"/>
  <c r="G45" i="151"/>
  <c r="F45" i="151"/>
  <c r="E45" i="151"/>
  <c r="D45" i="151"/>
  <c r="H44" i="151"/>
  <c r="G44" i="151"/>
  <c r="F44" i="151"/>
  <c r="E44" i="151"/>
  <c r="D44" i="151"/>
  <c r="H43" i="151"/>
  <c r="G43" i="151"/>
  <c r="F43" i="151"/>
  <c r="E43" i="151"/>
  <c r="D43" i="151"/>
  <c r="Y53" i="151"/>
  <c r="Y52" i="151"/>
  <c r="Y51" i="151"/>
  <c r="Y50" i="151"/>
  <c r="Y49" i="151"/>
  <c r="Y48" i="151"/>
  <c r="Y47" i="151"/>
  <c r="Y46" i="151"/>
  <c r="Y45" i="151"/>
  <c r="Y44" i="151"/>
  <c r="Y43" i="151"/>
  <c r="Y42" i="151"/>
  <c r="Y41" i="151"/>
  <c r="Y40" i="151"/>
  <c r="Y39" i="151"/>
  <c r="Y38" i="151"/>
  <c r="Y37" i="151"/>
  <c r="Y36" i="151"/>
  <c r="Y35" i="151"/>
  <c r="Y34" i="151"/>
  <c r="Y33" i="151"/>
  <c r="Y32" i="151"/>
  <c r="Y31" i="151"/>
  <c r="Y30" i="151"/>
  <c r="Y29" i="151"/>
  <c r="Y28" i="151"/>
  <c r="Y27" i="151"/>
  <c r="Y26" i="151"/>
  <c r="Y25" i="151"/>
  <c r="Y24" i="151"/>
  <c r="Y23" i="151"/>
  <c r="Y22" i="151"/>
  <c r="Y21" i="151"/>
  <c r="Y20" i="151"/>
  <c r="Y19" i="151"/>
  <c r="Y18" i="151"/>
  <c r="Y17" i="151"/>
  <c r="Y16" i="151"/>
  <c r="Y15" i="151"/>
  <c r="Y14" i="151"/>
  <c r="Y13" i="151"/>
  <c r="Y12" i="151"/>
  <c r="Y11" i="151"/>
  <c r="Y10" i="151"/>
  <c r="Y9" i="151"/>
  <c r="Y8" i="151"/>
  <c r="Y7" i="151"/>
  <c r="Y6" i="151"/>
  <c r="Y5" i="151"/>
  <c r="Y4" i="151"/>
  <c r="T43" i="151"/>
  <c r="T42" i="151"/>
  <c r="T41" i="151"/>
  <c r="T40" i="151"/>
  <c r="T39" i="151"/>
  <c r="T38" i="151"/>
  <c r="T37" i="151"/>
  <c r="T36" i="151"/>
  <c r="T35" i="151"/>
  <c r="T34" i="151"/>
  <c r="T31" i="151"/>
  <c r="T30" i="151"/>
  <c r="T29" i="151"/>
  <c r="T28" i="151"/>
  <c r="T25" i="151"/>
  <c r="T24" i="151"/>
  <c r="T23" i="151"/>
  <c r="T22" i="151"/>
  <c r="T21" i="151"/>
  <c r="T20" i="151"/>
  <c r="T19" i="151"/>
  <c r="T18" i="151"/>
  <c r="T17" i="151"/>
  <c r="T16" i="151"/>
  <c r="T15" i="151"/>
  <c r="T14" i="151"/>
  <c r="T13" i="151"/>
  <c r="T12" i="151"/>
  <c r="T11" i="151"/>
  <c r="T10" i="151"/>
  <c r="T9" i="151"/>
  <c r="T8" i="151"/>
  <c r="T7" i="151"/>
  <c r="T6" i="151"/>
  <c r="T5" i="151"/>
  <c r="T4" i="151"/>
  <c r="J72" i="151"/>
  <c r="J71" i="151"/>
  <c r="J70" i="151"/>
  <c r="J69" i="151"/>
  <c r="J68" i="151"/>
  <c r="J65" i="151"/>
  <c r="J64" i="151"/>
  <c r="J63" i="151"/>
  <c r="J62" i="151"/>
  <c r="J61" i="151"/>
  <c r="J60" i="151"/>
  <c r="J57" i="151"/>
  <c r="J56" i="151"/>
  <c r="J55" i="151"/>
  <c r="J54" i="151"/>
  <c r="J53" i="151"/>
  <c r="J52" i="151"/>
  <c r="J51" i="151"/>
  <c r="J50" i="151"/>
  <c r="J49" i="151"/>
  <c r="J48" i="151"/>
  <c r="J47" i="151"/>
  <c r="J46" i="151"/>
  <c r="J45" i="151"/>
  <c r="J44" i="151"/>
  <c r="J43" i="151"/>
  <c r="J40" i="151"/>
  <c r="J39" i="151"/>
  <c r="J38" i="151"/>
  <c r="J37" i="151"/>
  <c r="J34" i="151"/>
  <c r="J33" i="151"/>
  <c r="J32" i="151"/>
  <c r="J31" i="151"/>
  <c r="J30" i="151"/>
  <c r="J29" i="151"/>
  <c r="J28" i="151"/>
  <c r="J27" i="151"/>
  <c r="J26" i="151"/>
  <c r="J25" i="151"/>
  <c r="J24" i="151"/>
  <c r="J23" i="151"/>
  <c r="J22" i="151"/>
  <c r="J21" i="151"/>
  <c r="J20" i="151"/>
  <c r="J19" i="151"/>
  <c r="J18" i="151"/>
  <c r="J17" i="151"/>
  <c r="J16" i="151"/>
  <c r="J15" i="151"/>
  <c r="J14" i="151"/>
  <c r="J13" i="151"/>
  <c r="J12" i="151"/>
  <c r="J11" i="151"/>
  <c r="J10" i="151"/>
  <c r="J9" i="151"/>
  <c r="J8" i="151"/>
  <c r="J7" i="151"/>
  <c r="J6" i="151"/>
  <c r="J5" i="151"/>
  <c r="J4" i="151"/>
  <c r="W53" i="151"/>
  <c r="W52" i="151"/>
  <c r="W51" i="151"/>
  <c r="W50" i="151"/>
  <c r="W49" i="151"/>
  <c r="W48" i="151"/>
  <c r="W47" i="151"/>
  <c r="W46" i="151"/>
  <c r="W45" i="151"/>
  <c r="W44" i="151"/>
  <c r="W43" i="151"/>
  <c r="L43" i="151"/>
  <c r="W42" i="151"/>
  <c r="L42" i="151"/>
  <c r="W41" i="151"/>
  <c r="L41" i="151"/>
  <c r="W40" i="151"/>
  <c r="L40" i="151"/>
  <c r="W39" i="151"/>
  <c r="L39" i="151"/>
  <c r="W38" i="151"/>
  <c r="L38" i="151"/>
  <c r="W37" i="151"/>
  <c r="L37" i="151"/>
  <c r="W36" i="151"/>
  <c r="L36" i="151"/>
  <c r="W35" i="151"/>
  <c r="L35" i="151"/>
  <c r="W34" i="151"/>
  <c r="L34" i="151"/>
  <c r="W33" i="151"/>
  <c r="W32" i="151"/>
  <c r="W31" i="151"/>
  <c r="L31" i="151"/>
  <c r="W30" i="151"/>
  <c r="L30" i="151"/>
  <c r="W29" i="151"/>
  <c r="L29" i="151"/>
  <c r="W28" i="151"/>
  <c r="L28" i="151"/>
  <c r="W27" i="151"/>
  <c r="W26" i="151"/>
  <c r="K26" i="151"/>
  <c r="W25" i="151"/>
  <c r="W24" i="151"/>
  <c r="K24" i="151"/>
  <c r="W23" i="151"/>
  <c r="W22" i="151"/>
  <c r="K22" i="151"/>
  <c r="W21" i="151"/>
  <c r="W20" i="151"/>
  <c r="W19" i="151"/>
  <c r="W18" i="151"/>
  <c r="K18" i="151"/>
  <c r="W17" i="151"/>
  <c r="W16" i="151"/>
  <c r="W15" i="151"/>
  <c r="W14" i="151"/>
  <c r="K14" i="151"/>
  <c r="W13" i="151"/>
  <c r="W12" i="151"/>
  <c r="W11" i="151"/>
  <c r="W10" i="151"/>
  <c r="K10" i="151"/>
  <c r="W9" i="151"/>
  <c r="W8" i="151"/>
  <c r="W7" i="151"/>
  <c r="W6" i="151"/>
  <c r="W5" i="151"/>
  <c r="W4" i="151"/>
  <c r="K4" i="151"/>
  <c r="U1" i="151"/>
  <c r="T1" i="151"/>
  <c r="W1" i="151" s="1"/>
  <c r="H64" i="150"/>
  <c r="G64" i="150"/>
  <c r="F64" i="150"/>
  <c r="E64" i="150"/>
  <c r="D64" i="150"/>
  <c r="H63" i="150"/>
  <c r="G63" i="150"/>
  <c r="F63" i="150"/>
  <c r="E63" i="150"/>
  <c r="D63" i="150"/>
  <c r="H62" i="150"/>
  <c r="G62" i="150"/>
  <c r="F62" i="150"/>
  <c r="E62" i="150"/>
  <c r="D62" i="150"/>
  <c r="H61" i="150"/>
  <c r="G61" i="150"/>
  <c r="F61" i="150"/>
  <c r="E61" i="150"/>
  <c r="D61" i="150"/>
  <c r="H60" i="150"/>
  <c r="G60" i="150"/>
  <c r="F60" i="150"/>
  <c r="E60" i="150"/>
  <c r="D60" i="150"/>
  <c r="H56" i="150"/>
  <c r="G56" i="150"/>
  <c r="F56" i="150"/>
  <c r="E56" i="150"/>
  <c r="D56" i="150"/>
  <c r="H55" i="150"/>
  <c r="G55" i="150"/>
  <c r="F55" i="150"/>
  <c r="E55" i="150"/>
  <c r="D55" i="150"/>
  <c r="H54" i="150"/>
  <c r="G54" i="150"/>
  <c r="F54" i="150"/>
  <c r="E54" i="150"/>
  <c r="D54" i="150"/>
  <c r="H53" i="150"/>
  <c r="G53" i="150"/>
  <c r="F53" i="150"/>
  <c r="E53" i="150"/>
  <c r="D53" i="150"/>
  <c r="H52" i="150"/>
  <c r="G52" i="150"/>
  <c r="F52" i="150"/>
  <c r="E52" i="150"/>
  <c r="D52" i="150"/>
  <c r="H51" i="150"/>
  <c r="G51" i="150"/>
  <c r="F51" i="150"/>
  <c r="E51" i="150"/>
  <c r="D51" i="150"/>
  <c r="H50" i="150"/>
  <c r="G50" i="150"/>
  <c r="F50" i="150"/>
  <c r="E50" i="150"/>
  <c r="D50" i="150"/>
  <c r="H49" i="150"/>
  <c r="G49" i="150"/>
  <c r="F49" i="150"/>
  <c r="E49" i="150"/>
  <c r="D49" i="150"/>
  <c r="H48" i="150"/>
  <c r="G48" i="150"/>
  <c r="F48" i="150"/>
  <c r="E48" i="150"/>
  <c r="D48" i="150"/>
  <c r="H47" i="150"/>
  <c r="G47" i="150"/>
  <c r="F47" i="150"/>
  <c r="E47" i="150"/>
  <c r="D47" i="150"/>
  <c r="H46" i="150"/>
  <c r="G46" i="150"/>
  <c r="F46" i="150"/>
  <c r="E46" i="150"/>
  <c r="D46" i="150"/>
  <c r="H45" i="150"/>
  <c r="G45" i="150"/>
  <c r="F45" i="150"/>
  <c r="E45" i="150"/>
  <c r="D45" i="150"/>
  <c r="H44" i="150"/>
  <c r="G44" i="150"/>
  <c r="F44" i="150"/>
  <c r="E44" i="150"/>
  <c r="D44" i="150"/>
  <c r="H43" i="150"/>
  <c r="G43" i="150"/>
  <c r="F43" i="150"/>
  <c r="E43" i="150"/>
  <c r="D43" i="150"/>
  <c r="Y53" i="150"/>
  <c r="Y52" i="150"/>
  <c r="Y51" i="150"/>
  <c r="Y50" i="150"/>
  <c r="Y49" i="150"/>
  <c r="Y48" i="150"/>
  <c r="Y47" i="150"/>
  <c r="Y46" i="150"/>
  <c r="Y45" i="150"/>
  <c r="Y44" i="150"/>
  <c r="Y43" i="150"/>
  <c r="Y42" i="150"/>
  <c r="Y41" i="150"/>
  <c r="Y40" i="150"/>
  <c r="Y39" i="150"/>
  <c r="Y38" i="150"/>
  <c r="Y37" i="150"/>
  <c r="Y36" i="150"/>
  <c r="Y35" i="150"/>
  <c r="Y34" i="150"/>
  <c r="Y33" i="150"/>
  <c r="Y32" i="150"/>
  <c r="Y31" i="150"/>
  <c r="Y30" i="150"/>
  <c r="Y29" i="150"/>
  <c r="Y28" i="150"/>
  <c r="Y27" i="150"/>
  <c r="Y26" i="150"/>
  <c r="Y25" i="150"/>
  <c r="Y24" i="150"/>
  <c r="Y23" i="150"/>
  <c r="Y22" i="150"/>
  <c r="Y21" i="150"/>
  <c r="Y20" i="150"/>
  <c r="Y19" i="150"/>
  <c r="Y18" i="150"/>
  <c r="Y17" i="150"/>
  <c r="Y16" i="150"/>
  <c r="Y15" i="150"/>
  <c r="Y14" i="150"/>
  <c r="Y13" i="150"/>
  <c r="Y12" i="150"/>
  <c r="Y11" i="150"/>
  <c r="Y10" i="150"/>
  <c r="Y9" i="150"/>
  <c r="Y8" i="150"/>
  <c r="Y7" i="150"/>
  <c r="Y6" i="150"/>
  <c r="Y5" i="150"/>
  <c r="Y4" i="150"/>
  <c r="T43" i="150"/>
  <c r="T42" i="150"/>
  <c r="T41" i="150"/>
  <c r="T40" i="150"/>
  <c r="T39" i="150"/>
  <c r="T38" i="150"/>
  <c r="T37" i="150"/>
  <c r="T36" i="150"/>
  <c r="T35" i="150"/>
  <c r="T34" i="150"/>
  <c r="T31" i="150"/>
  <c r="T30" i="150"/>
  <c r="T29" i="150"/>
  <c r="T28" i="150"/>
  <c r="T25" i="150"/>
  <c r="T24" i="150"/>
  <c r="T23" i="150"/>
  <c r="T22" i="150"/>
  <c r="T21" i="150"/>
  <c r="T20" i="150"/>
  <c r="T19" i="150"/>
  <c r="T18" i="150"/>
  <c r="T17" i="150"/>
  <c r="T16" i="150"/>
  <c r="T15" i="150"/>
  <c r="T14" i="150"/>
  <c r="T13" i="150"/>
  <c r="T12" i="150"/>
  <c r="T11" i="150"/>
  <c r="T10" i="150"/>
  <c r="T9" i="150"/>
  <c r="T8" i="150"/>
  <c r="T7" i="150"/>
  <c r="T6" i="150"/>
  <c r="T5" i="150"/>
  <c r="T4" i="150"/>
  <c r="J72" i="150"/>
  <c r="J71" i="150"/>
  <c r="J70" i="150"/>
  <c r="J69" i="150"/>
  <c r="J68" i="150"/>
  <c r="J65" i="150"/>
  <c r="J64" i="150"/>
  <c r="J63" i="150"/>
  <c r="J62" i="150"/>
  <c r="J61" i="150"/>
  <c r="J60" i="150"/>
  <c r="J57" i="150"/>
  <c r="J56" i="150"/>
  <c r="J55" i="150"/>
  <c r="J54" i="150"/>
  <c r="J53" i="150"/>
  <c r="J52" i="150"/>
  <c r="J51" i="150"/>
  <c r="J50" i="150"/>
  <c r="J49" i="150"/>
  <c r="J48" i="150"/>
  <c r="J47" i="150"/>
  <c r="J46" i="150"/>
  <c r="J45" i="150"/>
  <c r="J44" i="150"/>
  <c r="J43" i="150"/>
  <c r="J40" i="150"/>
  <c r="J39" i="150"/>
  <c r="J38" i="150"/>
  <c r="J37" i="150"/>
  <c r="J34" i="150"/>
  <c r="J33" i="150"/>
  <c r="J32" i="150"/>
  <c r="J31" i="150"/>
  <c r="J30" i="150"/>
  <c r="J29" i="150"/>
  <c r="J28" i="150"/>
  <c r="J27" i="150"/>
  <c r="J26" i="150"/>
  <c r="J25" i="150"/>
  <c r="J24" i="150"/>
  <c r="J23" i="150"/>
  <c r="J22" i="150"/>
  <c r="J21" i="150"/>
  <c r="J20" i="150"/>
  <c r="J19" i="150"/>
  <c r="J18" i="150"/>
  <c r="J17" i="150"/>
  <c r="J16" i="150"/>
  <c r="J15" i="150"/>
  <c r="J14" i="150"/>
  <c r="J13" i="150"/>
  <c r="J12" i="150"/>
  <c r="J11" i="150"/>
  <c r="J10" i="150"/>
  <c r="J9" i="150"/>
  <c r="J8" i="150"/>
  <c r="J7" i="150"/>
  <c r="J6" i="150"/>
  <c r="J5" i="150"/>
  <c r="J4" i="150"/>
  <c r="W53" i="150"/>
  <c r="W52" i="150"/>
  <c r="W51" i="150"/>
  <c r="W50" i="150"/>
  <c r="W49" i="150"/>
  <c r="W48" i="150"/>
  <c r="W47" i="150"/>
  <c r="W46" i="150"/>
  <c r="W45" i="150"/>
  <c r="W44" i="150"/>
  <c r="W43" i="150"/>
  <c r="L43" i="150"/>
  <c r="W42" i="150"/>
  <c r="L42" i="150"/>
  <c r="W41" i="150"/>
  <c r="L41" i="150"/>
  <c r="W40" i="150"/>
  <c r="L40" i="150"/>
  <c r="W39" i="150"/>
  <c r="L39" i="150"/>
  <c r="W38" i="150"/>
  <c r="L38" i="150"/>
  <c r="W37" i="150"/>
  <c r="L37" i="150"/>
  <c r="W36" i="150"/>
  <c r="L36" i="150"/>
  <c r="W35" i="150"/>
  <c r="L35" i="150"/>
  <c r="W34" i="150"/>
  <c r="L34" i="150"/>
  <c r="W33" i="150"/>
  <c r="W32" i="150"/>
  <c r="W31" i="150"/>
  <c r="L31" i="150"/>
  <c r="W30" i="150"/>
  <c r="L30" i="150"/>
  <c r="W29" i="150"/>
  <c r="L29" i="150"/>
  <c r="W28" i="150"/>
  <c r="L28" i="150"/>
  <c r="W27" i="150"/>
  <c r="W26" i="150"/>
  <c r="K26" i="150"/>
  <c r="W25" i="150"/>
  <c r="W24" i="150"/>
  <c r="K24" i="150"/>
  <c r="W23" i="150"/>
  <c r="W22" i="150"/>
  <c r="K22" i="150"/>
  <c r="W21" i="150"/>
  <c r="W20" i="150"/>
  <c r="W19" i="150"/>
  <c r="W18" i="150"/>
  <c r="K18" i="150"/>
  <c r="W17" i="150"/>
  <c r="W16" i="150"/>
  <c r="W15" i="150"/>
  <c r="W14" i="150"/>
  <c r="K14" i="150"/>
  <c r="W13" i="150"/>
  <c r="W12" i="150"/>
  <c r="W11" i="150"/>
  <c r="W10" i="150"/>
  <c r="K10" i="150"/>
  <c r="W9" i="150"/>
  <c r="W8" i="150"/>
  <c r="W7" i="150"/>
  <c r="W6" i="150"/>
  <c r="W5" i="150"/>
  <c r="W4" i="150"/>
  <c r="K4" i="150"/>
  <c r="U1" i="150"/>
  <c r="T1" i="150"/>
  <c r="W1" i="150" s="1"/>
  <c r="H64" i="149"/>
  <c r="G64" i="149"/>
  <c r="F64" i="149"/>
  <c r="E64" i="149"/>
  <c r="D64" i="149"/>
  <c r="H63" i="149"/>
  <c r="G63" i="149"/>
  <c r="F63" i="149"/>
  <c r="E63" i="149"/>
  <c r="D63" i="149"/>
  <c r="H62" i="149"/>
  <c r="G62" i="149"/>
  <c r="F62" i="149"/>
  <c r="E62" i="149"/>
  <c r="D62" i="149"/>
  <c r="H61" i="149"/>
  <c r="G61" i="149"/>
  <c r="F61" i="149"/>
  <c r="E61" i="149"/>
  <c r="D61" i="149"/>
  <c r="H60" i="149"/>
  <c r="G60" i="149"/>
  <c r="F60" i="149"/>
  <c r="E60" i="149"/>
  <c r="D60" i="149"/>
  <c r="H56" i="149"/>
  <c r="G56" i="149"/>
  <c r="F56" i="149"/>
  <c r="E56" i="149"/>
  <c r="D56" i="149"/>
  <c r="H55" i="149"/>
  <c r="G55" i="149"/>
  <c r="F55" i="149"/>
  <c r="E55" i="149"/>
  <c r="D55" i="149"/>
  <c r="H54" i="149"/>
  <c r="G54" i="149"/>
  <c r="F54" i="149"/>
  <c r="E54" i="149"/>
  <c r="D54" i="149"/>
  <c r="H53" i="149"/>
  <c r="G53" i="149"/>
  <c r="F53" i="149"/>
  <c r="E53" i="149"/>
  <c r="D53" i="149"/>
  <c r="H52" i="149"/>
  <c r="G52" i="149"/>
  <c r="F52" i="149"/>
  <c r="E52" i="149"/>
  <c r="D52" i="149"/>
  <c r="H51" i="149"/>
  <c r="G51" i="149"/>
  <c r="F51" i="149"/>
  <c r="E51" i="149"/>
  <c r="D51" i="149"/>
  <c r="H50" i="149"/>
  <c r="G50" i="149"/>
  <c r="F50" i="149"/>
  <c r="E50" i="149"/>
  <c r="D50" i="149"/>
  <c r="H49" i="149"/>
  <c r="G49" i="149"/>
  <c r="F49" i="149"/>
  <c r="E49" i="149"/>
  <c r="D49" i="149"/>
  <c r="H48" i="149"/>
  <c r="G48" i="149"/>
  <c r="F48" i="149"/>
  <c r="E48" i="149"/>
  <c r="D48" i="149"/>
  <c r="H47" i="149"/>
  <c r="G47" i="149"/>
  <c r="F47" i="149"/>
  <c r="E47" i="149"/>
  <c r="D47" i="149"/>
  <c r="H46" i="149"/>
  <c r="G46" i="149"/>
  <c r="F46" i="149"/>
  <c r="E46" i="149"/>
  <c r="D46" i="149"/>
  <c r="H45" i="149"/>
  <c r="G45" i="149"/>
  <c r="F45" i="149"/>
  <c r="E45" i="149"/>
  <c r="D45" i="149"/>
  <c r="H44" i="149"/>
  <c r="G44" i="149"/>
  <c r="F44" i="149"/>
  <c r="E44" i="149"/>
  <c r="D44" i="149"/>
  <c r="H43" i="149"/>
  <c r="G43" i="149"/>
  <c r="F43" i="149"/>
  <c r="E43" i="149"/>
  <c r="D43" i="149"/>
  <c r="Y53" i="149"/>
  <c r="Y52" i="149"/>
  <c r="Y51" i="149"/>
  <c r="Y50" i="149"/>
  <c r="Y49" i="149"/>
  <c r="Y48" i="149"/>
  <c r="Y47" i="149"/>
  <c r="Y46" i="149"/>
  <c r="Y45" i="149"/>
  <c r="Y44" i="149"/>
  <c r="Y43" i="149"/>
  <c r="Y42" i="149"/>
  <c r="Y41" i="149"/>
  <c r="Y40" i="149"/>
  <c r="Y39" i="149"/>
  <c r="Y38" i="149"/>
  <c r="Y37" i="149"/>
  <c r="Y36" i="149"/>
  <c r="Y35" i="149"/>
  <c r="Y34" i="149"/>
  <c r="Y33" i="149"/>
  <c r="Y32" i="149"/>
  <c r="Y31" i="149"/>
  <c r="Y30" i="149"/>
  <c r="Y29" i="149"/>
  <c r="Y28" i="149"/>
  <c r="Y27" i="149"/>
  <c r="Y26" i="149"/>
  <c r="Y25" i="149"/>
  <c r="Y24" i="149"/>
  <c r="Y23" i="149"/>
  <c r="Y22" i="149"/>
  <c r="Y21" i="149"/>
  <c r="Y20" i="149"/>
  <c r="Y19" i="149"/>
  <c r="Y18" i="149"/>
  <c r="Y17" i="149"/>
  <c r="Y16" i="149"/>
  <c r="Y15" i="149"/>
  <c r="Y14" i="149"/>
  <c r="Y13" i="149"/>
  <c r="Y12" i="149"/>
  <c r="Y11" i="149"/>
  <c r="Y10" i="149"/>
  <c r="Y9" i="149"/>
  <c r="Y8" i="149"/>
  <c r="Y7" i="149"/>
  <c r="Y6" i="149"/>
  <c r="Y5" i="149"/>
  <c r="Y4" i="149"/>
  <c r="T43" i="149"/>
  <c r="T42" i="149"/>
  <c r="T41" i="149"/>
  <c r="T40" i="149"/>
  <c r="T39" i="149"/>
  <c r="T38" i="149"/>
  <c r="T37" i="149"/>
  <c r="T36" i="149"/>
  <c r="T35" i="149"/>
  <c r="T34" i="149"/>
  <c r="T31" i="149"/>
  <c r="T30" i="149"/>
  <c r="T29" i="149"/>
  <c r="T28" i="149"/>
  <c r="T25" i="149"/>
  <c r="T24" i="149"/>
  <c r="T23" i="149"/>
  <c r="T22" i="149"/>
  <c r="T21" i="149"/>
  <c r="T20" i="149"/>
  <c r="T19" i="149"/>
  <c r="T18" i="149"/>
  <c r="T17" i="149"/>
  <c r="T16" i="149"/>
  <c r="T15" i="149"/>
  <c r="T14" i="149"/>
  <c r="T13" i="149"/>
  <c r="T12" i="149"/>
  <c r="T11" i="149"/>
  <c r="T10" i="149"/>
  <c r="T9" i="149"/>
  <c r="T8" i="149"/>
  <c r="T7" i="149"/>
  <c r="T6" i="149"/>
  <c r="T5" i="149"/>
  <c r="T4" i="149"/>
  <c r="J72" i="149"/>
  <c r="J71" i="149"/>
  <c r="J70" i="149"/>
  <c r="J69" i="149"/>
  <c r="J68" i="149"/>
  <c r="J65" i="149"/>
  <c r="J64" i="149"/>
  <c r="J63" i="149"/>
  <c r="J62" i="149"/>
  <c r="J61" i="149"/>
  <c r="J60" i="149"/>
  <c r="J57" i="149"/>
  <c r="J56" i="149"/>
  <c r="J55" i="149"/>
  <c r="J54" i="149"/>
  <c r="J53" i="149"/>
  <c r="J52" i="149"/>
  <c r="J51" i="149"/>
  <c r="J50" i="149"/>
  <c r="J49" i="149"/>
  <c r="J48" i="149"/>
  <c r="J47" i="149"/>
  <c r="J46" i="149"/>
  <c r="J45" i="149"/>
  <c r="J44" i="149"/>
  <c r="J43" i="149"/>
  <c r="J40" i="149"/>
  <c r="J39" i="149"/>
  <c r="J38" i="149"/>
  <c r="J37" i="149"/>
  <c r="J34" i="149"/>
  <c r="J33" i="149"/>
  <c r="J32" i="149"/>
  <c r="J31" i="149"/>
  <c r="J30" i="149"/>
  <c r="J29" i="149"/>
  <c r="J28" i="149"/>
  <c r="J27" i="149"/>
  <c r="J26" i="149"/>
  <c r="J25" i="149"/>
  <c r="J24" i="149"/>
  <c r="J23" i="149"/>
  <c r="J22" i="149"/>
  <c r="J21" i="149"/>
  <c r="J20" i="149"/>
  <c r="J19" i="149"/>
  <c r="J18" i="149"/>
  <c r="J17" i="149"/>
  <c r="J16" i="149"/>
  <c r="J15" i="149"/>
  <c r="J14" i="149"/>
  <c r="J13" i="149"/>
  <c r="J12" i="149"/>
  <c r="J11" i="149"/>
  <c r="J10" i="149"/>
  <c r="J9" i="149"/>
  <c r="J8" i="149"/>
  <c r="J7" i="149"/>
  <c r="J6" i="149"/>
  <c r="J5" i="149"/>
  <c r="J4" i="149"/>
  <c r="W53" i="149"/>
  <c r="W52" i="149"/>
  <c r="W51" i="149"/>
  <c r="W50" i="149"/>
  <c r="W49" i="149"/>
  <c r="W48" i="149"/>
  <c r="W47" i="149"/>
  <c r="W46" i="149"/>
  <c r="W45" i="149"/>
  <c r="W44" i="149"/>
  <c r="W43" i="149"/>
  <c r="L43" i="149"/>
  <c r="W42" i="149"/>
  <c r="L42" i="149"/>
  <c r="W41" i="149"/>
  <c r="L41" i="149"/>
  <c r="W40" i="149"/>
  <c r="L40" i="149"/>
  <c r="W39" i="149"/>
  <c r="L39" i="149"/>
  <c r="W38" i="149"/>
  <c r="L38" i="149"/>
  <c r="W37" i="149"/>
  <c r="L37" i="149"/>
  <c r="W36" i="149"/>
  <c r="L36" i="149"/>
  <c r="W35" i="149"/>
  <c r="L35" i="149"/>
  <c r="W34" i="149"/>
  <c r="L34" i="149"/>
  <c r="W33" i="149"/>
  <c r="W32" i="149"/>
  <c r="W31" i="149"/>
  <c r="L31" i="149"/>
  <c r="W30" i="149"/>
  <c r="L30" i="149"/>
  <c r="W29" i="149"/>
  <c r="L29" i="149"/>
  <c r="W28" i="149"/>
  <c r="L28" i="149"/>
  <c r="W27" i="149"/>
  <c r="W26" i="149"/>
  <c r="K26" i="149"/>
  <c r="W25" i="149"/>
  <c r="W24" i="149"/>
  <c r="K24" i="149"/>
  <c r="W23" i="149"/>
  <c r="W22" i="149"/>
  <c r="K22" i="149"/>
  <c r="W21" i="149"/>
  <c r="W20" i="149"/>
  <c r="W19" i="149"/>
  <c r="W18" i="149"/>
  <c r="K18" i="149"/>
  <c r="W17" i="149"/>
  <c r="W16" i="149"/>
  <c r="W15" i="149"/>
  <c r="W14" i="149"/>
  <c r="K14" i="149"/>
  <c r="W13" i="149"/>
  <c r="W12" i="149"/>
  <c r="W11" i="149"/>
  <c r="W10" i="149"/>
  <c r="K10" i="149"/>
  <c r="W9" i="149"/>
  <c r="W8" i="149"/>
  <c r="W7" i="149"/>
  <c r="W6" i="149"/>
  <c r="W5" i="149"/>
  <c r="W4" i="149"/>
  <c r="K4" i="149"/>
  <c r="U1" i="149"/>
  <c r="T1" i="149"/>
  <c r="W1" i="149" s="1"/>
  <c r="H64" i="148"/>
  <c r="G64" i="148"/>
  <c r="F64" i="148"/>
  <c r="E64" i="148"/>
  <c r="D64" i="148"/>
  <c r="H63" i="148"/>
  <c r="G63" i="148"/>
  <c r="F63" i="148"/>
  <c r="E63" i="148"/>
  <c r="D63" i="148"/>
  <c r="H62" i="148"/>
  <c r="G62" i="148"/>
  <c r="F62" i="148"/>
  <c r="E62" i="148"/>
  <c r="D62" i="148"/>
  <c r="H61" i="148"/>
  <c r="G61" i="148"/>
  <c r="F61" i="148"/>
  <c r="E61" i="148"/>
  <c r="D61" i="148"/>
  <c r="H60" i="148"/>
  <c r="G60" i="148"/>
  <c r="F60" i="148"/>
  <c r="E60" i="148"/>
  <c r="D60" i="148"/>
  <c r="H56" i="148"/>
  <c r="G56" i="148"/>
  <c r="F56" i="148"/>
  <c r="E56" i="148"/>
  <c r="D56" i="148"/>
  <c r="H55" i="148"/>
  <c r="G55" i="148"/>
  <c r="F55" i="148"/>
  <c r="E55" i="148"/>
  <c r="D55" i="148"/>
  <c r="H54" i="148"/>
  <c r="G54" i="148"/>
  <c r="F54" i="148"/>
  <c r="E54" i="148"/>
  <c r="D54" i="148"/>
  <c r="H53" i="148"/>
  <c r="G53" i="148"/>
  <c r="F53" i="148"/>
  <c r="E53" i="148"/>
  <c r="D53" i="148"/>
  <c r="H52" i="148"/>
  <c r="G52" i="148"/>
  <c r="F52" i="148"/>
  <c r="E52" i="148"/>
  <c r="D52" i="148"/>
  <c r="H51" i="148"/>
  <c r="G51" i="148"/>
  <c r="F51" i="148"/>
  <c r="E51" i="148"/>
  <c r="D51" i="148"/>
  <c r="H50" i="148"/>
  <c r="G50" i="148"/>
  <c r="F50" i="148"/>
  <c r="E50" i="148"/>
  <c r="D50" i="148"/>
  <c r="H49" i="148"/>
  <c r="G49" i="148"/>
  <c r="F49" i="148"/>
  <c r="E49" i="148"/>
  <c r="D49" i="148"/>
  <c r="H48" i="148"/>
  <c r="G48" i="148"/>
  <c r="F48" i="148"/>
  <c r="E48" i="148"/>
  <c r="D48" i="148"/>
  <c r="H47" i="148"/>
  <c r="G47" i="148"/>
  <c r="F47" i="148"/>
  <c r="E47" i="148"/>
  <c r="D47" i="148"/>
  <c r="H46" i="148"/>
  <c r="G46" i="148"/>
  <c r="F46" i="148"/>
  <c r="E46" i="148"/>
  <c r="D46" i="148"/>
  <c r="H45" i="148"/>
  <c r="G45" i="148"/>
  <c r="F45" i="148"/>
  <c r="E45" i="148"/>
  <c r="D45" i="148"/>
  <c r="H44" i="148"/>
  <c r="G44" i="148"/>
  <c r="F44" i="148"/>
  <c r="E44" i="148"/>
  <c r="D44" i="148"/>
  <c r="H43" i="148"/>
  <c r="G43" i="148"/>
  <c r="F43" i="148"/>
  <c r="E43" i="148"/>
  <c r="D43" i="148"/>
  <c r="Y53" i="148"/>
  <c r="Y52" i="148"/>
  <c r="Y51" i="148"/>
  <c r="Y50" i="148"/>
  <c r="Y49" i="148"/>
  <c r="Y48" i="148"/>
  <c r="Y47" i="148"/>
  <c r="Y46" i="148"/>
  <c r="Y45" i="148"/>
  <c r="Y44" i="148"/>
  <c r="Y43" i="148"/>
  <c r="Y42" i="148"/>
  <c r="Y41" i="148"/>
  <c r="Y40" i="148"/>
  <c r="Y39" i="148"/>
  <c r="Y38" i="148"/>
  <c r="Y37" i="148"/>
  <c r="Y36" i="148"/>
  <c r="Y35" i="148"/>
  <c r="Y34" i="148"/>
  <c r="Y33" i="148"/>
  <c r="Y32" i="148"/>
  <c r="Y31" i="148"/>
  <c r="Y30" i="148"/>
  <c r="Y29" i="148"/>
  <c r="Y28" i="148"/>
  <c r="Y27" i="148"/>
  <c r="Y26" i="148"/>
  <c r="Y25" i="148"/>
  <c r="Y24" i="148"/>
  <c r="Y23" i="148"/>
  <c r="Y22" i="148"/>
  <c r="Y21" i="148"/>
  <c r="Y20" i="148"/>
  <c r="Y19" i="148"/>
  <c r="Y18" i="148"/>
  <c r="Y17" i="148"/>
  <c r="Y16" i="148"/>
  <c r="Y15" i="148"/>
  <c r="Y14" i="148"/>
  <c r="Y13" i="148"/>
  <c r="Y12" i="148"/>
  <c r="Y11" i="148"/>
  <c r="Y10" i="148"/>
  <c r="Y9" i="148"/>
  <c r="Y8" i="148"/>
  <c r="Y7" i="148"/>
  <c r="Y6" i="148"/>
  <c r="Y5" i="148"/>
  <c r="Y4" i="148"/>
  <c r="T43" i="148"/>
  <c r="T42" i="148"/>
  <c r="T41" i="148"/>
  <c r="T40" i="148"/>
  <c r="T39" i="148"/>
  <c r="T38" i="148"/>
  <c r="T37" i="148"/>
  <c r="T36" i="148"/>
  <c r="T35" i="148"/>
  <c r="T34" i="148"/>
  <c r="T31" i="148"/>
  <c r="T30" i="148"/>
  <c r="T29" i="148"/>
  <c r="T28" i="148"/>
  <c r="T25" i="148"/>
  <c r="T24" i="148"/>
  <c r="T23" i="148"/>
  <c r="T22" i="148"/>
  <c r="T21" i="148"/>
  <c r="T20" i="148"/>
  <c r="T19" i="148"/>
  <c r="T18" i="148"/>
  <c r="T17" i="148"/>
  <c r="T16" i="148"/>
  <c r="T15" i="148"/>
  <c r="T14" i="148"/>
  <c r="T13" i="148"/>
  <c r="T12" i="148"/>
  <c r="T11" i="148"/>
  <c r="T10" i="148"/>
  <c r="T9" i="148"/>
  <c r="T8" i="148"/>
  <c r="T7" i="148"/>
  <c r="T6" i="148"/>
  <c r="T5" i="148"/>
  <c r="T4" i="148"/>
  <c r="J72" i="148"/>
  <c r="J71" i="148"/>
  <c r="J70" i="148"/>
  <c r="J69" i="148"/>
  <c r="J68" i="148"/>
  <c r="J65" i="148"/>
  <c r="J64" i="148"/>
  <c r="J63" i="148"/>
  <c r="J62" i="148"/>
  <c r="J61" i="148"/>
  <c r="J60" i="148"/>
  <c r="J57" i="148"/>
  <c r="J56" i="148"/>
  <c r="J55" i="148"/>
  <c r="J54" i="148"/>
  <c r="J53" i="148"/>
  <c r="J52" i="148"/>
  <c r="J51" i="148"/>
  <c r="J50" i="148"/>
  <c r="J49" i="148"/>
  <c r="J48" i="148"/>
  <c r="J47" i="148"/>
  <c r="J46" i="148"/>
  <c r="J45" i="148"/>
  <c r="J44" i="148"/>
  <c r="J43" i="148"/>
  <c r="J40" i="148"/>
  <c r="J39" i="148"/>
  <c r="J38" i="148"/>
  <c r="J37" i="148"/>
  <c r="J34" i="148"/>
  <c r="J33" i="148"/>
  <c r="J32" i="148"/>
  <c r="J31" i="148"/>
  <c r="J30" i="148"/>
  <c r="J29" i="148"/>
  <c r="J28" i="148"/>
  <c r="J27" i="148"/>
  <c r="J26" i="148"/>
  <c r="J25" i="148"/>
  <c r="J24" i="148"/>
  <c r="J23" i="148"/>
  <c r="J22" i="148"/>
  <c r="J21" i="148"/>
  <c r="J20" i="148"/>
  <c r="J19" i="148"/>
  <c r="J18" i="148"/>
  <c r="J17" i="148"/>
  <c r="J16" i="148"/>
  <c r="J15" i="148"/>
  <c r="J14" i="148"/>
  <c r="J13" i="148"/>
  <c r="J12" i="148"/>
  <c r="J11" i="148"/>
  <c r="J10" i="148"/>
  <c r="J9" i="148"/>
  <c r="J8" i="148"/>
  <c r="J7" i="148"/>
  <c r="J6" i="148"/>
  <c r="J5" i="148"/>
  <c r="J4" i="148"/>
  <c r="W53" i="148"/>
  <c r="W52" i="148"/>
  <c r="W51" i="148"/>
  <c r="W50" i="148"/>
  <c r="W49" i="148"/>
  <c r="W48" i="148"/>
  <c r="W47" i="148"/>
  <c r="W46" i="148"/>
  <c r="W45" i="148"/>
  <c r="W44" i="148"/>
  <c r="W43" i="148"/>
  <c r="L43" i="148"/>
  <c r="W42" i="148"/>
  <c r="L42" i="148"/>
  <c r="W41" i="148"/>
  <c r="L41" i="148"/>
  <c r="W40" i="148"/>
  <c r="L40" i="148"/>
  <c r="W39" i="148"/>
  <c r="L39" i="148"/>
  <c r="W38" i="148"/>
  <c r="L38" i="148"/>
  <c r="W37" i="148"/>
  <c r="L37" i="148"/>
  <c r="W36" i="148"/>
  <c r="L36" i="148"/>
  <c r="W35" i="148"/>
  <c r="L35" i="148"/>
  <c r="W34" i="148"/>
  <c r="L34" i="148"/>
  <c r="W33" i="148"/>
  <c r="W32" i="148"/>
  <c r="W31" i="148"/>
  <c r="L31" i="148"/>
  <c r="W30" i="148"/>
  <c r="L30" i="148"/>
  <c r="W29" i="148"/>
  <c r="L29" i="148"/>
  <c r="W28" i="148"/>
  <c r="L28" i="148"/>
  <c r="W27" i="148"/>
  <c r="W26" i="148"/>
  <c r="K26" i="148"/>
  <c r="W25" i="148"/>
  <c r="W24" i="148"/>
  <c r="K24" i="148"/>
  <c r="W23" i="148"/>
  <c r="W22" i="148"/>
  <c r="K22" i="148"/>
  <c r="W21" i="148"/>
  <c r="W20" i="148"/>
  <c r="W19" i="148"/>
  <c r="W18" i="148"/>
  <c r="K18" i="148"/>
  <c r="W17" i="148"/>
  <c r="W16" i="148"/>
  <c r="W15" i="148"/>
  <c r="W14" i="148"/>
  <c r="K14" i="148"/>
  <c r="W13" i="148"/>
  <c r="W12" i="148"/>
  <c r="W11" i="148"/>
  <c r="W10" i="148"/>
  <c r="K10" i="148"/>
  <c r="W9" i="148"/>
  <c r="W8" i="148"/>
  <c r="W7" i="148"/>
  <c r="W6" i="148"/>
  <c r="W5" i="148"/>
  <c r="W4" i="148"/>
  <c r="K4" i="148"/>
  <c r="U1" i="148"/>
  <c r="T1" i="148"/>
  <c r="W1" i="148" s="1"/>
  <c r="H64" i="147"/>
  <c r="G64" i="147"/>
  <c r="F64" i="147"/>
  <c r="E64" i="147"/>
  <c r="D64" i="147"/>
  <c r="H63" i="147"/>
  <c r="G63" i="147"/>
  <c r="F63" i="147"/>
  <c r="E63" i="147"/>
  <c r="D63" i="147"/>
  <c r="H62" i="147"/>
  <c r="G62" i="147"/>
  <c r="F62" i="147"/>
  <c r="E62" i="147"/>
  <c r="D62" i="147"/>
  <c r="H61" i="147"/>
  <c r="G61" i="147"/>
  <c r="F61" i="147"/>
  <c r="E61" i="147"/>
  <c r="D61" i="147"/>
  <c r="H60" i="147"/>
  <c r="G60" i="147"/>
  <c r="F60" i="147"/>
  <c r="E60" i="147"/>
  <c r="D60" i="147"/>
  <c r="H56" i="147"/>
  <c r="G56" i="147"/>
  <c r="F56" i="147"/>
  <c r="E56" i="147"/>
  <c r="D56" i="147"/>
  <c r="H55" i="147"/>
  <c r="G55" i="147"/>
  <c r="F55" i="147"/>
  <c r="E55" i="147"/>
  <c r="D55" i="147"/>
  <c r="H54" i="147"/>
  <c r="G54" i="147"/>
  <c r="F54" i="147"/>
  <c r="E54" i="147"/>
  <c r="D54" i="147"/>
  <c r="H53" i="147"/>
  <c r="G53" i="147"/>
  <c r="F53" i="147"/>
  <c r="E53" i="147"/>
  <c r="D53" i="147"/>
  <c r="H52" i="147"/>
  <c r="G52" i="147"/>
  <c r="F52" i="147"/>
  <c r="E52" i="147"/>
  <c r="D52" i="147"/>
  <c r="H51" i="147"/>
  <c r="G51" i="147"/>
  <c r="F51" i="147"/>
  <c r="E51" i="147"/>
  <c r="D51" i="147"/>
  <c r="H50" i="147"/>
  <c r="G50" i="147"/>
  <c r="F50" i="147"/>
  <c r="E50" i="147"/>
  <c r="D50" i="147"/>
  <c r="H49" i="147"/>
  <c r="G49" i="147"/>
  <c r="F49" i="147"/>
  <c r="E49" i="147"/>
  <c r="D49" i="147"/>
  <c r="H48" i="147"/>
  <c r="G48" i="147"/>
  <c r="F48" i="147"/>
  <c r="E48" i="147"/>
  <c r="D48" i="147"/>
  <c r="H47" i="147"/>
  <c r="G47" i="147"/>
  <c r="F47" i="147"/>
  <c r="E47" i="147"/>
  <c r="D47" i="147"/>
  <c r="H46" i="147"/>
  <c r="G46" i="147"/>
  <c r="F46" i="147"/>
  <c r="E46" i="147"/>
  <c r="D46" i="147"/>
  <c r="H45" i="147"/>
  <c r="G45" i="147"/>
  <c r="F45" i="147"/>
  <c r="E45" i="147"/>
  <c r="D45" i="147"/>
  <c r="H44" i="147"/>
  <c r="G44" i="147"/>
  <c r="F44" i="147"/>
  <c r="E44" i="147"/>
  <c r="D44" i="147"/>
  <c r="H43" i="147"/>
  <c r="G43" i="147"/>
  <c r="F43" i="147"/>
  <c r="E43" i="147"/>
  <c r="D43" i="147"/>
  <c r="Y53" i="147"/>
  <c r="Y52" i="147"/>
  <c r="Y51" i="147"/>
  <c r="Y50" i="147"/>
  <c r="Y49" i="147"/>
  <c r="Y48" i="147"/>
  <c r="Y47" i="147"/>
  <c r="Y46" i="147"/>
  <c r="Y45" i="147"/>
  <c r="Y44" i="147"/>
  <c r="Y43" i="147"/>
  <c r="Y42" i="147"/>
  <c r="Y41" i="147"/>
  <c r="Y40" i="147"/>
  <c r="Y39" i="147"/>
  <c r="Y38" i="147"/>
  <c r="Y37" i="147"/>
  <c r="Y36" i="147"/>
  <c r="Y35" i="147"/>
  <c r="Y34" i="147"/>
  <c r="Y33" i="147"/>
  <c r="Y32" i="147"/>
  <c r="Y31" i="147"/>
  <c r="Y30" i="147"/>
  <c r="Y29" i="147"/>
  <c r="Y28" i="147"/>
  <c r="Y27" i="147"/>
  <c r="Y26" i="147"/>
  <c r="Y25" i="147"/>
  <c r="Y24" i="147"/>
  <c r="Y23" i="147"/>
  <c r="Y22" i="147"/>
  <c r="Y21" i="147"/>
  <c r="Y20" i="147"/>
  <c r="Y19" i="147"/>
  <c r="Y18" i="147"/>
  <c r="Y17" i="147"/>
  <c r="Y16" i="147"/>
  <c r="Y15" i="147"/>
  <c r="Y14" i="147"/>
  <c r="Y13" i="147"/>
  <c r="Y12" i="147"/>
  <c r="Y11" i="147"/>
  <c r="Y10" i="147"/>
  <c r="Y9" i="147"/>
  <c r="Y8" i="147"/>
  <c r="Y7" i="147"/>
  <c r="Y6" i="147"/>
  <c r="Y5" i="147"/>
  <c r="Y4" i="147"/>
  <c r="T43" i="147"/>
  <c r="T42" i="147"/>
  <c r="T41" i="147"/>
  <c r="T40" i="147"/>
  <c r="T39" i="147"/>
  <c r="T38" i="147"/>
  <c r="T37" i="147"/>
  <c r="T36" i="147"/>
  <c r="T35" i="147"/>
  <c r="T34" i="147"/>
  <c r="T31" i="147"/>
  <c r="T30" i="147"/>
  <c r="T29" i="147"/>
  <c r="T28" i="147"/>
  <c r="T25" i="147"/>
  <c r="T24" i="147"/>
  <c r="T23" i="147"/>
  <c r="T22" i="147"/>
  <c r="T21" i="147"/>
  <c r="T20" i="147"/>
  <c r="T19" i="147"/>
  <c r="T18" i="147"/>
  <c r="T17" i="147"/>
  <c r="T16" i="147"/>
  <c r="T15" i="147"/>
  <c r="T14" i="147"/>
  <c r="T13" i="147"/>
  <c r="T12" i="147"/>
  <c r="T11" i="147"/>
  <c r="T10" i="147"/>
  <c r="T9" i="147"/>
  <c r="T8" i="147"/>
  <c r="T7" i="147"/>
  <c r="T6" i="147"/>
  <c r="T5" i="147"/>
  <c r="T4" i="147"/>
  <c r="J72" i="147"/>
  <c r="J71" i="147"/>
  <c r="J70" i="147"/>
  <c r="J69" i="147"/>
  <c r="J68" i="147"/>
  <c r="J65" i="147"/>
  <c r="J64" i="147"/>
  <c r="J63" i="147"/>
  <c r="J62" i="147"/>
  <c r="J61" i="147"/>
  <c r="J60" i="147"/>
  <c r="J57" i="147"/>
  <c r="J56" i="147"/>
  <c r="J55" i="147"/>
  <c r="J54" i="147"/>
  <c r="J53" i="147"/>
  <c r="J52" i="147"/>
  <c r="J51" i="147"/>
  <c r="J50" i="147"/>
  <c r="J49" i="147"/>
  <c r="J48" i="147"/>
  <c r="J47" i="147"/>
  <c r="J46" i="147"/>
  <c r="J45" i="147"/>
  <c r="J44" i="147"/>
  <c r="J43" i="147"/>
  <c r="J40" i="147"/>
  <c r="J39" i="147"/>
  <c r="J38" i="147"/>
  <c r="J37" i="147"/>
  <c r="J34" i="147"/>
  <c r="J33" i="147"/>
  <c r="J32" i="147"/>
  <c r="J31" i="147"/>
  <c r="J30" i="147"/>
  <c r="J29" i="147"/>
  <c r="J28" i="147"/>
  <c r="J27" i="147"/>
  <c r="J26" i="147"/>
  <c r="J25" i="147"/>
  <c r="J24" i="147"/>
  <c r="J23" i="147"/>
  <c r="J22" i="147"/>
  <c r="J21" i="147"/>
  <c r="J20" i="147"/>
  <c r="J19" i="147"/>
  <c r="J18" i="147"/>
  <c r="J17" i="147"/>
  <c r="J16" i="147"/>
  <c r="J15" i="147"/>
  <c r="J14" i="147"/>
  <c r="J13" i="147"/>
  <c r="J12" i="147"/>
  <c r="J11" i="147"/>
  <c r="J10" i="147"/>
  <c r="J9" i="147"/>
  <c r="J8" i="147"/>
  <c r="J7" i="147"/>
  <c r="J6" i="147"/>
  <c r="J5" i="147"/>
  <c r="J4" i="147"/>
  <c r="W53" i="147"/>
  <c r="W52" i="147"/>
  <c r="W51" i="147"/>
  <c r="W50" i="147"/>
  <c r="W49" i="147"/>
  <c r="W48" i="147"/>
  <c r="W47" i="147"/>
  <c r="W46" i="147"/>
  <c r="W45" i="147"/>
  <c r="W44" i="147"/>
  <c r="W43" i="147"/>
  <c r="L43" i="147"/>
  <c r="W42" i="147"/>
  <c r="L42" i="147"/>
  <c r="W41" i="147"/>
  <c r="L41" i="147"/>
  <c r="W40" i="147"/>
  <c r="L40" i="147"/>
  <c r="W39" i="147"/>
  <c r="L39" i="147"/>
  <c r="W38" i="147"/>
  <c r="L38" i="147"/>
  <c r="W37" i="147"/>
  <c r="L37" i="147"/>
  <c r="W36" i="147"/>
  <c r="L36" i="147"/>
  <c r="W35" i="147"/>
  <c r="L35" i="147"/>
  <c r="W34" i="147"/>
  <c r="L34" i="147"/>
  <c r="W33" i="147"/>
  <c r="W32" i="147"/>
  <c r="W31" i="147"/>
  <c r="L31" i="147"/>
  <c r="W30" i="147"/>
  <c r="L30" i="147"/>
  <c r="W29" i="147"/>
  <c r="L29" i="147"/>
  <c r="W28" i="147"/>
  <c r="L28" i="147"/>
  <c r="W27" i="147"/>
  <c r="W26" i="147"/>
  <c r="K26" i="147"/>
  <c r="W25" i="147"/>
  <c r="W24" i="147"/>
  <c r="K24" i="147"/>
  <c r="W23" i="147"/>
  <c r="W22" i="147"/>
  <c r="K22" i="147"/>
  <c r="W21" i="147"/>
  <c r="W20" i="147"/>
  <c r="W19" i="147"/>
  <c r="W18" i="147"/>
  <c r="K18" i="147"/>
  <c r="W17" i="147"/>
  <c r="W16" i="147"/>
  <c r="W15" i="147"/>
  <c r="W14" i="147"/>
  <c r="K14" i="147"/>
  <c r="W13" i="147"/>
  <c r="W12" i="147"/>
  <c r="W11" i="147"/>
  <c r="W10" i="147"/>
  <c r="K10" i="147"/>
  <c r="W9" i="147"/>
  <c r="W8" i="147"/>
  <c r="W7" i="147"/>
  <c r="W6" i="147"/>
  <c r="W5" i="147"/>
  <c r="W4" i="147"/>
  <c r="K4" i="147"/>
  <c r="U1" i="147"/>
  <c r="T1" i="147"/>
  <c r="W1" i="147" s="1"/>
  <c r="H64" i="146"/>
  <c r="G64" i="146"/>
  <c r="F64" i="146"/>
  <c r="E64" i="146"/>
  <c r="D64" i="146"/>
  <c r="H63" i="146"/>
  <c r="G63" i="146"/>
  <c r="F63" i="146"/>
  <c r="E63" i="146"/>
  <c r="D63" i="146"/>
  <c r="H62" i="146"/>
  <c r="G62" i="146"/>
  <c r="F62" i="146"/>
  <c r="E62" i="146"/>
  <c r="D62" i="146"/>
  <c r="H61" i="146"/>
  <c r="G61" i="146"/>
  <c r="F61" i="146"/>
  <c r="E61" i="146"/>
  <c r="D61" i="146"/>
  <c r="H60" i="146"/>
  <c r="G60" i="146"/>
  <c r="F60" i="146"/>
  <c r="E60" i="146"/>
  <c r="D60" i="146"/>
  <c r="H56" i="146"/>
  <c r="G56" i="146"/>
  <c r="F56" i="146"/>
  <c r="E56" i="146"/>
  <c r="D56" i="146"/>
  <c r="H55" i="146"/>
  <c r="G55" i="146"/>
  <c r="F55" i="146"/>
  <c r="E55" i="146"/>
  <c r="D55" i="146"/>
  <c r="H54" i="146"/>
  <c r="G54" i="146"/>
  <c r="F54" i="146"/>
  <c r="E54" i="146"/>
  <c r="D54" i="146"/>
  <c r="H53" i="146"/>
  <c r="G53" i="146"/>
  <c r="F53" i="146"/>
  <c r="E53" i="146"/>
  <c r="D53" i="146"/>
  <c r="H52" i="146"/>
  <c r="G52" i="146"/>
  <c r="F52" i="146"/>
  <c r="E52" i="146"/>
  <c r="D52" i="146"/>
  <c r="H51" i="146"/>
  <c r="G51" i="146"/>
  <c r="F51" i="146"/>
  <c r="E51" i="146"/>
  <c r="D51" i="146"/>
  <c r="H50" i="146"/>
  <c r="G50" i="146"/>
  <c r="F50" i="146"/>
  <c r="E50" i="146"/>
  <c r="D50" i="146"/>
  <c r="H49" i="146"/>
  <c r="G49" i="146"/>
  <c r="F49" i="146"/>
  <c r="E49" i="146"/>
  <c r="D49" i="146"/>
  <c r="H48" i="146"/>
  <c r="G48" i="146"/>
  <c r="F48" i="146"/>
  <c r="E48" i="146"/>
  <c r="D48" i="146"/>
  <c r="H47" i="146"/>
  <c r="G47" i="146"/>
  <c r="F47" i="146"/>
  <c r="E47" i="146"/>
  <c r="D47" i="146"/>
  <c r="H46" i="146"/>
  <c r="G46" i="146"/>
  <c r="F46" i="146"/>
  <c r="E46" i="146"/>
  <c r="D46" i="146"/>
  <c r="H45" i="146"/>
  <c r="G45" i="146"/>
  <c r="F45" i="146"/>
  <c r="E45" i="146"/>
  <c r="D45" i="146"/>
  <c r="H44" i="146"/>
  <c r="G44" i="146"/>
  <c r="F44" i="146"/>
  <c r="E44" i="146"/>
  <c r="D44" i="146"/>
  <c r="H43" i="146"/>
  <c r="G43" i="146"/>
  <c r="F43" i="146"/>
  <c r="E43" i="146"/>
  <c r="D43" i="146"/>
  <c r="Y53" i="146"/>
  <c r="Y52" i="146"/>
  <c r="Y51" i="146"/>
  <c r="Y50" i="146"/>
  <c r="Y49" i="146"/>
  <c r="Y48" i="146"/>
  <c r="Y47" i="146"/>
  <c r="Y46" i="146"/>
  <c r="Y45" i="146"/>
  <c r="Y44" i="146"/>
  <c r="Y43" i="146"/>
  <c r="Y42" i="146"/>
  <c r="Y41" i="146"/>
  <c r="Y40" i="146"/>
  <c r="Y39" i="146"/>
  <c r="Y38" i="146"/>
  <c r="Y37" i="146"/>
  <c r="Y36" i="146"/>
  <c r="Y35" i="146"/>
  <c r="Y34" i="146"/>
  <c r="Y33" i="146"/>
  <c r="Y32" i="146"/>
  <c r="Y31" i="146"/>
  <c r="Y30" i="146"/>
  <c r="Y29" i="146"/>
  <c r="Y28" i="146"/>
  <c r="Y27" i="146"/>
  <c r="Y26" i="146"/>
  <c r="Y25" i="146"/>
  <c r="Y24" i="146"/>
  <c r="Y23" i="146"/>
  <c r="Y22" i="146"/>
  <c r="Y21" i="146"/>
  <c r="Y20" i="146"/>
  <c r="Y19" i="146"/>
  <c r="Y18" i="146"/>
  <c r="Y17" i="146"/>
  <c r="Y16" i="146"/>
  <c r="Y15" i="146"/>
  <c r="Y14" i="146"/>
  <c r="Y13" i="146"/>
  <c r="Y12" i="146"/>
  <c r="Y11" i="146"/>
  <c r="Y10" i="146"/>
  <c r="Y9" i="146"/>
  <c r="Y8" i="146"/>
  <c r="Y7" i="146"/>
  <c r="Y6" i="146"/>
  <c r="Y5" i="146"/>
  <c r="Y4" i="146"/>
  <c r="T43" i="146"/>
  <c r="T42" i="146"/>
  <c r="T41" i="146"/>
  <c r="T40" i="146"/>
  <c r="T39" i="146"/>
  <c r="T38" i="146"/>
  <c r="T37" i="146"/>
  <c r="T36" i="146"/>
  <c r="T35" i="146"/>
  <c r="T34" i="146"/>
  <c r="T31" i="146"/>
  <c r="T30" i="146"/>
  <c r="T29" i="146"/>
  <c r="T28" i="146"/>
  <c r="T25" i="146"/>
  <c r="T24" i="146"/>
  <c r="T23" i="146"/>
  <c r="T22" i="146"/>
  <c r="T21" i="146"/>
  <c r="T20" i="146"/>
  <c r="T19" i="146"/>
  <c r="T18" i="146"/>
  <c r="T17" i="146"/>
  <c r="T16" i="146"/>
  <c r="T15" i="146"/>
  <c r="T14" i="146"/>
  <c r="T13" i="146"/>
  <c r="T12" i="146"/>
  <c r="T11" i="146"/>
  <c r="T10" i="146"/>
  <c r="T9" i="146"/>
  <c r="T8" i="146"/>
  <c r="T7" i="146"/>
  <c r="T6" i="146"/>
  <c r="T5" i="146"/>
  <c r="T4" i="146"/>
  <c r="J72" i="146"/>
  <c r="J71" i="146"/>
  <c r="J70" i="146"/>
  <c r="J69" i="146"/>
  <c r="J68" i="146"/>
  <c r="J65" i="146"/>
  <c r="J64" i="146"/>
  <c r="J63" i="146"/>
  <c r="J62" i="146"/>
  <c r="J61" i="146"/>
  <c r="J60" i="146"/>
  <c r="J57" i="146"/>
  <c r="J56" i="146"/>
  <c r="J55" i="146"/>
  <c r="J54" i="146"/>
  <c r="J53" i="146"/>
  <c r="J52" i="146"/>
  <c r="J51" i="146"/>
  <c r="J50" i="146"/>
  <c r="J49" i="146"/>
  <c r="J48" i="146"/>
  <c r="J47" i="146"/>
  <c r="J46" i="146"/>
  <c r="J45" i="146"/>
  <c r="J44" i="146"/>
  <c r="J43" i="146"/>
  <c r="J40" i="146"/>
  <c r="J39" i="146"/>
  <c r="J38" i="146"/>
  <c r="J37" i="146"/>
  <c r="J34" i="146"/>
  <c r="J33" i="146"/>
  <c r="J32" i="146"/>
  <c r="J31" i="146"/>
  <c r="J30" i="146"/>
  <c r="J29" i="146"/>
  <c r="J28" i="146"/>
  <c r="J27" i="146"/>
  <c r="J26" i="146"/>
  <c r="J25" i="146"/>
  <c r="J24" i="146"/>
  <c r="J23" i="146"/>
  <c r="J22" i="146"/>
  <c r="J21" i="146"/>
  <c r="J20" i="146"/>
  <c r="J19" i="146"/>
  <c r="J18" i="146"/>
  <c r="J17" i="146"/>
  <c r="J16" i="146"/>
  <c r="J15" i="146"/>
  <c r="J14" i="146"/>
  <c r="J13" i="146"/>
  <c r="J12" i="146"/>
  <c r="J11" i="146"/>
  <c r="J10" i="146"/>
  <c r="J9" i="146"/>
  <c r="J8" i="146"/>
  <c r="J7" i="146"/>
  <c r="J6" i="146"/>
  <c r="J5" i="146"/>
  <c r="J4" i="146"/>
  <c r="W53" i="146"/>
  <c r="W52" i="146"/>
  <c r="W51" i="146"/>
  <c r="W50" i="146"/>
  <c r="W49" i="146"/>
  <c r="W48" i="146"/>
  <c r="W47" i="146"/>
  <c r="W46" i="146"/>
  <c r="W45" i="146"/>
  <c r="W44" i="146"/>
  <c r="W43" i="146"/>
  <c r="L43" i="146"/>
  <c r="W42" i="146"/>
  <c r="L42" i="146"/>
  <c r="W41" i="146"/>
  <c r="L41" i="146"/>
  <c r="W40" i="146"/>
  <c r="L40" i="146"/>
  <c r="W39" i="146"/>
  <c r="L39" i="146"/>
  <c r="W38" i="146"/>
  <c r="L38" i="146"/>
  <c r="W37" i="146"/>
  <c r="L37" i="146"/>
  <c r="W36" i="146"/>
  <c r="L36" i="146"/>
  <c r="W35" i="146"/>
  <c r="L35" i="146"/>
  <c r="W34" i="146"/>
  <c r="L34" i="146"/>
  <c r="W33" i="146"/>
  <c r="W32" i="146"/>
  <c r="W31" i="146"/>
  <c r="L31" i="146"/>
  <c r="W30" i="146"/>
  <c r="L30" i="146"/>
  <c r="W29" i="146"/>
  <c r="L29" i="146"/>
  <c r="W28" i="146"/>
  <c r="L28" i="146"/>
  <c r="W27" i="146"/>
  <c r="W26" i="146"/>
  <c r="K26" i="146"/>
  <c r="W25" i="146"/>
  <c r="W24" i="146"/>
  <c r="K24" i="146"/>
  <c r="W23" i="146"/>
  <c r="W22" i="146"/>
  <c r="K22" i="146"/>
  <c r="W21" i="146"/>
  <c r="W20" i="146"/>
  <c r="W19" i="146"/>
  <c r="W18" i="146"/>
  <c r="K18" i="146"/>
  <c r="W17" i="146"/>
  <c r="W16" i="146"/>
  <c r="W15" i="146"/>
  <c r="W14" i="146"/>
  <c r="K14" i="146"/>
  <c r="W13" i="146"/>
  <c r="W12" i="146"/>
  <c r="W11" i="146"/>
  <c r="W10" i="146"/>
  <c r="K10" i="146"/>
  <c r="W9" i="146"/>
  <c r="W8" i="146"/>
  <c r="W7" i="146"/>
  <c r="W6" i="146"/>
  <c r="W5" i="146"/>
  <c r="W4" i="146"/>
  <c r="K4" i="146"/>
  <c r="U1" i="146"/>
  <c r="T1" i="146"/>
  <c r="W1" i="146" s="1"/>
  <c r="H64" i="145"/>
  <c r="G64" i="145"/>
  <c r="F64" i="145"/>
  <c r="E64" i="145"/>
  <c r="D64" i="145"/>
  <c r="H63" i="145"/>
  <c r="G63" i="145"/>
  <c r="F63" i="145"/>
  <c r="E63" i="145"/>
  <c r="D63" i="145"/>
  <c r="H62" i="145"/>
  <c r="G62" i="145"/>
  <c r="F62" i="145"/>
  <c r="E62" i="145"/>
  <c r="D62" i="145"/>
  <c r="H61" i="145"/>
  <c r="G61" i="145"/>
  <c r="F61" i="145"/>
  <c r="E61" i="145"/>
  <c r="D61" i="145"/>
  <c r="H60" i="145"/>
  <c r="G60" i="145"/>
  <c r="F60" i="145"/>
  <c r="E60" i="145"/>
  <c r="D60" i="145"/>
  <c r="H56" i="145"/>
  <c r="G56" i="145"/>
  <c r="F56" i="145"/>
  <c r="E56" i="145"/>
  <c r="D56" i="145"/>
  <c r="H55" i="145"/>
  <c r="G55" i="145"/>
  <c r="F55" i="145"/>
  <c r="E55" i="145"/>
  <c r="D55" i="145"/>
  <c r="H54" i="145"/>
  <c r="G54" i="145"/>
  <c r="F54" i="145"/>
  <c r="E54" i="145"/>
  <c r="D54" i="145"/>
  <c r="H53" i="145"/>
  <c r="G53" i="145"/>
  <c r="F53" i="145"/>
  <c r="E53" i="145"/>
  <c r="D53" i="145"/>
  <c r="H52" i="145"/>
  <c r="G52" i="145"/>
  <c r="F52" i="145"/>
  <c r="E52" i="145"/>
  <c r="D52" i="145"/>
  <c r="H51" i="145"/>
  <c r="G51" i="145"/>
  <c r="F51" i="145"/>
  <c r="E51" i="145"/>
  <c r="D51" i="145"/>
  <c r="H50" i="145"/>
  <c r="G50" i="145"/>
  <c r="F50" i="145"/>
  <c r="E50" i="145"/>
  <c r="D50" i="145"/>
  <c r="H49" i="145"/>
  <c r="G49" i="145"/>
  <c r="F49" i="145"/>
  <c r="E49" i="145"/>
  <c r="D49" i="145"/>
  <c r="H48" i="145"/>
  <c r="G48" i="145"/>
  <c r="F48" i="145"/>
  <c r="E48" i="145"/>
  <c r="D48" i="145"/>
  <c r="H47" i="145"/>
  <c r="G47" i="145"/>
  <c r="F47" i="145"/>
  <c r="E47" i="145"/>
  <c r="D47" i="145"/>
  <c r="H46" i="145"/>
  <c r="G46" i="145"/>
  <c r="F46" i="145"/>
  <c r="E46" i="145"/>
  <c r="D46" i="145"/>
  <c r="H45" i="145"/>
  <c r="G45" i="145"/>
  <c r="F45" i="145"/>
  <c r="E45" i="145"/>
  <c r="D45" i="145"/>
  <c r="H44" i="145"/>
  <c r="G44" i="145"/>
  <c r="F44" i="145"/>
  <c r="E44" i="145"/>
  <c r="D44" i="145"/>
  <c r="H43" i="145"/>
  <c r="G43" i="145"/>
  <c r="F43" i="145"/>
  <c r="E43" i="145"/>
  <c r="D43" i="145"/>
  <c r="Y53" i="145"/>
  <c r="Y52" i="145"/>
  <c r="Y51" i="145"/>
  <c r="Y50" i="145"/>
  <c r="Y49" i="145"/>
  <c r="Y48" i="145"/>
  <c r="Y47" i="145"/>
  <c r="Y46" i="145"/>
  <c r="Y45" i="145"/>
  <c r="Y44" i="145"/>
  <c r="Y43" i="145"/>
  <c r="Y42" i="145"/>
  <c r="Y41" i="145"/>
  <c r="Y40" i="145"/>
  <c r="Y39" i="145"/>
  <c r="Y38" i="145"/>
  <c r="Y37" i="145"/>
  <c r="Y36" i="145"/>
  <c r="Y35" i="145"/>
  <c r="Y34" i="145"/>
  <c r="Y33" i="145"/>
  <c r="Y32" i="145"/>
  <c r="Y31" i="145"/>
  <c r="Y30" i="145"/>
  <c r="Y29" i="145"/>
  <c r="Y28" i="145"/>
  <c r="Y27" i="145"/>
  <c r="Y26" i="145"/>
  <c r="Y25" i="145"/>
  <c r="Y24" i="145"/>
  <c r="Y23" i="145"/>
  <c r="Y22" i="145"/>
  <c r="Y21" i="145"/>
  <c r="Y20" i="145"/>
  <c r="Y19" i="145"/>
  <c r="Y18" i="145"/>
  <c r="Y17" i="145"/>
  <c r="Y16" i="145"/>
  <c r="Y15" i="145"/>
  <c r="Y14" i="145"/>
  <c r="Y13" i="145"/>
  <c r="Y12" i="145"/>
  <c r="Y11" i="145"/>
  <c r="Y10" i="145"/>
  <c r="Y9" i="145"/>
  <c r="Y8" i="145"/>
  <c r="Y7" i="145"/>
  <c r="Y6" i="145"/>
  <c r="Y5" i="145"/>
  <c r="Y4" i="145"/>
  <c r="T43" i="145"/>
  <c r="T42" i="145"/>
  <c r="T41" i="145"/>
  <c r="T40" i="145"/>
  <c r="T39" i="145"/>
  <c r="T38" i="145"/>
  <c r="T37" i="145"/>
  <c r="T36" i="145"/>
  <c r="T35" i="145"/>
  <c r="T34" i="145"/>
  <c r="T31" i="145"/>
  <c r="T30" i="145"/>
  <c r="T29" i="145"/>
  <c r="T28" i="145"/>
  <c r="T25" i="145"/>
  <c r="T24" i="145"/>
  <c r="T23" i="145"/>
  <c r="T22" i="145"/>
  <c r="T21" i="145"/>
  <c r="T20" i="145"/>
  <c r="T19" i="145"/>
  <c r="T18" i="145"/>
  <c r="T17" i="145"/>
  <c r="T16" i="145"/>
  <c r="T15" i="145"/>
  <c r="T14" i="145"/>
  <c r="T13" i="145"/>
  <c r="T12" i="145"/>
  <c r="T11" i="145"/>
  <c r="T10" i="145"/>
  <c r="T9" i="145"/>
  <c r="T8" i="145"/>
  <c r="T7" i="145"/>
  <c r="T6" i="145"/>
  <c r="T5" i="145"/>
  <c r="T4" i="145"/>
  <c r="J72" i="145"/>
  <c r="J71" i="145"/>
  <c r="J70" i="145"/>
  <c r="J69" i="145"/>
  <c r="J68" i="145"/>
  <c r="J65" i="145"/>
  <c r="J64" i="145"/>
  <c r="J63" i="145"/>
  <c r="J62" i="145"/>
  <c r="J61" i="145"/>
  <c r="J60" i="145"/>
  <c r="J57" i="145"/>
  <c r="J56" i="145"/>
  <c r="J55" i="145"/>
  <c r="J54" i="145"/>
  <c r="J53" i="145"/>
  <c r="J52" i="145"/>
  <c r="J51" i="145"/>
  <c r="J50" i="145"/>
  <c r="J49" i="145"/>
  <c r="J48" i="145"/>
  <c r="J47" i="145"/>
  <c r="J46" i="145"/>
  <c r="J45" i="145"/>
  <c r="J44" i="145"/>
  <c r="J43" i="145"/>
  <c r="J40" i="145"/>
  <c r="J39" i="145"/>
  <c r="J38" i="145"/>
  <c r="J37" i="145"/>
  <c r="J34" i="145"/>
  <c r="J33" i="145"/>
  <c r="J32" i="145"/>
  <c r="J31" i="145"/>
  <c r="J30" i="145"/>
  <c r="J29" i="145"/>
  <c r="J28" i="145"/>
  <c r="J27" i="145"/>
  <c r="J26" i="145"/>
  <c r="J25" i="145"/>
  <c r="J24" i="145"/>
  <c r="J23" i="145"/>
  <c r="J22" i="145"/>
  <c r="J21" i="145"/>
  <c r="J20" i="145"/>
  <c r="J19" i="145"/>
  <c r="J18" i="145"/>
  <c r="J17" i="145"/>
  <c r="J16" i="145"/>
  <c r="J15" i="145"/>
  <c r="J14" i="145"/>
  <c r="J13" i="145"/>
  <c r="J12" i="145"/>
  <c r="J11" i="145"/>
  <c r="J10" i="145"/>
  <c r="J9" i="145"/>
  <c r="J8" i="145"/>
  <c r="J7" i="145"/>
  <c r="J6" i="145"/>
  <c r="J5" i="145"/>
  <c r="J4" i="145"/>
  <c r="W53" i="145"/>
  <c r="W52" i="145"/>
  <c r="W51" i="145"/>
  <c r="W50" i="145"/>
  <c r="W49" i="145"/>
  <c r="W48" i="145"/>
  <c r="W47" i="145"/>
  <c r="W46" i="145"/>
  <c r="W45" i="145"/>
  <c r="W44" i="145"/>
  <c r="W43" i="145"/>
  <c r="L43" i="145"/>
  <c r="W42" i="145"/>
  <c r="L42" i="145"/>
  <c r="W41" i="145"/>
  <c r="L41" i="145"/>
  <c r="W40" i="145"/>
  <c r="L40" i="145"/>
  <c r="W39" i="145"/>
  <c r="L39" i="145"/>
  <c r="W38" i="145"/>
  <c r="L38" i="145"/>
  <c r="W37" i="145"/>
  <c r="L37" i="145"/>
  <c r="W36" i="145"/>
  <c r="L36" i="145"/>
  <c r="W35" i="145"/>
  <c r="L35" i="145"/>
  <c r="W34" i="145"/>
  <c r="L34" i="145"/>
  <c r="W33" i="145"/>
  <c r="W32" i="145"/>
  <c r="W31" i="145"/>
  <c r="L31" i="145"/>
  <c r="W30" i="145"/>
  <c r="L30" i="145"/>
  <c r="W29" i="145"/>
  <c r="L29" i="145"/>
  <c r="W28" i="145"/>
  <c r="L28" i="145"/>
  <c r="W27" i="145"/>
  <c r="W26" i="145"/>
  <c r="K26" i="145"/>
  <c r="W25" i="145"/>
  <c r="W24" i="145"/>
  <c r="K24" i="145"/>
  <c r="W23" i="145"/>
  <c r="W22" i="145"/>
  <c r="K22" i="145"/>
  <c r="W21" i="145"/>
  <c r="W20" i="145"/>
  <c r="W19" i="145"/>
  <c r="W18" i="145"/>
  <c r="K18" i="145"/>
  <c r="W17" i="145"/>
  <c r="W16" i="145"/>
  <c r="W15" i="145"/>
  <c r="W14" i="145"/>
  <c r="K14" i="145"/>
  <c r="W13" i="145"/>
  <c r="W12" i="145"/>
  <c r="W11" i="145"/>
  <c r="W10" i="145"/>
  <c r="K10" i="145"/>
  <c r="W9" i="145"/>
  <c r="W8" i="145"/>
  <c r="W7" i="145"/>
  <c r="W6" i="145"/>
  <c r="W5" i="145"/>
  <c r="W4" i="145"/>
  <c r="K4" i="145"/>
  <c r="U1" i="145"/>
  <c r="T1" i="145"/>
  <c r="W1" i="145" s="1"/>
  <c r="H64" i="144"/>
  <c r="G64" i="144"/>
  <c r="F64" i="144"/>
  <c r="E64" i="144"/>
  <c r="D64" i="144"/>
  <c r="H63" i="144"/>
  <c r="G63" i="144"/>
  <c r="F63" i="144"/>
  <c r="E63" i="144"/>
  <c r="D63" i="144"/>
  <c r="H62" i="144"/>
  <c r="G62" i="144"/>
  <c r="F62" i="144"/>
  <c r="E62" i="144"/>
  <c r="D62" i="144"/>
  <c r="H61" i="144"/>
  <c r="G61" i="144"/>
  <c r="F61" i="144"/>
  <c r="E61" i="144"/>
  <c r="D61" i="144"/>
  <c r="H60" i="144"/>
  <c r="G60" i="144"/>
  <c r="F60" i="144"/>
  <c r="E60" i="144"/>
  <c r="D60" i="144"/>
  <c r="H56" i="144"/>
  <c r="G56" i="144"/>
  <c r="F56" i="144"/>
  <c r="E56" i="144"/>
  <c r="D56" i="144"/>
  <c r="H55" i="144"/>
  <c r="G55" i="144"/>
  <c r="F55" i="144"/>
  <c r="E55" i="144"/>
  <c r="D55" i="144"/>
  <c r="H54" i="144"/>
  <c r="G54" i="144"/>
  <c r="F54" i="144"/>
  <c r="E54" i="144"/>
  <c r="D54" i="144"/>
  <c r="H53" i="144"/>
  <c r="G53" i="144"/>
  <c r="F53" i="144"/>
  <c r="E53" i="144"/>
  <c r="D53" i="144"/>
  <c r="H52" i="144"/>
  <c r="G52" i="144"/>
  <c r="F52" i="144"/>
  <c r="E52" i="144"/>
  <c r="D52" i="144"/>
  <c r="H51" i="144"/>
  <c r="G51" i="144"/>
  <c r="F51" i="144"/>
  <c r="E51" i="144"/>
  <c r="D51" i="144"/>
  <c r="H50" i="144"/>
  <c r="G50" i="144"/>
  <c r="F50" i="144"/>
  <c r="E50" i="144"/>
  <c r="D50" i="144"/>
  <c r="H49" i="144"/>
  <c r="G49" i="144"/>
  <c r="F49" i="144"/>
  <c r="E49" i="144"/>
  <c r="D49" i="144"/>
  <c r="H48" i="144"/>
  <c r="G48" i="144"/>
  <c r="F48" i="144"/>
  <c r="E48" i="144"/>
  <c r="D48" i="144"/>
  <c r="H47" i="144"/>
  <c r="G47" i="144"/>
  <c r="F47" i="144"/>
  <c r="E47" i="144"/>
  <c r="D47" i="144"/>
  <c r="H46" i="144"/>
  <c r="G46" i="144"/>
  <c r="F46" i="144"/>
  <c r="E46" i="144"/>
  <c r="D46" i="144"/>
  <c r="H45" i="144"/>
  <c r="G45" i="144"/>
  <c r="F45" i="144"/>
  <c r="E45" i="144"/>
  <c r="D45" i="144"/>
  <c r="H44" i="144"/>
  <c r="G44" i="144"/>
  <c r="F44" i="144"/>
  <c r="E44" i="144"/>
  <c r="D44" i="144"/>
  <c r="H43" i="144"/>
  <c r="G43" i="144"/>
  <c r="F43" i="144"/>
  <c r="E43" i="144"/>
  <c r="D43" i="144"/>
  <c r="F4" i="144"/>
  <c r="Y53" i="144"/>
  <c r="Y52" i="144"/>
  <c r="Y51" i="144"/>
  <c r="Y50" i="144"/>
  <c r="Y49" i="144"/>
  <c r="Y48" i="144"/>
  <c r="Y47" i="144"/>
  <c r="Y46" i="144"/>
  <c r="Y45" i="144"/>
  <c r="Y44" i="144"/>
  <c r="Y43" i="144"/>
  <c r="Y42" i="144"/>
  <c r="Y41" i="144"/>
  <c r="Y40" i="144"/>
  <c r="Y39" i="144"/>
  <c r="Y38" i="144"/>
  <c r="Y37" i="144"/>
  <c r="Y36" i="144"/>
  <c r="Y35" i="144"/>
  <c r="Y34" i="144"/>
  <c r="Y33" i="144"/>
  <c r="Y32" i="144"/>
  <c r="Y31" i="144"/>
  <c r="Y30" i="144"/>
  <c r="Y29" i="144"/>
  <c r="Y28" i="144"/>
  <c r="Y27" i="144"/>
  <c r="Y26" i="144"/>
  <c r="Y25" i="144"/>
  <c r="Y24" i="144"/>
  <c r="Y23" i="144"/>
  <c r="Y22" i="144"/>
  <c r="Y21" i="144"/>
  <c r="Y20" i="144"/>
  <c r="Y19" i="144"/>
  <c r="Y18" i="144"/>
  <c r="Y17" i="144"/>
  <c r="Y16" i="144"/>
  <c r="Y15" i="144"/>
  <c r="Y14" i="144"/>
  <c r="Y13" i="144"/>
  <c r="Y12" i="144"/>
  <c r="Y11" i="144"/>
  <c r="Y10" i="144"/>
  <c r="Y9" i="144"/>
  <c r="Y8" i="144"/>
  <c r="Y7" i="144"/>
  <c r="Y6" i="144"/>
  <c r="Y5" i="144"/>
  <c r="Y4" i="144"/>
  <c r="T43" i="144"/>
  <c r="T42" i="144"/>
  <c r="T41" i="144"/>
  <c r="T40" i="144"/>
  <c r="T39" i="144"/>
  <c r="T38" i="144"/>
  <c r="T37" i="144"/>
  <c r="T36" i="144"/>
  <c r="T35" i="144"/>
  <c r="T34" i="144"/>
  <c r="T31" i="144"/>
  <c r="T30" i="144"/>
  <c r="T29" i="144"/>
  <c r="T28" i="144"/>
  <c r="T25" i="144"/>
  <c r="T24" i="144"/>
  <c r="T23" i="144"/>
  <c r="T22" i="144"/>
  <c r="T21" i="144"/>
  <c r="T20" i="144"/>
  <c r="T19" i="144"/>
  <c r="T18" i="144"/>
  <c r="T17" i="144"/>
  <c r="T16" i="144"/>
  <c r="T15" i="144"/>
  <c r="T14" i="144"/>
  <c r="T13" i="144"/>
  <c r="T12" i="144"/>
  <c r="T11" i="144"/>
  <c r="T10" i="144"/>
  <c r="T9" i="144"/>
  <c r="T8" i="144"/>
  <c r="T7" i="144"/>
  <c r="T6" i="144"/>
  <c r="T5" i="144"/>
  <c r="T4" i="144"/>
  <c r="J72" i="144"/>
  <c r="J71" i="144"/>
  <c r="J70" i="144"/>
  <c r="J69" i="144"/>
  <c r="J68" i="144"/>
  <c r="J65" i="144"/>
  <c r="J64" i="144"/>
  <c r="J63" i="144"/>
  <c r="J62" i="144"/>
  <c r="J61" i="144"/>
  <c r="J60" i="144"/>
  <c r="J57" i="144"/>
  <c r="J56" i="144"/>
  <c r="J55" i="144"/>
  <c r="J54" i="144"/>
  <c r="J53" i="144"/>
  <c r="J52" i="144"/>
  <c r="J51" i="144"/>
  <c r="J50" i="144"/>
  <c r="J49" i="144"/>
  <c r="J48" i="144"/>
  <c r="J47" i="144"/>
  <c r="J46" i="144"/>
  <c r="J45" i="144"/>
  <c r="J44" i="144"/>
  <c r="J43" i="144"/>
  <c r="J40" i="144"/>
  <c r="J39" i="144"/>
  <c r="J38" i="144"/>
  <c r="J37" i="144"/>
  <c r="J34" i="144"/>
  <c r="J33" i="144"/>
  <c r="J32" i="144"/>
  <c r="J31" i="144"/>
  <c r="J30" i="144"/>
  <c r="J29" i="144"/>
  <c r="J28" i="144"/>
  <c r="J27" i="144"/>
  <c r="J26" i="144"/>
  <c r="J25" i="144"/>
  <c r="J24" i="144"/>
  <c r="J23" i="144"/>
  <c r="J22" i="144"/>
  <c r="J21" i="144"/>
  <c r="J20" i="144"/>
  <c r="J19" i="144"/>
  <c r="J18" i="144"/>
  <c r="J17" i="144"/>
  <c r="J16" i="144"/>
  <c r="J15" i="144"/>
  <c r="J14" i="144"/>
  <c r="J13" i="144"/>
  <c r="J12" i="144"/>
  <c r="J11" i="144"/>
  <c r="J10" i="144"/>
  <c r="J9" i="144"/>
  <c r="J8" i="144"/>
  <c r="J7" i="144"/>
  <c r="J6" i="144"/>
  <c r="J5" i="144"/>
  <c r="J4" i="144"/>
  <c r="W53" i="144"/>
  <c r="W52" i="144"/>
  <c r="W51" i="144"/>
  <c r="W50" i="144"/>
  <c r="W49" i="144"/>
  <c r="W48" i="144"/>
  <c r="W47" i="144"/>
  <c r="W46" i="144"/>
  <c r="W45" i="144"/>
  <c r="W44" i="144"/>
  <c r="W43" i="144"/>
  <c r="L43" i="144"/>
  <c r="W42" i="144"/>
  <c r="L42" i="144"/>
  <c r="W41" i="144"/>
  <c r="L41" i="144"/>
  <c r="W40" i="144"/>
  <c r="L40" i="144"/>
  <c r="W39" i="144"/>
  <c r="L39" i="144"/>
  <c r="W38" i="144"/>
  <c r="L38" i="144"/>
  <c r="W37" i="144"/>
  <c r="L37" i="144"/>
  <c r="W36" i="144"/>
  <c r="L36" i="144"/>
  <c r="W35" i="144"/>
  <c r="L35" i="144"/>
  <c r="W34" i="144"/>
  <c r="L34" i="144"/>
  <c r="W33" i="144"/>
  <c r="W32" i="144"/>
  <c r="W31" i="144"/>
  <c r="L31" i="144"/>
  <c r="W30" i="144"/>
  <c r="L30" i="144"/>
  <c r="W29" i="144"/>
  <c r="L29" i="144"/>
  <c r="W28" i="144"/>
  <c r="L28" i="144"/>
  <c r="W27" i="144"/>
  <c r="W26" i="144"/>
  <c r="K26" i="144"/>
  <c r="W25" i="144"/>
  <c r="W24" i="144"/>
  <c r="K24" i="144"/>
  <c r="W23" i="144"/>
  <c r="W22" i="144"/>
  <c r="K22" i="144"/>
  <c r="W21" i="144"/>
  <c r="W20" i="144"/>
  <c r="W19" i="144"/>
  <c r="W18" i="144"/>
  <c r="K18" i="144"/>
  <c r="W17" i="144"/>
  <c r="W16" i="144"/>
  <c r="W15" i="144"/>
  <c r="W14" i="144"/>
  <c r="K14" i="144"/>
  <c r="W13" i="144"/>
  <c r="W12" i="144"/>
  <c r="W11" i="144"/>
  <c r="W10" i="144"/>
  <c r="K10" i="144"/>
  <c r="W9" i="144"/>
  <c r="W8" i="144"/>
  <c r="W7" i="144"/>
  <c r="W6" i="144"/>
  <c r="W5" i="144"/>
  <c r="W4" i="144"/>
  <c r="K4" i="144"/>
  <c r="U1" i="144"/>
  <c r="T1" i="144"/>
  <c r="W1" i="144" s="1"/>
  <c r="H64" i="143"/>
  <c r="G64" i="143"/>
  <c r="F64" i="143"/>
  <c r="E64" i="143"/>
  <c r="D64" i="143"/>
  <c r="H63" i="143"/>
  <c r="G63" i="143"/>
  <c r="F63" i="143"/>
  <c r="E63" i="143"/>
  <c r="D63" i="143"/>
  <c r="H62" i="143"/>
  <c r="G62" i="143"/>
  <c r="F62" i="143"/>
  <c r="E62" i="143"/>
  <c r="D62" i="143"/>
  <c r="H61" i="143"/>
  <c r="G61" i="143"/>
  <c r="F61" i="143"/>
  <c r="E61" i="143"/>
  <c r="D61" i="143"/>
  <c r="H60" i="143"/>
  <c r="G60" i="143"/>
  <c r="F60" i="143"/>
  <c r="E60" i="143"/>
  <c r="D60" i="143"/>
  <c r="H56" i="143"/>
  <c r="G56" i="143"/>
  <c r="F56" i="143"/>
  <c r="E56" i="143"/>
  <c r="D56" i="143"/>
  <c r="H55" i="143"/>
  <c r="G55" i="143"/>
  <c r="F55" i="143"/>
  <c r="E55" i="143"/>
  <c r="D55" i="143"/>
  <c r="H54" i="143"/>
  <c r="G54" i="143"/>
  <c r="F54" i="143"/>
  <c r="E54" i="143"/>
  <c r="D54" i="143"/>
  <c r="H53" i="143"/>
  <c r="G53" i="143"/>
  <c r="F53" i="143"/>
  <c r="E53" i="143"/>
  <c r="D53" i="143"/>
  <c r="H52" i="143"/>
  <c r="G52" i="143"/>
  <c r="F52" i="143"/>
  <c r="E52" i="143"/>
  <c r="D52" i="143"/>
  <c r="H51" i="143"/>
  <c r="G51" i="143"/>
  <c r="F51" i="143"/>
  <c r="E51" i="143"/>
  <c r="D51" i="143"/>
  <c r="H50" i="143"/>
  <c r="G50" i="143"/>
  <c r="F50" i="143"/>
  <c r="E50" i="143"/>
  <c r="D50" i="143"/>
  <c r="H49" i="143"/>
  <c r="G49" i="143"/>
  <c r="F49" i="143"/>
  <c r="E49" i="143"/>
  <c r="D49" i="143"/>
  <c r="H48" i="143"/>
  <c r="G48" i="143"/>
  <c r="F48" i="143"/>
  <c r="E48" i="143"/>
  <c r="D48" i="143"/>
  <c r="H47" i="143"/>
  <c r="G47" i="143"/>
  <c r="F47" i="143"/>
  <c r="E47" i="143"/>
  <c r="D47" i="143"/>
  <c r="H46" i="143"/>
  <c r="G46" i="143"/>
  <c r="F46" i="143"/>
  <c r="E46" i="143"/>
  <c r="D46" i="143"/>
  <c r="H45" i="143"/>
  <c r="G45" i="143"/>
  <c r="F45" i="143"/>
  <c r="E45" i="143"/>
  <c r="D45" i="143"/>
  <c r="H44" i="143"/>
  <c r="G44" i="143"/>
  <c r="F44" i="143"/>
  <c r="E44" i="143"/>
  <c r="D44" i="143"/>
  <c r="H43" i="143"/>
  <c r="G43" i="143"/>
  <c r="F43" i="143"/>
  <c r="E43" i="143"/>
  <c r="D43" i="143"/>
  <c r="Y53" i="143"/>
  <c r="Y52" i="143"/>
  <c r="Y51" i="143"/>
  <c r="Y50" i="143"/>
  <c r="Y49" i="143"/>
  <c r="Y48" i="143"/>
  <c r="Y47" i="143"/>
  <c r="Y46" i="143"/>
  <c r="Y45" i="143"/>
  <c r="Y44" i="143"/>
  <c r="Y43" i="143"/>
  <c r="Y42" i="143"/>
  <c r="Y41" i="143"/>
  <c r="Y40" i="143"/>
  <c r="Y39" i="143"/>
  <c r="Y38" i="143"/>
  <c r="Y37" i="143"/>
  <c r="Y36" i="143"/>
  <c r="Y35" i="143"/>
  <c r="Y34" i="143"/>
  <c r="Y33" i="143"/>
  <c r="Y32" i="143"/>
  <c r="Y31" i="143"/>
  <c r="Y30" i="143"/>
  <c r="Y29" i="143"/>
  <c r="Y28" i="143"/>
  <c r="Y27" i="143"/>
  <c r="Y26" i="143"/>
  <c r="Y25" i="143"/>
  <c r="Y24" i="143"/>
  <c r="Y23" i="143"/>
  <c r="Y22" i="143"/>
  <c r="Y21" i="143"/>
  <c r="Y20" i="143"/>
  <c r="Y19" i="143"/>
  <c r="Y18" i="143"/>
  <c r="Y17" i="143"/>
  <c r="Y16" i="143"/>
  <c r="Y15" i="143"/>
  <c r="Y14" i="143"/>
  <c r="Y13" i="143"/>
  <c r="Y12" i="143"/>
  <c r="Y11" i="143"/>
  <c r="Y10" i="143"/>
  <c r="Y9" i="143"/>
  <c r="Y8" i="143"/>
  <c r="Y7" i="143"/>
  <c r="Y6" i="143"/>
  <c r="Y5" i="143"/>
  <c r="Y4" i="143"/>
  <c r="T43" i="143"/>
  <c r="T42" i="143"/>
  <c r="T41" i="143"/>
  <c r="T40" i="143"/>
  <c r="T39" i="143"/>
  <c r="T38" i="143"/>
  <c r="T37" i="143"/>
  <c r="T36" i="143"/>
  <c r="T35" i="143"/>
  <c r="T34" i="143"/>
  <c r="T31" i="143"/>
  <c r="T30" i="143"/>
  <c r="T29" i="143"/>
  <c r="T28" i="143"/>
  <c r="T25" i="143"/>
  <c r="T24" i="143"/>
  <c r="T23" i="143"/>
  <c r="T22" i="143"/>
  <c r="T21" i="143"/>
  <c r="T20" i="143"/>
  <c r="T19" i="143"/>
  <c r="T18" i="143"/>
  <c r="T17" i="143"/>
  <c r="T16" i="143"/>
  <c r="T15" i="143"/>
  <c r="T14" i="143"/>
  <c r="T13" i="143"/>
  <c r="T12" i="143"/>
  <c r="T11" i="143"/>
  <c r="T10" i="143"/>
  <c r="T9" i="143"/>
  <c r="T8" i="143"/>
  <c r="T7" i="143"/>
  <c r="T6" i="143"/>
  <c r="T5" i="143"/>
  <c r="T4" i="143"/>
  <c r="J72" i="143"/>
  <c r="J71" i="143"/>
  <c r="J70" i="143"/>
  <c r="J69" i="143"/>
  <c r="J68" i="143"/>
  <c r="J65" i="143"/>
  <c r="J64" i="143"/>
  <c r="J63" i="143"/>
  <c r="J62" i="143"/>
  <c r="J61" i="143"/>
  <c r="J60" i="143"/>
  <c r="J57" i="143"/>
  <c r="J56" i="143"/>
  <c r="J55" i="143"/>
  <c r="J54" i="143"/>
  <c r="J53" i="143"/>
  <c r="J52" i="143"/>
  <c r="J51" i="143"/>
  <c r="J50" i="143"/>
  <c r="J49" i="143"/>
  <c r="J48" i="143"/>
  <c r="J47" i="143"/>
  <c r="J46" i="143"/>
  <c r="J45" i="143"/>
  <c r="J44" i="143"/>
  <c r="J43" i="143"/>
  <c r="J40" i="143"/>
  <c r="J39" i="143"/>
  <c r="J38" i="143"/>
  <c r="J37" i="143"/>
  <c r="J34" i="143"/>
  <c r="J33" i="143"/>
  <c r="J32" i="143"/>
  <c r="J31" i="143"/>
  <c r="J30" i="143"/>
  <c r="J29" i="143"/>
  <c r="J28" i="143"/>
  <c r="J27" i="143"/>
  <c r="J26" i="143"/>
  <c r="J25" i="143"/>
  <c r="J24" i="143"/>
  <c r="J23" i="143"/>
  <c r="J22" i="143"/>
  <c r="J21" i="143"/>
  <c r="J20" i="143"/>
  <c r="J19" i="143"/>
  <c r="J18" i="143"/>
  <c r="J17" i="143"/>
  <c r="J16" i="143"/>
  <c r="J15" i="143"/>
  <c r="J14" i="143"/>
  <c r="J13" i="143"/>
  <c r="J12" i="143"/>
  <c r="J11" i="143"/>
  <c r="J10" i="143"/>
  <c r="J9" i="143"/>
  <c r="J8" i="143"/>
  <c r="J7" i="143"/>
  <c r="J6" i="143"/>
  <c r="J5" i="143"/>
  <c r="J4" i="143"/>
  <c r="W53" i="143"/>
  <c r="W52" i="143"/>
  <c r="W51" i="143"/>
  <c r="W50" i="143"/>
  <c r="W49" i="143"/>
  <c r="W48" i="143"/>
  <c r="W47" i="143"/>
  <c r="W46" i="143"/>
  <c r="W45" i="143"/>
  <c r="W44" i="143"/>
  <c r="W43" i="143"/>
  <c r="L43" i="143"/>
  <c r="W42" i="143"/>
  <c r="L42" i="143"/>
  <c r="W41" i="143"/>
  <c r="L41" i="143"/>
  <c r="W40" i="143"/>
  <c r="L40" i="143"/>
  <c r="W39" i="143"/>
  <c r="L39" i="143"/>
  <c r="W38" i="143"/>
  <c r="L38" i="143"/>
  <c r="W37" i="143"/>
  <c r="L37" i="143"/>
  <c r="W36" i="143"/>
  <c r="L36" i="143"/>
  <c r="W35" i="143"/>
  <c r="L35" i="143"/>
  <c r="W34" i="143"/>
  <c r="L34" i="143"/>
  <c r="W33" i="143"/>
  <c r="W32" i="143"/>
  <c r="H32" i="143"/>
  <c r="W31" i="143"/>
  <c r="L31" i="143"/>
  <c r="W30" i="143"/>
  <c r="L30" i="143"/>
  <c r="W29" i="143"/>
  <c r="L29" i="143"/>
  <c r="W28" i="143"/>
  <c r="L28" i="143"/>
  <c r="W27" i="143"/>
  <c r="W26" i="143"/>
  <c r="K26" i="143"/>
  <c r="W25" i="143"/>
  <c r="W24" i="143"/>
  <c r="K24" i="143"/>
  <c r="W23" i="143"/>
  <c r="W22" i="143"/>
  <c r="K22" i="143"/>
  <c r="W21" i="143"/>
  <c r="W20" i="143"/>
  <c r="W19" i="143"/>
  <c r="W18" i="143"/>
  <c r="K18" i="143"/>
  <c r="W17" i="143"/>
  <c r="W16" i="143"/>
  <c r="W15" i="143"/>
  <c r="W14" i="143"/>
  <c r="K14" i="143"/>
  <c r="W13" i="143"/>
  <c r="W12" i="143"/>
  <c r="W11" i="143"/>
  <c r="W10" i="143"/>
  <c r="K10" i="143"/>
  <c r="W9" i="143"/>
  <c r="W8" i="143"/>
  <c r="W7" i="143"/>
  <c r="W6" i="143"/>
  <c r="W5" i="143"/>
  <c r="W4" i="143"/>
  <c r="K4" i="143"/>
  <c r="U1" i="143"/>
  <c r="T1" i="143"/>
  <c r="W1" i="143" s="1"/>
  <c r="H64" i="142"/>
  <c r="G64" i="142"/>
  <c r="F64" i="142"/>
  <c r="E64" i="142"/>
  <c r="D64" i="142"/>
  <c r="H63" i="142"/>
  <c r="G63" i="142"/>
  <c r="F63" i="142"/>
  <c r="E63" i="142"/>
  <c r="D63" i="142"/>
  <c r="H62" i="142"/>
  <c r="G62" i="142"/>
  <c r="F62" i="142"/>
  <c r="E62" i="142"/>
  <c r="D62" i="142"/>
  <c r="H61" i="142"/>
  <c r="G61" i="142"/>
  <c r="F61" i="142"/>
  <c r="E61" i="142"/>
  <c r="D61" i="142"/>
  <c r="H60" i="142"/>
  <c r="G60" i="142"/>
  <c r="F60" i="142"/>
  <c r="E60" i="142"/>
  <c r="D60" i="142"/>
  <c r="H56" i="142"/>
  <c r="G56" i="142"/>
  <c r="F56" i="142"/>
  <c r="E56" i="142"/>
  <c r="D56" i="142"/>
  <c r="H55" i="142"/>
  <c r="G55" i="142"/>
  <c r="F55" i="142"/>
  <c r="E55" i="142"/>
  <c r="D55" i="142"/>
  <c r="H54" i="142"/>
  <c r="G54" i="142"/>
  <c r="F54" i="142"/>
  <c r="E54" i="142"/>
  <c r="D54" i="142"/>
  <c r="H53" i="142"/>
  <c r="G53" i="142"/>
  <c r="F53" i="142"/>
  <c r="E53" i="142"/>
  <c r="D53" i="142"/>
  <c r="H52" i="142"/>
  <c r="G52" i="142"/>
  <c r="F52" i="142"/>
  <c r="E52" i="142"/>
  <c r="D52" i="142"/>
  <c r="H51" i="142"/>
  <c r="G51" i="142"/>
  <c r="F51" i="142"/>
  <c r="E51" i="142"/>
  <c r="D51" i="142"/>
  <c r="H50" i="142"/>
  <c r="G50" i="142"/>
  <c r="F50" i="142"/>
  <c r="E50" i="142"/>
  <c r="D50" i="142"/>
  <c r="H49" i="142"/>
  <c r="G49" i="142"/>
  <c r="F49" i="142"/>
  <c r="E49" i="142"/>
  <c r="D49" i="142"/>
  <c r="H48" i="142"/>
  <c r="G48" i="142"/>
  <c r="F48" i="142"/>
  <c r="E48" i="142"/>
  <c r="D48" i="142"/>
  <c r="H47" i="142"/>
  <c r="G47" i="142"/>
  <c r="F47" i="142"/>
  <c r="E47" i="142"/>
  <c r="D47" i="142"/>
  <c r="H46" i="142"/>
  <c r="G46" i="142"/>
  <c r="F46" i="142"/>
  <c r="E46" i="142"/>
  <c r="D46" i="142"/>
  <c r="H45" i="142"/>
  <c r="G45" i="142"/>
  <c r="F45" i="142"/>
  <c r="E45" i="142"/>
  <c r="D45" i="142"/>
  <c r="H44" i="142"/>
  <c r="G44" i="142"/>
  <c r="F44" i="142"/>
  <c r="E44" i="142"/>
  <c r="D44" i="142"/>
  <c r="H43" i="142"/>
  <c r="G43" i="142"/>
  <c r="F43" i="142"/>
  <c r="E43" i="142"/>
  <c r="D43" i="142"/>
  <c r="Y53" i="142"/>
  <c r="Y52" i="142"/>
  <c r="Y51" i="142"/>
  <c r="Y50" i="142"/>
  <c r="Y49" i="142"/>
  <c r="Y48" i="142"/>
  <c r="Y47" i="142"/>
  <c r="Y46" i="142"/>
  <c r="Y45" i="142"/>
  <c r="Y44" i="142"/>
  <c r="Y43" i="142"/>
  <c r="Y42" i="142"/>
  <c r="Y41" i="142"/>
  <c r="Y40" i="142"/>
  <c r="Y39" i="142"/>
  <c r="Y38" i="142"/>
  <c r="Y37" i="142"/>
  <c r="Y36" i="142"/>
  <c r="Y35" i="142"/>
  <c r="Y34" i="142"/>
  <c r="Y33" i="142"/>
  <c r="Y32" i="142"/>
  <c r="Y31" i="142"/>
  <c r="Y30" i="142"/>
  <c r="Y29" i="142"/>
  <c r="Y28" i="142"/>
  <c r="Y27" i="142"/>
  <c r="Y26" i="142"/>
  <c r="Y25" i="142"/>
  <c r="Y24" i="142"/>
  <c r="Y23" i="142"/>
  <c r="Y22" i="142"/>
  <c r="Y21" i="142"/>
  <c r="Y20" i="142"/>
  <c r="Y19" i="142"/>
  <c r="Y18" i="142"/>
  <c r="Y17" i="142"/>
  <c r="Y16" i="142"/>
  <c r="Y15" i="142"/>
  <c r="Y14" i="142"/>
  <c r="Y13" i="142"/>
  <c r="Y12" i="142"/>
  <c r="Y11" i="142"/>
  <c r="Y10" i="142"/>
  <c r="Y9" i="142"/>
  <c r="Y8" i="142"/>
  <c r="Y7" i="142"/>
  <c r="Y6" i="142"/>
  <c r="Y5" i="142"/>
  <c r="Y4" i="142"/>
  <c r="T43" i="142"/>
  <c r="T42" i="142"/>
  <c r="T41" i="142"/>
  <c r="T40" i="142"/>
  <c r="T39" i="142"/>
  <c r="T38" i="142"/>
  <c r="T37" i="142"/>
  <c r="T36" i="142"/>
  <c r="T35" i="142"/>
  <c r="T34" i="142"/>
  <c r="T31" i="142"/>
  <c r="T30" i="142"/>
  <c r="T29" i="142"/>
  <c r="T28" i="142"/>
  <c r="T25" i="142"/>
  <c r="T24" i="142"/>
  <c r="T23" i="142"/>
  <c r="T22" i="142"/>
  <c r="T21" i="142"/>
  <c r="T20" i="142"/>
  <c r="T19" i="142"/>
  <c r="T18" i="142"/>
  <c r="T17" i="142"/>
  <c r="T16" i="142"/>
  <c r="T15" i="142"/>
  <c r="T14" i="142"/>
  <c r="T13" i="142"/>
  <c r="T12" i="142"/>
  <c r="T11" i="142"/>
  <c r="T10" i="142"/>
  <c r="T9" i="142"/>
  <c r="T8" i="142"/>
  <c r="T7" i="142"/>
  <c r="T6" i="142"/>
  <c r="T5" i="142"/>
  <c r="T4" i="142"/>
  <c r="J72" i="142"/>
  <c r="J71" i="142"/>
  <c r="J70" i="142"/>
  <c r="J69" i="142"/>
  <c r="J68" i="142"/>
  <c r="J65" i="142"/>
  <c r="J64" i="142"/>
  <c r="J63" i="142"/>
  <c r="J62" i="142"/>
  <c r="J61" i="142"/>
  <c r="J60" i="142"/>
  <c r="J57" i="142"/>
  <c r="J56" i="142"/>
  <c r="J55" i="142"/>
  <c r="J54" i="142"/>
  <c r="J53" i="142"/>
  <c r="J52" i="142"/>
  <c r="J51" i="142"/>
  <c r="J50" i="142"/>
  <c r="J49" i="142"/>
  <c r="J48" i="142"/>
  <c r="J47" i="142"/>
  <c r="J46" i="142"/>
  <c r="J45" i="142"/>
  <c r="J44" i="142"/>
  <c r="J43" i="142"/>
  <c r="J40" i="142"/>
  <c r="J39" i="142"/>
  <c r="J38" i="142"/>
  <c r="J37" i="142"/>
  <c r="J34" i="142"/>
  <c r="J33" i="142"/>
  <c r="J32" i="142"/>
  <c r="J31" i="142"/>
  <c r="J30" i="142"/>
  <c r="J29" i="142"/>
  <c r="J28" i="142"/>
  <c r="J27" i="142"/>
  <c r="J26" i="142"/>
  <c r="J25" i="142"/>
  <c r="J24" i="142"/>
  <c r="J23" i="142"/>
  <c r="J22" i="142"/>
  <c r="J21" i="142"/>
  <c r="J20" i="142"/>
  <c r="J19" i="142"/>
  <c r="J18" i="142"/>
  <c r="J17" i="142"/>
  <c r="J16" i="142"/>
  <c r="J15" i="142"/>
  <c r="J14" i="142"/>
  <c r="J13" i="142"/>
  <c r="J12" i="142"/>
  <c r="J11" i="142"/>
  <c r="J10" i="142"/>
  <c r="J9" i="142"/>
  <c r="J8" i="142"/>
  <c r="J7" i="142"/>
  <c r="J6" i="142"/>
  <c r="J5" i="142"/>
  <c r="J4" i="142"/>
  <c r="W53" i="142"/>
  <c r="W52" i="142"/>
  <c r="W51" i="142"/>
  <c r="W50" i="142"/>
  <c r="W49" i="142"/>
  <c r="W48" i="142"/>
  <c r="W47" i="142"/>
  <c r="W46" i="142"/>
  <c r="W45" i="142"/>
  <c r="W44" i="142"/>
  <c r="W43" i="142"/>
  <c r="L43" i="142"/>
  <c r="W42" i="142"/>
  <c r="L42" i="142"/>
  <c r="W41" i="142"/>
  <c r="L41" i="142"/>
  <c r="W40" i="142"/>
  <c r="L40" i="142"/>
  <c r="W39" i="142"/>
  <c r="L39" i="142"/>
  <c r="W38" i="142"/>
  <c r="L38" i="142"/>
  <c r="W37" i="142"/>
  <c r="L37" i="142"/>
  <c r="W36" i="142"/>
  <c r="L36" i="142"/>
  <c r="W35" i="142"/>
  <c r="L35" i="142"/>
  <c r="W34" i="142"/>
  <c r="L34" i="142"/>
  <c r="W33" i="142"/>
  <c r="W32" i="142"/>
  <c r="W31" i="142"/>
  <c r="L31" i="142"/>
  <c r="W30" i="142"/>
  <c r="L30" i="142"/>
  <c r="W29" i="142"/>
  <c r="L29" i="142"/>
  <c r="W28" i="142"/>
  <c r="L28" i="142"/>
  <c r="W27" i="142"/>
  <c r="W26" i="142"/>
  <c r="K26" i="142"/>
  <c r="W25" i="142"/>
  <c r="W24" i="142"/>
  <c r="K24" i="142"/>
  <c r="W23" i="142"/>
  <c r="W22" i="142"/>
  <c r="K22" i="142"/>
  <c r="W21" i="142"/>
  <c r="W20" i="142"/>
  <c r="W19" i="142"/>
  <c r="W18" i="142"/>
  <c r="K18" i="142"/>
  <c r="W17" i="142"/>
  <c r="W16" i="142"/>
  <c r="W15" i="142"/>
  <c r="W14" i="142"/>
  <c r="K14" i="142"/>
  <c r="W13" i="142"/>
  <c r="W12" i="142"/>
  <c r="W11" i="142"/>
  <c r="W10" i="142"/>
  <c r="K10" i="142"/>
  <c r="W9" i="142"/>
  <c r="W8" i="142"/>
  <c r="W7" i="142"/>
  <c r="W6" i="142"/>
  <c r="W5" i="142"/>
  <c r="W4" i="142"/>
  <c r="K4" i="142"/>
  <c r="U1" i="142"/>
  <c r="T1" i="142"/>
  <c r="W1" i="142" s="1"/>
  <c r="H64" i="141"/>
  <c r="G64" i="141"/>
  <c r="F64" i="141"/>
  <c r="E64" i="141"/>
  <c r="D64" i="141"/>
  <c r="H63" i="141"/>
  <c r="G63" i="141"/>
  <c r="F63" i="141"/>
  <c r="E63" i="141"/>
  <c r="D63" i="141"/>
  <c r="H62" i="141"/>
  <c r="G62" i="141"/>
  <c r="F62" i="141"/>
  <c r="E62" i="141"/>
  <c r="D62" i="141"/>
  <c r="H61" i="141"/>
  <c r="G61" i="141"/>
  <c r="F61" i="141"/>
  <c r="E61" i="141"/>
  <c r="D61" i="141"/>
  <c r="H60" i="141"/>
  <c r="G60" i="141"/>
  <c r="F60" i="141"/>
  <c r="E60" i="141"/>
  <c r="D60" i="141"/>
  <c r="H56" i="141"/>
  <c r="G56" i="141"/>
  <c r="F56" i="141"/>
  <c r="E56" i="141"/>
  <c r="D56" i="141"/>
  <c r="H55" i="141"/>
  <c r="G55" i="141"/>
  <c r="F55" i="141"/>
  <c r="E55" i="141"/>
  <c r="D55" i="141"/>
  <c r="H54" i="141"/>
  <c r="G54" i="141"/>
  <c r="F54" i="141"/>
  <c r="E54" i="141"/>
  <c r="D54" i="141"/>
  <c r="H53" i="141"/>
  <c r="G53" i="141"/>
  <c r="F53" i="141"/>
  <c r="E53" i="141"/>
  <c r="D53" i="141"/>
  <c r="H52" i="141"/>
  <c r="G52" i="141"/>
  <c r="F52" i="141"/>
  <c r="E52" i="141"/>
  <c r="D52" i="141"/>
  <c r="H51" i="141"/>
  <c r="G51" i="141"/>
  <c r="F51" i="141"/>
  <c r="E51" i="141"/>
  <c r="D51" i="141"/>
  <c r="H50" i="141"/>
  <c r="G50" i="141"/>
  <c r="F50" i="141"/>
  <c r="E50" i="141"/>
  <c r="D50" i="141"/>
  <c r="H49" i="141"/>
  <c r="G49" i="141"/>
  <c r="F49" i="141"/>
  <c r="E49" i="141"/>
  <c r="D49" i="141"/>
  <c r="H48" i="141"/>
  <c r="G48" i="141"/>
  <c r="F48" i="141"/>
  <c r="E48" i="141"/>
  <c r="D48" i="141"/>
  <c r="H47" i="141"/>
  <c r="G47" i="141"/>
  <c r="F47" i="141"/>
  <c r="E47" i="141"/>
  <c r="D47" i="141"/>
  <c r="H46" i="141"/>
  <c r="G46" i="141"/>
  <c r="F46" i="141"/>
  <c r="E46" i="141"/>
  <c r="D46" i="141"/>
  <c r="H45" i="141"/>
  <c r="G45" i="141"/>
  <c r="F45" i="141"/>
  <c r="E45" i="141"/>
  <c r="D45" i="141"/>
  <c r="H44" i="141"/>
  <c r="G44" i="141"/>
  <c r="F44" i="141"/>
  <c r="E44" i="141"/>
  <c r="D44" i="141"/>
  <c r="H43" i="141"/>
  <c r="G43" i="141"/>
  <c r="F43" i="141"/>
  <c r="E43" i="141"/>
  <c r="D43" i="141"/>
  <c r="Y53" i="141"/>
  <c r="Y52" i="141"/>
  <c r="Y51" i="141"/>
  <c r="Y50" i="141"/>
  <c r="Y49" i="141"/>
  <c r="Y48" i="141"/>
  <c r="Y47" i="141"/>
  <c r="Y46" i="141"/>
  <c r="Y45" i="141"/>
  <c r="Y44" i="141"/>
  <c r="Y43" i="141"/>
  <c r="Y42" i="141"/>
  <c r="Y41" i="141"/>
  <c r="Y40" i="141"/>
  <c r="Y39" i="141"/>
  <c r="Y38" i="141"/>
  <c r="Y37" i="141"/>
  <c r="Y36" i="141"/>
  <c r="Y35" i="141"/>
  <c r="Y34" i="141"/>
  <c r="Y33" i="141"/>
  <c r="Y32" i="141"/>
  <c r="Y31" i="141"/>
  <c r="Y30" i="141"/>
  <c r="Y29" i="141"/>
  <c r="Y28" i="141"/>
  <c r="Y27" i="141"/>
  <c r="Y26" i="141"/>
  <c r="Y25" i="141"/>
  <c r="Y24" i="141"/>
  <c r="Y23" i="141"/>
  <c r="Y22" i="141"/>
  <c r="Y21" i="141"/>
  <c r="Y20" i="141"/>
  <c r="Y19" i="141"/>
  <c r="Y18" i="141"/>
  <c r="Y17" i="141"/>
  <c r="Y16" i="141"/>
  <c r="Y15" i="141"/>
  <c r="Y14" i="141"/>
  <c r="Y13" i="141"/>
  <c r="Y12" i="141"/>
  <c r="Y11" i="141"/>
  <c r="Y10" i="141"/>
  <c r="Y9" i="141"/>
  <c r="Y8" i="141"/>
  <c r="Y7" i="141"/>
  <c r="Y6" i="141"/>
  <c r="Y5" i="141"/>
  <c r="Y4" i="141"/>
  <c r="T43" i="141"/>
  <c r="T42" i="141"/>
  <c r="T41" i="141"/>
  <c r="T40" i="141"/>
  <c r="T39" i="141"/>
  <c r="T38" i="141"/>
  <c r="T37" i="141"/>
  <c r="T36" i="141"/>
  <c r="T35" i="141"/>
  <c r="T34" i="141"/>
  <c r="T31" i="141"/>
  <c r="T30" i="141"/>
  <c r="T29" i="141"/>
  <c r="T28" i="141"/>
  <c r="T25" i="141"/>
  <c r="T24" i="141"/>
  <c r="T23" i="141"/>
  <c r="T22" i="141"/>
  <c r="T21" i="141"/>
  <c r="T20" i="141"/>
  <c r="T19" i="141"/>
  <c r="T18" i="141"/>
  <c r="T17" i="141"/>
  <c r="T16" i="141"/>
  <c r="T15" i="141"/>
  <c r="T14" i="141"/>
  <c r="T13" i="141"/>
  <c r="T12" i="141"/>
  <c r="T11" i="141"/>
  <c r="T10" i="141"/>
  <c r="T9" i="141"/>
  <c r="T8" i="141"/>
  <c r="T7" i="141"/>
  <c r="T6" i="141"/>
  <c r="T5" i="141"/>
  <c r="T4" i="141"/>
  <c r="J72" i="141"/>
  <c r="J71" i="141"/>
  <c r="J70" i="141"/>
  <c r="J69" i="141"/>
  <c r="J68" i="141"/>
  <c r="J65" i="141"/>
  <c r="J64" i="141"/>
  <c r="J63" i="141"/>
  <c r="J62" i="141"/>
  <c r="J61" i="141"/>
  <c r="J60" i="141"/>
  <c r="J57" i="141"/>
  <c r="J56" i="141"/>
  <c r="J55" i="141"/>
  <c r="J54" i="141"/>
  <c r="J53" i="141"/>
  <c r="J52" i="141"/>
  <c r="J51" i="141"/>
  <c r="J50" i="141"/>
  <c r="J49" i="141"/>
  <c r="J48" i="141"/>
  <c r="J47" i="141"/>
  <c r="J46" i="141"/>
  <c r="J45" i="141"/>
  <c r="J44" i="141"/>
  <c r="J43" i="141"/>
  <c r="J40" i="141"/>
  <c r="J39" i="141"/>
  <c r="J38" i="141"/>
  <c r="J37"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J4" i="141"/>
  <c r="W53" i="141"/>
  <c r="W52" i="141"/>
  <c r="W51" i="141"/>
  <c r="W50" i="141"/>
  <c r="W49" i="141"/>
  <c r="W48" i="141"/>
  <c r="W47" i="141"/>
  <c r="W46" i="141"/>
  <c r="W45" i="141"/>
  <c r="W44" i="141"/>
  <c r="W43" i="141"/>
  <c r="L43" i="141"/>
  <c r="W42" i="141"/>
  <c r="L42" i="141"/>
  <c r="W41" i="141"/>
  <c r="L41" i="141"/>
  <c r="W40" i="141"/>
  <c r="L40" i="141"/>
  <c r="W39" i="141"/>
  <c r="L39" i="141"/>
  <c r="W38" i="141"/>
  <c r="L38" i="141"/>
  <c r="W37" i="141"/>
  <c r="L37" i="141"/>
  <c r="W36" i="141"/>
  <c r="L36" i="141"/>
  <c r="W35" i="141"/>
  <c r="L35" i="141"/>
  <c r="W34" i="141"/>
  <c r="L34" i="141"/>
  <c r="W33" i="141"/>
  <c r="W32" i="141"/>
  <c r="W31" i="141"/>
  <c r="L31" i="141"/>
  <c r="W30" i="141"/>
  <c r="L30" i="141"/>
  <c r="W29" i="141"/>
  <c r="L29" i="141"/>
  <c r="W28" i="141"/>
  <c r="L28" i="141"/>
  <c r="W27" i="141"/>
  <c r="W26" i="141"/>
  <c r="K26" i="141"/>
  <c r="W25" i="141"/>
  <c r="W24" i="141"/>
  <c r="K24" i="141"/>
  <c r="W23" i="141"/>
  <c r="W22" i="141"/>
  <c r="K22" i="141"/>
  <c r="W21" i="141"/>
  <c r="W20" i="141"/>
  <c r="W19" i="141"/>
  <c r="W18" i="141"/>
  <c r="K18" i="141"/>
  <c r="W17" i="141"/>
  <c r="W16" i="141"/>
  <c r="W15" i="141"/>
  <c r="W14" i="141"/>
  <c r="K14" i="141"/>
  <c r="W13" i="141"/>
  <c r="W12" i="141"/>
  <c r="W11" i="141"/>
  <c r="W10" i="141"/>
  <c r="K10" i="141"/>
  <c r="W9" i="141"/>
  <c r="W8" i="141"/>
  <c r="W7" i="141"/>
  <c r="W6" i="141"/>
  <c r="W5" i="141"/>
  <c r="W4" i="141"/>
  <c r="K4" i="141"/>
  <c r="U1" i="141"/>
  <c r="T1" i="141"/>
  <c r="W1" i="141" s="1"/>
  <c r="H64" i="140"/>
  <c r="G64" i="140"/>
  <c r="F64" i="140"/>
  <c r="E64" i="140"/>
  <c r="D64" i="140"/>
  <c r="H63" i="140"/>
  <c r="G63" i="140"/>
  <c r="F63" i="140"/>
  <c r="E63" i="140"/>
  <c r="D63" i="140"/>
  <c r="H62" i="140"/>
  <c r="G62" i="140"/>
  <c r="F62" i="140"/>
  <c r="E62" i="140"/>
  <c r="D62" i="140"/>
  <c r="H61" i="140"/>
  <c r="G61" i="140"/>
  <c r="F61" i="140"/>
  <c r="E61" i="140"/>
  <c r="D61" i="140"/>
  <c r="H60" i="140"/>
  <c r="G60" i="140"/>
  <c r="F60" i="140"/>
  <c r="E60" i="140"/>
  <c r="D60" i="140"/>
  <c r="H56" i="140"/>
  <c r="G56" i="140"/>
  <c r="F56" i="140"/>
  <c r="E56" i="140"/>
  <c r="D56" i="140"/>
  <c r="H55" i="140"/>
  <c r="G55" i="140"/>
  <c r="F55" i="140"/>
  <c r="E55" i="140"/>
  <c r="D55" i="140"/>
  <c r="H54" i="140"/>
  <c r="G54" i="140"/>
  <c r="F54" i="140"/>
  <c r="E54" i="140"/>
  <c r="D54" i="140"/>
  <c r="H53" i="140"/>
  <c r="G53" i="140"/>
  <c r="F53" i="140"/>
  <c r="E53" i="140"/>
  <c r="D53" i="140"/>
  <c r="H52" i="140"/>
  <c r="G52" i="140"/>
  <c r="F52" i="140"/>
  <c r="E52" i="140"/>
  <c r="D52" i="140"/>
  <c r="H51" i="140"/>
  <c r="G51" i="140"/>
  <c r="F51" i="140"/>
  <c r="E51" i="140"/>
  <c r="D51" i="140"/>
  <c r="H50" i="140"/>
  <c r="G50" i="140"/>
  <c r="F50" i="140"/>
  <c r="E50" i="140"/>
  <c r="D50" i="140"/>
  <c r="H49" i="140"/>
  <c r="G49" i="140"/>
  <c r="F49" i="140"/>
  <c r="E49" i="140"/>
  <c r="D49" i="140"/>
  <c r="H48" i="140"/>
  <c r="G48" i="140"/>
  <c r="F48" i="140"/>
  <c r="E48" i="140"/>
  <c r="D48" i="140"/>
  <c r="H47" i="140"/>
  <c r="G47" i="140"/>
  <c r="F47" i="140"/>
  <c r="E47" i="140"/>
  <c r="D47" i="140"/>
  <c r="H46" i="140"/>
  <c r="G46" i="140"/>
  <c r="F46" i="140"/>
  <c r="E46" i="140"/>
  <c r="D46" i="140"/>
  <c r="H45" i="140"/>
  <c r="G45" i="140"/>
  <c r="F45" i="140"/>
  <c r="E45" i="140"/>
  <c r="D45" i="140"/>
  <c r="H44" i="140"/>
  <c r="G44" i="140"/>
  <c r="F44" i="140"/>
  <c r="E44" i="140"/>
  <c r="D44" i="140"/>
  <c r="H43" i="140"/>
  <c r="G43" i="140"/>
  <c r="F43" i="140"/>
  <c r="E43" i="140"/>
  <c r="D43" i="140"/>
  <c r="Y53" i="140"/>
  <c r="Y52" i="140"/>
  <c r="Y51" i="140"/>
  <c r="Y50" i="140"/>
  <c r="Y49" i="140"/>
  <c r="Y48" i="140"/>
  <c r="Y47" i="140"/>
  <c r="Y46" i="140"/>
  <c r="Y45" i="140"/>
  <c r="Y44" i="140"/>
  <c r="Y43" i="140"/>
  <c r="Y42" i="140"/>
  <c r="Y41" i="140"/>
  <c r="Y40" i="140"/>
  <c r="Y39" i="140"/>
  <c r="Y38" i="140"/>
  <c r="Y37" i="140"/>
  <c r="Y36" i="140"/>
  <c r="Y35" i="140"/>
  <c r="Y34" i="140"/>
  <c r="Y33" i="140"/>
  <c r="Y32" i="140"/>
  <c r="Y31" i="140"/>
  <c r="Y30" i="140"/>
  <c r="Y29" i="140"/>
  <c r="Y28" i="140"/>
  <c r="Y27" i="140"/>
  <c r="Y26" i="140"/>
  <c r="Y25" i="140"/>
  <c r="Y24" i="140"/>
  <c r="Y23" i="140"/>
  <c r="Y22" i="140"/>
  <c r="Y21" i="140"/>
  <c r="Y20" i="140"/>
  <c r="Y19" i="140"/>
  <c r="Y18" i="140"/>
  <c r="Y17" i="140"/>
  <c r="Y16" i="140"/>
  <c r="Y15" i="140"/>
  <c r="Y14" i="140"/>
  <c r="Y13" i="140"/>
  <c r="Y12" i="140"/>
  <c r="Y11" i="140"/>
  <c r="Y10" i="140"/>
  <c r="Y9" i="140"/>
  <c r="Y8" i="140"/>
  <c r="Y7" i="140"/>
  <c r="Y6" i="140"/>
  <c r="Y5" i="140"/>
  <c r="Y4" i="140"/>
  <c r="T43" i="140"/>
  <c r="T42" i="140"/>
  <c r="T41" i="140"/>
  <c r="T40" i="140"/>
  <c r="T39" i="140"/>
  <c r="T38" i="140"/>
  <c r="T37" i="140"/>
  <c r="T36" i="140"/>
  <c r="T35" i="140"/>
  <c r="T34" i="140"/>
  <c r="T31" i="140"/>
  <c r="T30" i="140"/>
  <c r="T29" i="140"/>
  <c r="T28" i="140"/>
  <c r="T25" i="140"/>
  <c r="T24" i="140"/>
  <c r="T23" i="140"/>
  <c r="T22" i="140"/>
  <c r="T21" i="140"/>
  <c r="T20" i="140"/>
  <c r="T19" i="140"/>
  <c r="T18" i="140"/>
  <c r="T17" i="140"/>
  <c r="T16" i="140"/>
  <c r="T15" i="140"/>
  <c r="T14" i="140"/>
  <c r="T13" i="140"/>
  <c r="T12" i="140"/>
  <c r="T11" i="140"/>
  <c r="T10" i="140"/>
  <c r="T9" i="140"/>
  <c r="T8" i="140"/>
  <c r="T7" i="140"/>
  <c r="T6" i="140"/>
  <c r="T5" i="140"/>
  <c r="T4" i="140"/>
  <c r="J72" i="140"/>
  <c r="J71" i="140"/>
  <c r="J70" i="140"/>
  <c r="J69" i="140"/>
  <c r="J68" i="140"/>
  <c r="J65" i="140"/>
  <c r="J64" i="140"/>
  <c r="J63" i="140"/>
  <c r="J62" i="140"/>
  <c r="J61" i="140"/>
  <c r="J60" i="140"/>
  <c r="J57" i="140"/>
  <c r="J56" i="140"/>
  <c r="J55" i="140"/>
  <c r="J54" i="140"/>
  <c r="J53" i="140"/>
  <c r="J52" i="140"/>
  <c r="J51" i="140"/>
  <c r="J50" i="140"/>
  <c r="J49" i="140"/>
  <c r="J48" i="140"/>
  <c r="J47" i="140"/>
  <c r="J46" i="140"/>
  <c r="J45" i="140"/>
  <c r="J44" i="140"/>
  <c r="J43" i="140"/>
  <c r="J40" i="140"/>
  <c r="J39" i="140"/>
  <c r="J38" i="140"/>
  <c r="J37" i="140"/>
  <c r="J34" i="140"/>
  <c r="J33" i="140"/>
  <c r="J32" i="140"/>
  <c r="J31" i="140"/>
  <c r="J30" i="140"/>
  <c r="J29" i="140"/>
  <c r="J28" i="140"/>
  <c r="J27" i="140"/>
  <c r="J26" i="140"/>
  <c r="J25" i="140"/>
  <c r="J24" i="140"/>
  <c r="J23" i="140"/>
  <c r="J22" i="140"/>
  <c r="J21" i="140"/>
  <c r="J20" i="140"/>
  <c r="J19" i="140"/>
  <c r="J18" i="140"/>
  <c r="J17" i="140"/>
  <c r="J16" i="140"/>
  <c r="J15" i="140"/>
  <c r="J14" i="140"/>
  <c r="J13" i="140"/>
  <c r="J12" i="140"/>
  <c r="J11" i="140"/>
  <c r="J10" i="140"/>
  <c r="J9" i="140"/>
  <c r="J8" i="140"/>
  <c r="J7" i="140"/>
  <c r="J6" i="140"/>
  <c r="J5" i="140"/>
  <c r="J4" i="140"/>
  <c r="W53" i="140"/>
  <c r="W52" i="140"/>
  <c r="W51" i="140"/>
  <c r="W50" i="140"/>
  <c r="W49" i="140"/>
  <c r="W48" i="140"/>
  <c r="W47" i="140"/>
  <c r="W46" i="140"/>
  <c r="W45" i="140"/>
  <c r="W44" i="140"/>
  <c r="W43" i="140"/>
  <c r="L43" i="140"/>
  <c r="W42" i="140"/>
  <c r="L42" i="140"/>
  <c r="W41" i="140"/>
  <c r="L41" i="140"/>
  <c r="W40" i="140"/>
  <c r="L40" i="140"/>
  <c r="W39" i="140"/>
  <c r="L39" i="140"/>
  <c r="W38" i="140"/>
  <c r="L38" i="140"/>
  <c r="W37" i="140"/>
  <c r="L37" i="140"/>
  <c r="W36" i="140"/>
  <c r="L36" i="140"/>
  <c r="W35" i="140"/>
  <c r="L35" i="140"/>
  <c r="W34" i="140"/>
  <c r="L34" i="140"/>
  <c r="W33" i="140"/>
  <c r="W32" i="140"/>
  <c r="W31" i="140"/>
  <c r="L31" i="140"/>
  <c r="W30" i="140"/>
  <c r="L30" i="140"/>
  <c r="W29" i="140"/>
  <c r="L29" i="140"/>
  <c r="W28" i="140"/>
  <c r="L28" i="140"/>
  <c r="W27" i="140"/>
  <c r="W26" i="140"/>
  <c r="K26" i="140"/>
  <c r="W25" i="140"/>
  <c r="W24" i="140"/>
  <c r="K24" i="140"/>
  <c r="W23" i="140"/>
  <c r="W22" i="140"/>
  <c r="K22" i="140"/>
  <c r="W21" i="140"/>
  <c r="W20" i="140"/>
  <c r="W19" i="140"/>
  <c r="W18" i="140"/>
  <c r="K18" i="140"/>
  <c r="W17" i="140"/>
  <c r="W16" i="140"/>
  <c r="W15" i="140"/>
  <c r="W14" i="140"/>
  <c r="K14" i="140"/>
  <c r="W13" i="140"/>
  <c r="W12" i="140"/>
  <c r="W11" i="140"/>
  <c r="W10" i="140"/>
  <c r="K10" i="140"/>
  <c r="W9" i="140"/>
  <c r="W8" i="140"/>
  <c r="W7" i="140"/>
  <c r="W6" i="140"/>
  <c r="W5" i="140"/>
  <c r="W4" i="140"/>
  <c r="K4" i="140"/>
  <c r="U1" i="140"/>
  <c r="T1" i="140"/>
  <c r="W1" i="140" s="1"/>
  <c r="H64" i="139"/>
  <c r="G64" i="139"/>
  <c r="F64" i="139"/>
  <c r="E64" i="139"/>
  <c r="D64" i="139"/>
  <c r="H63" i="139"/>
  <c r="G63" i="139"/>
  <c r="F63" i="139"/>
  <c r="E63" i="139"/>
  <c r="D63" i="139"/>
  <c r="H62" i="139"/>
  <c r="G62" i="139"/>
  <c r="F62" i="139"/>
  <c r="E62" i="139"/>
  <c r="D62" i="139"/>
  <c r="H61" i="139"/>
  <c r="G61" i="139"/>
  <c r="F61" i="139"/>
  <c r="E61" i="139"/>
  <c r="D61" i="139"/>
  <c r="H60" i="139"/>
  <c r="G60" i="139"/>
  <c r="F60" i="139"/>
  <c r="E60" i="139"/>
  <c r="D60" i="139"/>
  <c r="H56" i="139"/>
  <c r="G56" i="139"/>
  <c r="F56" i="139"/>
  <c r="E56" i="139"/>
  <c r="D56" i="139"/>
  <c r="H55" i="139"/>
  <c r="G55" i="139"/>
  <c r="F55" i="139"/>
  <c r="E55" i="139"/>
  <c r="D55" i="139"/>
  <c r="H54" i="139"/>
  <c r="G54" i="139"/>
  <c r="F54" i="139"/>
  <c r="E54" i="139"/>
  <c r="D54" i="139"/>
  <c r="H53" i="139"/>
  <c r="G53" i="139"/>
  <c r="F53" i="139"/>
  <c r="E53" i="139"/>
  <c r="D53" i="139"/>
  <c r="H52" i="139"/>
  <c r="G52" i="139"/>
  <c r="F52" i="139"/>
  <c r="E52" i="139"/>
  <c r="D52" i="139"/>
  <c r="H51" i="139"/>
  <c r="G51" i="139"/>
  <c r="F51" i="139"/>
  <c r="E51" i="139"/>
  <c r="D51" i="139"/>
  <c r="H50" i="139"/>
  <c r="G50" i="139"/>
  <c r="F50" i="139"/>
  <c r="E50" i="139"/>
  <c r="D50" i="139"/>
  <c r="H49" i="139"/>
  <c r="G49" i="139"/>
  <c r="F49" i="139"/>
  <c r="E49" i="139"/>
  <c r="D49" i="139"/>
  <c r="H48" i="139"/>
  <c r="G48" i="139"/>
  <c r="F48" i="139"/>
  <c r="E48" i="139"/>
  <c r="D48" i="139"/>
  <c r="H47" i="139"/>
  <c r="G47" i="139"/>
  <c r="F47" i="139"/>
  <c r="E47" i="139"/>
  <c r="D47" i="139"/>
  <c r="H46" i="139"/>
  <c r="G46" i="139"/>
  <c r="F46" i="139"/>
  <c r="E46" i="139"/>
  <c r="D46" i="139"/>
  <c r="H45" i="139"/>
  <c r="G45" i="139"/>
  <c r="F45" i="139"/>
  <c r="E45" i="139"/>
  <c r="D45" i="139"/>
  <c r="H44" i="139"/>
  <c r="G44" i="139"/>
  <c r="F44" i="139"/>
  <c r="E44" i="139"/>
  <c r="D44" i="139"/>
  <c r="H43" i="139"/>
  <c r="G43" i="139"/>
  <c r="F43" i="139"/>
  <c r="E43" i="139"/>
  <c r="D43" i="139"/>
  <c r="Y53" i="139"/>
  <c r="Y52" i="139"/>
  <c r="Y51" i="139"/>
  <c r="Y50" i="139"/>
  <c r="Y49" i="139"/>
  <c r="Y48" i="139"/>
  <c r="Y47" i="139"/>
  <c r="Y46" i="139"/>
  <c r="Y45" i="139"/>
  <c r="Y44" i="139"/>
  <c r="Y43" i="139"/>
  <c r="Y42" i="139"/>
  <c r="Y41" i="139"/>
  <c r="Y40" i="139"/>
  <c r="Y39" i="139"/>
  <c r="Y38" i="139"/>
  <c r="Y37" i="139"/>
  <c r="Y36" i="139"/>
  <c r="Y35" i="139"/>
  <c r="Y34" i="139"/>
  <c r="Y33" i="139"/>
  <c r="Y32" i="139"/>
  <c r="Y31" i="139"/>
  <c r="Y30" i="139"/>
  <c r="Y29" i="139"/>
  <c r="Y28" i="139"/>
  <c r="Y27" i="139"/>
  <c r="Y26" i="139"/>
  <c r="Y25" i="139"/>
  <c r="Y24" i="139"/>
  <c r="Y23" i="139"/>
  <c r="Y22" i="139"/>
  <c r="Y21" i="139"/>
  <c r="Y20" i="139"/>
  <c r="Y19" i="139"/>
  <c r="Y18" i="139"/>
  <c r="Y17" i="139"/>
  <c r="Y16" i="139"/>
  <c r="Y15" i="139"/>
  <c r="Y14" i="139"/>
  <c r="Y13" i="139"/>
  <c r="Y12" i="139"/>
  <c r="Y11" i="139"/>
  <c r="Y10" i="139"/>
  <c r="Y9" i="139"/>
  <c r="Y8" i="139"/>
  <c r="Y7" i="139"/>
  <c r="Y6" i="139"/>
  <c r="Y5" i="139"/>
  <c r="Y4" i="139"/>
  <c r="T43" i="139"/>
  <c r="T42" i="139"/>
  <c r="T41" i="139"/>
  <c r="T40" i="139"/>
  <c r="T39" i="139"/>
  <c r="T38" i="139"/>
  <c r="T37" i="139"/>
  <c r="T36" i="139"/>
  <c r="T35" i="139"/>
  <c r="T34" i="139"/>
  <c r="T31" i="139"/>
  <c r="T30" i="139"/>
  <c r="T29" i="139"/>
  <c r="T28" i="139"/>
  <c r="T25" i="139"/>
  <c r="T24" i="139"/>
  <c r="T23" i="139"/>
  <c r="T22" i="139"/>
  <c r="T21" i="139"/>
  <c r="T20" i="139"/>
  <c r="T19" i="139"/>
  <c r="T18" i="139"/>
  <c r="T17" i="139"/>
  <c r="T16" i="139"/>
  <c r="T15" i="139"/>
  <c r="T14" i="139"/>
  <c r="T13" i="139"/>
  <c r="T12" i="139"/>
  <c r="T11" i="139"/>
  <c r="T10" i="139"/>
  <c r="T9" i="139"/>
  <c r="T8" i="139"/>
  <c r="T7" i="139"/>
  <c r="T6" i="139"/>
  <c r="T5" i="139"/>
  <c r="T4" i="139"/>
  <c r="J72" i="139"/>
  <c r="J71" i="139"/>
  <c r="J70" i="139"/>
  <c r="J69" i="139"/>
  <c r="J68" i="139"/>
  <c r="J65" i="139"/>
  <c r="J64" i="139"/>
  <c r="J63" i="139"/>
  <c r="J62" i="139"/>
  <c r="J61" i="139"/>
  <c r="J60" i="139"/>
  <c r="J57" i="139"/>
  <c r="J56" i="139"/>
  <c r="J55" i="139"/>
  <c r="J54" i="139"/>
  <c r="J53" i="139"/>
  <c r="J52" i="139"/>
  <c r="J51" i="139"/>
  <c r="J50" i="139"/>
  <c r="J49" i="139"/>
  <c r="J48" i="139"/>
  <c r="J47" i="139"/>
  <c r="J46" i="139"/>
  <c r="J45" i="139"/>
  <c r="J44" i="139"/>
  <c r="J43" i="139"/>
  <c r="J40" i="139"/>
  <c r="J39" i="139"/>
  <c r="J38" i="139"/>
  <c r="J37" i="139"/>
  <c r="J34" i="139"/>
  <c r="J33" i="139"/>
  <c r="J32" i="139"/>
  <c r="J31" i="139"/>
  <c r="J30" i="139"/>
  <c r="J29" i="139"/>
  <c r="J28" i="139"/>
  <c r="J27" i="139"/>
  <c r="J26" i="139"/>
  <c r="J25" i="139"/>
  <c r="J24" i="139"/>
  <c r="J23" i="139"/>
  <c r="J22" i="139"/>
  <c r="J21" i="139"/>
  <c r="J20" i="139"/>
  <c r="J19" i="139"/>
  <c r="J18" i="139"/>
  <c r="J17" i="139"/>
  <c r="J16" i="139"/>
  <c r="J15" i="139"/>
  <c r="J14" i="139"/>
  <c r="J13" i="139"/>
  <c r="J12" i="139"/>
  <c r="J11" i="139"/>
  <c r="J10" i="139"/>
  <c r="J9" i="139"/>
  <c r="J8" i="139"/>
  <c r="J7" i="139"/>
  <c r="J6" i="139"/>
  <c r="J5" i="139"/>
  <c r="J4" i="139"/>
  <c r="W53" i="139"/>
  <c r="W52" i="139"/>
  <c r="W51" i="139"/>
  <c r="W50" i="139"/>
  <c r="W49" i="139"/>
  <c r="W48" i="139"/>
  <c r="W47" i="139"/>
  <c r="W46" i="139"/>
  <c r="W45" i="139"/>
  <c r="W44" i="139"/>
  <c r="W43" i="139"/>
  <c r="L43" i="139"/>
  <c r="W42" i="139"/>
  <c r="L42" i="139"/>
  <c r="W41" i="139"/>
  <c r="L41" i="139"/>
  <c r="W40" i="139"/>
  <c r="L40" i="139"/>
  <c r="W39" i="139"/>
  <c r="L39" i="139"/>
  <c r="W38" i="139"/>
  <c r="L38" i="139"/>
  <c r="W37" i="139"/>
  <c r="L37" i="139"/>
  <c r="W36" i="139"/>
  <c r="L36" i="139"/>
  <c r="W35" i="139"/>
  <c r="L35" i="139"/>
  <c r="W34" i="139"/>
  <c r="L34" i="139"/>
  <c r="W33" i="139"/>
  <c r="W32" i="139"/>
  <c r="W31" i="139"/>
  <c r="L31" i="139"/>
  <c r="W30" i="139"/>
  <c r="L30" i="139"/>
  <c r="W29" i="139"/>
  <c r="L29" i="139"/>
  <c r="W28" i="139"/>
  <c r="L28" i="139"/>
  <c r="W27" i="139"/>
  <c r="W26" i="139"/>
  <c r="K26" i="139"/>
  <c r="W25" i="139"/>
  <c r="W24" i="139"/>
  <c r="K24" i="139"/>
  <c r="W23" i="139"/>
  <c r="W22" i="139"/>
  <c r="K22" i="139"/>
  <c r="W21" i="139"/>
  <c r="W20" i="139"/>
  <c r="W19" i="139"/>
  <c r="W18" i="139"/>
  <c r="K18" i="139"/>
  <c r="W17" i="139"/>
  <c r="W16" i="139"/>
  <c r="W15" i="139"/>
  <c r="W14" i="139"/>
  <c r="K14" i="139"/>
  <c r="W13" i="139"/>
  <c r="W12" i="139"/>
  <c r="W11" i="139"/>
  <c r="W10" i="139"/>
  <c r="K10" i="139"/>
  <c r="W9" i="139"/>
  <c r="W8" i="139"/>
  <c r="W7" i="139"/>
  <c r="W6" i="139"/>
  <c r="W5" i="139"/>
  <c r="W4" i="139"/>
  <c r="K4" i="139"/>
  <c r="U1" i="139"/>
  <c r="T1" i="139"/>
  <c r="W1" i="139" s="1"/>
  <c r="F1" i="136" l="1"/>
  <c r="D1" i="10"/>
  <c r="AJ1" i="136"/>
  <c r="X1" i="10"/>
  <c r="AP1" i="136"/>
  <c r="AB1" i="10"/>
  <c r="BE1" i="136"/>
  <c r="AL1" i="10"/>
  <c r="BN1" i="136"/>
  <c r="AR1" i="10"/>
  <c r="BW1" i="136"/>
  <c r="AX1" i="10"/>
  <c r="CF1" i="136"/>
  <c r="BD1" i="10"/>
  <c r="O1" i="136"/>
  <c r="J1" i="10"/>
  <c r="AA1" i="136"/>
  <c r="R1" i="10"/>
  <c r="AD1" i="136"/>
  <c r="T1" i="10"/>
  <c r="AM1" i="136"/>
  <c r="Z1" i="10"/>
  <c r="BB1" i="136"/>
  <c r="AJ1" i="10"/>
  <c r="BK1" i="136"/>
  <c r="AP1" i="10"/>
  <c r="BT1" i="136"/>
  <c r="AV1" i="10"/>
  <c r="CL1" i="136"/>
  <c r="BH1" i="10"/>
  <c r="I1" i="136"/>
  <c r="F1" i="10"/>
  <c r="U1" i="136"/>
  <c r="N1" i="10"/>
  <c r="AV1" i="136"/>
  <c r="AF1" i="10"/>
  <c r="CC1" i="136"/>
  <c r="BB1" i="10"/>
  <c r="R1" i="136"/>
  <c r="L1" i="10"/>
  <c r="AG1" i="136"/>
  <c r="V1" i="10"/>
  <c r="AS1" i="136"/>
  <c r="AD1" i="10"/>
  <c r="AY1" i="136"/>
  <c r="AH1" i="10"/>
  <c r="BH1" i="136"/>
  <c r="AN1" i="10"/>
  <c r="BQ1" i="136"/>
  <c r="AT1" i="10"/>
  <c r="BZ1" i="136"/>
  <c r="AZ1" i="10"/>
  <c r="CI1" i="136"/>
  <c r="BF1" i="10"/>
  <c r="L1" i="136"/>
  <c r="H1" i="10"/>
  <c r="X1" i="136"/>
  <c r="P1" i="10"/>
  <c r="O1" i="46"/>
  <c r="N1" i="5"/>
  <c r="Q1" i="46"/>
  <c r="P1" i="5"/>
  <c r="V1" i="46"/>
  <c r="U1" i="5"/>
  <c r="Y1" i="46"/>
  <c r="X1" i="5"/>
  <c r="AB1" i="46"/>
  <c r="AA1" i="5"/>
  <c r="AE1" i="46"/>
  <c r="AD1" i="5"/>
  <c r="H1" i="46"/>
  <c r="G1" i="5"/>
  <c r="L1" i="46"/>
  <c r="K1" i="5"/>
  <c r="M1" i="46"/>
  <c r="L1" i="5"/>
  <c r="P1" i="46"/>
  <c r="O1" i="5"/>
  <c r="U1" i="46"/>
  <c r="T1" i="5"/>
  <c r="X1" i="46"/>
  <c r="W1" i="5"/>
  <c r="AA1" i="46"/>
  <c r="Z1" i="5"/>
  <c r="AG1" i="46"/>
  <c r="AF1" i="5"/>
  <c r="E1" i="46"/>
  <c r="D1" i="5"/>
  <c r="F1" i="46"/>
  <c r="E1" i="5"/>
  <c r="J1" i="46"/>
  <c r="I1" i="5"/>
  <c r="S1" i="46"/>
  <c r="R1" i="5"/>
  <c r="AD1" i="46"/>
  <c r="AC1" i="5"/>
  <c r="I1" i="46"/>
  <c r="H1" i="5"/>
  <c r="N1" i="46"/>
  <c r="M1" i="5"/>
  <c r="R1" i="46"/>
  <c r="Q1" i="5"/>
  <c r="T1" i="46"/>
  <c r="S1" i="5"/>
  <c r="W1" i="46"/>
  <c r="V1" i="5"/>
  <c r="Z1" i="46"/>
  <c r="Y1" i="5"/>
  <c r="AC1" i="46"/>
  <c r="AB1" i="5"/>
  <c r="AF1" i="46"/>
  <c r="AE1" i="5"/>
  <c r="G1" i="46"/>
  <c r="F1" i="5"/>
  <c r="K1" i="46"/>
  <c r="J1" i="5"/>
  <c r="O1" i="82"/>
  <c r="O1" i="87"/>
  <c r="Q1" i="82"/>
  <c r="Q1" i="87"/>
  <c r="V1" i="82"/>
  <c r="V1" i="87"/>
  <c r="Y1" i="82"/>
  <c r="Y1" i="87"/>
  <c r="AB1" i="82"/>
  <c r="AB1" i="87"/>
  <c r="AE1" i="82"/>
  <c r="AE1" i="87"/>
  <c r="H1" i="82"/>
  <c r="H1" i="87"/>
  <c r="L1" i="82"/>
  <c r="L1" i="87"/>
  <c r="M1" i="82"/>
  <c r="M1" i="87"/>
  <c r="P1" i="82"/>
  <c r="P1" i="87"/>
  <c r="U1" i="82"/>
  <c r="U1" i="87"/>
  <c r="X1" i="82"/>
  <c r="X1" i="87"/>
  <c r="AA1" i="82"/>
  <c r="AA1" i="87"/>
  <c r="AG1" i="82"/>
  <c r="AG1" i="87"/>
  <c r="F1" i="82"/>
  <c r="F1" i="87"/>
  <c r="J1" i="82"/>
  <c r="J1" i="87"/>
  <c r="S1" i="82"/>
  <c r="S1" i="87"/>
  <c r="AD1" i="82"/>
  <c r="AD1" i="87"/>
  <c r="I1" i="82"/>
  <c r="I1" i="87"/>
  <c r="N1" i="82"/>
  <c r="N1" i="87"/>
  <c r="R1" i="82"/>
  <c r="R1" i="87"/>
  <c r="T1" i="82"/>
  <c r="T1" i="87"/>
  <c r="W1" i="82"/>
  <c r="W1" i="87"/>
  <c r="Z1" i="82"/>
  <c r="Z1" i="87"/>
  <c r="AC1" i="82"/>
  <c r="AC1" i="87"/>
  <c r="AF1" i="82"/>
  <c r="AF1" i="87"/>
  <c r="E1" i="82"/>
  <c r="E1" i="87"/>
  <c r="G1" i="82"/>
  <c r="G1" i="87"/>
  <c r="K1" i="82"/>
  <c r="K1" i="87"/>
  <c r="O1" i="7"/>
  <c r="O1" i="45"/>
  <c r="Q1" i="7"/>
  <c r="Q1" i="45"/>
  <c r="V1" i="7"/>
  <c r="V1" i="45"/>
  <c r="Y1" i="7"/>
  <c r="Y1" i="45"/>
  <c r="AB1" i="7"/>
  <c r="AB1" i="45"/>
  <c r="AE1" i="7"/>
  <c r="AE1" i="45"/>
  <c r="H1" i="7"/>
  <c r="H1" i="45"/>
  <c r="L1" i="7"/>
  <c r="L1" i="45"/>
  <c r="M1" i="7"/>
  <c r="M1" i="45"/>
  <c r="P1" i="7"/>
  <c r="P1" i="45"/>
  <c r="U1" i="7"/>
  <c r="U1" i="45"/>
  <c r="X1" i="7"/>
  <c r="X1" i="45"/>
  <c r="AA1" i="7"/>
  <c r="AA1" i="45"/>
  <c r="AG1" i="7"/>
  <c r="AG1" i="45"/>
  <c r="E1" i="7"/>
  <c r="E1" i="45"/>
  <c r="F1" i="7"/>
  <c r="F1" i="45"/>
  <c r="J1" i="7"/>
  <c r="J1" i="45"/>
  <c r="S1" i="7"/>
  <c r="S1" i="45"/>
  <c r="AD1" i="7"/>
  <c r="AD1" i="45"/>
  <c r="I1" i="7"/>
  <c r="I1" i="45"/>
  <c r="N1" i="7"/>
  <c r="N1" i="45"/>
  <c r="R1" i="7"/>
  <c r="R1" i="45"/>
  <c r="T1" i="7"/>
  <c r="T1" i="45"/>
  <c r="W1" i="7"/>
  <c r="W1" i="45"/>
  <c r="Z1" i="7"/>
  <c r="Z1" i="45"/>
  <c r="AC1" i="7"/>
  <c r="AC1" i="45"/>
  <c r="AF1" i="7"/>
  <c r="AF1" i="45"/>
  <c r="G1" i="7"/>
  <c r="G1" i="45"/>
  <c r="K1" i="7"/>
  <c r="K1" i="45"/>
  <c r="M1" i="83"/>
  <c r="O1" i="86"/>
  <c r="O1" i="83"/>
  <c r="Q1" i="86"/>
  <c r="T1" i="83"/>
  <c r="V1" i="86"/>
  <c r="W1" i="83"/>
  <c r="Y1" i="86"/>
  <c r="Z1" i="83"/>
  <c r="AB1" i="86"/>
  <c r="AC1" i="83"/>
  <c r="AE1" i="86"/>
  <c r="F1" i="83"/>
  <c r="H1" i="86"/>
  <c r="J1" i="83"/>
  <c r="L1" i="86"/>
  <c r="K1" i="83"/>
  <c r="M1" i="86"/>
  <c r="N1" i="83"/>
  <c r="P1" i="86"/>
  <c r="S1" i="83"/>
  <c r="U1" i="86"/>
  <c r="V1" i="83"/>
  <c r="X1" i="86"/>
  <c r="Y1" i="83"/>
  <c r="AA1" i="86"/>
  <c r="AE1" i="83"/>
  <c r="AG1" i="86"/>
  <c r="D1" i="83"/>
  <c r="F1" i="86"/>
  <c r="H1" i="83"/>
  <c r="J1" i="86"/>
  <c r="Q1" i="83"/>
  <c r="S1" i="86"/>
  <c r="AB1" i="83"/>
  <c r="AD1" i="86"/>
  <c r="G1" i="83"/>
  <c r="I1" i="86"/>
  <c r="L1" i="83"/>
  <c r="N1" i="86"/>
  <c r="P1" i="83"/>
  <c r="R1" i="86"/>
  <c r="R1" i="83"/>
  <c r="T1" i="86"/>
  <c r="U1" i="83"/>
  <c r="W1" i="86"/>
  <c r="X1" i="83"/>
  <c r="Z1" i="86"/>
  <c r="AA1" i="83"/>
  <c r="AC1" i="86"/>
  <c r="AD1" i="83"/>
  <c r="AF1" i="86"/>
  <c r="C1" i="83"/>
  <c r="E1" i="86"/>
  <c r="E1" i="83"/>
  <c r="G1" i="86"/>
  <c r="I1" i="83"/>
  <c r="K1" i="86"/>
  <c r="A122" i="3"/>
  <c r="O1" i="4"/>
  <c r="A144" i="3"/>
  <c r="Q1" i="4"/>
  <c r="A199" i="3"/>
  <c r="V1" i="4"/>
  <c r="A232" i="3"/>
  <c r="Y1" i="4"/>
  <c r="A265" i="3"/>
  <c r="AB1" i="4"/>
  <c r="A298" i="3"/>
  <c r="AE1" i="4"/>
  <c r="A45" i="3"/>
  <c r="H1" i="4"/>
  <c r="A89" i="3"/>
  <c r="L1" i="4"/>
  <c r="A100" i="3"/>
  <c r="M1" i="4"/>
  <c r="A133" i="3"/>
  <c r="P1" i="4"/>
  <c r="A188" i="3"/>
  <c r="U1" i="4"/>
  <c r="A221" i="3"/>
  <c r="X1" i="4"/>
  <c r="A254" i="3"/>
  <c r="AA1" i="4"/>
  <c r="A320" i="3"/>
  <c r="AG1" i="4"/>
  <c r="A12" i="3"/>
  <c r="E1" i="4"/>
  <c r="A23" i="3"/>
  <c r="F1" i="4"/>
  <c r="A67" i="3"/>
  <c r="J1" i="4"/>
  <c r="A166" i="3"/>
  <c r="S1" i="4"/>
  <c r="A287" i="3"/>
  <c r="AD1" i="4"/>
  <c r="A56" i="3"/>
  <c r="I1" i="4"/>
  <c r="A111" i="3"/>
  <c r="N1" i="4"/>
  <c r="A155" i="3"/>
  <c r="R1" i="4"/>
  <c r="A177" i="3"/>
  <c r="T1" i="4"/>
  <c r="A210" i="3"/>
  <c r="W1" i="4"/>
  <c r="A243" i="3"/>
  <c r="Z1" i="4"/>
  <c r="A276" i="3"/>
  <c r="AC1" i="4"/>
  <c r="A309" i="3"/>
  <c r="AF1" i="4"/>
  <c r="A34" i="3"/>
  <c r="G1" i="4"/>
  <c r="A78" i="3"/>
  <c r="K1" i="4"/>
  <c r="W75" i="138"/>
  <c r="W74" i="138"/>
  <c r="W73" i="138"/>
  <c r="W72" i="138"/>
  <c r="W71" i="138"/>
  <c r="W70" i="138"/>
  <c r="W69" i="138"/>
  <c r="W68" i="138"/>
  <c r="W67" i="138"/>
  <c r="W66" i="138"/>
  <c r="W65" i="138"/>
  <c r="W64" i="138"/>
  <c r="W63" i="138"/>
  <c r="W62" i="138"/>
  <c r="W61" i="138"/>
  <c r="W60" i="138"/>
  <c r="W59" i="138"/>
  <c r="W58" i="138"/>
  <c r="W57" i="138"/>
  <c r="W56" i="138"/>
  <c r="W55" i="138"/>
  <c r="W54" i="138"/>
  <c r="W53" i="138"/>
  <c r="W52" i="138"/>
  <c r="W51" i="138"/>
  <c r="W50" i="138"/>
  <c r="W49" i="138"/>
  <c r="W48" i="138"/>
  <c r="W47" i="138"/>
  <c r="W46" i="138"/>
  <c r="W45" i="138"/>
  <c r="W44" i="138"/>
  <c r="W43" i="138"/>
  <c r="R75" i="138"/>
  <c r="R74" i="138"/>
  <c r="R73" i="138"/>
  <c r="R72" i="138"/>
  <c r="R71" i="138"/>
  <c r="R70" i="138"/>
  <c r="R69" i="138"/>
  <c r="R68" i="138"/>
  <c r="R67" i="138"/>
  <c r="R66" i="138"/>
  <c r="R65" i="138"/>
  <c r="R64" i="138"/>
  <c r="R63" i="138"/>
  <c r="R62" i="138"/>
  <c r="R61" i="138"/>
  <c r="R60" i="138"/>
  <c r="R59" i="138"/>
  <c r="R58" i="138"/>
  <c r="R57" i="138"/>
  <c r="L75" i="138"/>
  <c r="L74" i="138"/>
  <c r="L73" i="138"/>
  <c r="L72" i="138"/>
  <c r="L71" i="138"/>
  <c r="L70" i="138"/>
  <c r="L69" i="138"/>
  <c r="L68" i="138"/>
  <c r="L67" i="138"/>
  <c r="L66" i="138"/>
  <c r="L65" i="138"/>
  <c r="L64" i="138"/>
  <c r="L63" i="138"/>
  <c r="L62" i="138"/>
  <c r="L61" i="138"/>
  <c r="L60" i="138"/>
  <c r="L59" i="138"/>
  <c r="L58" i="138"/>
  <c r="L57" i="138"/>
  <c r="L56" i="138"/>
  <c r="L55" i="138"/>
  <c r="L54" i="138"/>
  <c r="L53" i="138"/>
  <c r="L52" i="138"/>
  <c r="L51" i="138"/>
  <c r="L50" i="138"/>
  <c r="L49" i="138"/>
  <c r="L48" i="138"/>
  <c r="L47" i="138"/>
  <c r="L46" i="138"/>
  <c r="L45" i="138"/>
  <c r="L44" i="138"/>
  <c r="L43" i="138"/>
  <c r="L42" i="138"/>
  <c r="L41" i="138"/>
  <c r="L40" i="138"/>
  <c r="L39" i="138"/>
  <c r="L38" i="138"/>
  <c r="L37" i="138"/>
  <c r="L36" i="138"/>
  <c r="L35" i="138"/>
  <c r="L34" i="138"/>
  <c r="W42" i="138"/>
  <c r="W41" i="138"/>
  <c r="W40" i="138"/>
  <c r="W39" i="138"/>
  <c r="W38" i="138"/>
  <c r="W37" i="138"/>
  <c r="W36" i="138"/>
  <c r="W35" i="138"/>
  <c r="W34" i="138"/>
  <c r="W33" i="138"/>
  <c r="W32" i="138"/>
  <c r="W31" i="138"/>
  <c r="W30" i="138"/>
  <c r="W29" i="138"/>
  <c r="W28" i="138"/>
  <c r="W27" i="138"/>
  <c r="W26" i="138"/>
  <c r="W25" i="138"/>
  <c r="W24" i="138"/>
  <c r="W23" i="138"/>
  <c r="W22" i="138"/>
  <c r="W21" i="138"/>
  <c r="W20" i="138"/>
  <c r="W19" i="138"/>
  <c r="W18" i="138"/>
  <c r="W17" i="138"/>
  <c r="W16" i="138"/>
  <c r="W15" i="138"/>
  <c r="W14" i="138"/>
  <c r="W13" i="138"/>
  <c r="W12" i="138"/>
  <c r="W11" i="138"/>
  <c r="W10" i="138"/>
  <c r="W9" i="138"/>
  <c r="W8" i="138"/>
  <c r="W7" i="138"/>
  <c r="W6" i="138"/>
  <c r="W5" i="138"/>
  <c r="W4" i="138"/>
  <c r="Y53" i="137" l="1"/>
  <c r="Y52" i="137"/>
  <c r="Y51" i="137"/>
  <c r="Y50" i="137"/>
  <c r="Y49" i="137"/>
  <c r="Y48" i="137"/>
  <c r="Y47" i="137"/>
  <c r="Y46" i="137"/>
  <c r="Y45" i="137"/>
  <c r="Y44" i="137"/>
  <c r="Y43" i="137"/>
  <c r="Y42" i="137"/>
  <c r="Y41" i="137"/>
  <c r="Y40" i="137"/>
  <c r="Y39" i="137"/>
  <c r="Y38" i="137"/>
  <c r="Y37" i="137"/>
  <c r="Y36" i="137"/>
  <c r="Y35" i="137"/>
  <c r="Y34" i="137"/>
  <c r="Y33" i="137"/>
  <c r="Y32" i="137"/>
  <c r="Y31" i="137"/>
  <c r="Y30" i="137"/>
  <c r="Y29" i="137"/>
  <c r="Y28" i="137"/>
  <c r="Y27" i="137"/>
  <c r="Y26" i="137"/>
  <c r="Y25" i="137"/>
  <c r="Y24" i="137"/>
  <c r="Y23" i="137"/>
  <c r="Y22" i="137"/>
  <c r="Y21" i="137"/>
  <c r="Y20" i="137"/>
  <c r="Y19" i="137"/>
  <c r="Y18" i="137"/>
  <c r="Y17" i="137"/>
  <c r="Y16" i="137"/>
  <c r="Y15" i="137"/>
  <c r="Y14" i="137"/>
  <c r="Y13" i="137"/>
  <c r="Y12" i="137"/>
  <c r="Y11" i="137"/>
  <c r="Y10" i="137"/>
  <c r="Y9" i="137"/>
  <c r="Y8" i="137"/>
  <c r="Y7" i="137"/>
  <c r="Y6" i="137"/>
  <c r="Y5" i="137"/>
  <c r="Y4" i="137"/>
  <c r="O5" i="138"/>
  <c r="O6" i="138"/>
  <c r="O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49" i="138"/>
  <c r="O50" i="138"/>
  <c r="O51" i="138"/>
  <c r="O52" i="138"/>
  <c r="O53" i="138"/>
  <c r="O4" i="138"/>
  <c r="W53" i="137"/>
  <c r="W52" i="137"/>
  <c r="W51" i="137"/>
  <c r="W50" i="137"/>
  <c r="W49" i="137"/>
  <c r="W48" i="137"/>
  <c r="W47" i="137"/>
  <c r="W46" i="137"/>
  <c r="W45" i="137"/>
  <c r="W44" i="137"/>
  <c r="W43" i="137"/>
  <c r="W42" i="137"/>
  <c r="W41" i="137"/>
  <c r="W40" i="137"/>
  <c r="W39" i="137"/>
  <c r="W38" i="137"/>
  <c r="W37" i="137"/>
  <c r="W36" i="137"/>
  <c r="W35" i="137"/>
  <c r="W34" i="137"/>
  <c r="W33" i="137"/>
  <c r="W32" i="137"/>
  <c r="W31" i="137"/>
  <c r="W30" i="137"/>
  <c r="W29" i="137"/>
  <c r="W28" i="137"/>
  <c r="W27" i="137"/>
  <c r="W26" i="137"/>
  <c r="W25" i="137"/>
  <c r="W24" i="137"/>
  <c r="W23" i="137"/>
  <c r="W22" i="137"/>
  <c r="W21" i="137"/>
  <c r="W20" i="137"/>
  <c r="W19" i="137"/>
  <c r="W18" i="137"/>
  <c r="W17" i="137"/>
  <c r="W16" i="137"/>
  <c r="W15" i="137"/>
  <c r="W14" i="137"/>
  <c r="W13" i="137"/>
  <c r="W12" i="137"/>
  <c r="W11" i="137"/>
  <c r="W10" i="137"/>
  <c r="W9" i="137"/>
  <c r="W8" i="137"/>
  <c r="W7" i="137"/>
  <c r="W6" i="137"/>
  <c r="W5" i="137"/>
  <c r="W4" i="137"/>
  <c r="R56" i="138" l="1"/>
  <c r="J72" i="137" l="1"/>
  <c r="J71" i="137"/>
  <c r="J70" i="137"/>
  <c r="J69" i="137"/>
  <c r="J68" i="137"/>
  <c r="J65" i="137"/>
  <c r="J64" i="137"/>
  <c r="H64" i="137"/>
  <c r="G64" i="137"/>
  <c r="F64" i="137"/>
  <c r="E64" i="137"/>
  <c r="D64" i="137"/>
  <c r="J63" i="137"/>
  <c r="H63" i="137"/>
  <c r="G63" i="137"/>
  <c r="F63" i="137"/>
  <c r="E63" i="137"/>
  <c r="D63" i="137"/>
  <c r="J62" i="137"/>
  <c r="H62" i="137"/>
  <c r="G62" i="137"/>
  <c r="F62" i="137"/>
  <c r="E62" i="137"/>
  <c r="D62" i="137"/>
  <c r="J61" i="137"/>
  <c r="H61" i="137"/>
  <c r="G61" i="137"/>
  <c r="F61" i="137"/>
  <c r="E61" i="137"/>
  <c r="D61" i="137"/>
  <c r="J60" i="137"/>
  <c r="H60" i="137"/>
  <c r="G60" i="137"/>
  <c r="F60" i="137"/>
  <c r="E60" i="137"/>
  <c r="D60" i="137"/>
  <c r="J57" i="137"/>
  <c r="J56" i="137"/>
  <c r="H56" i="137"/>
  <c r="G56" i="137"/>
  <c r="F56" i="137"/>
  <c r="E56" i="137"/>
  <c r="D56" i="137"/>
  <c r="J55" i="137"/>
  <c r="H55" i="137"/>
  <c r="G55" i="137"/>
  <c r="F55" i="137"/>
  <c r="E55" i="137"/>
  <c r="D55" i="137"/>
  <c r="J54" i="137"/>
  <c r="H54" i="137"/>
  <c r="G54" i="137"/>
  <c r="F54" i="137"/>
  <c r="E54" i="137"/>
  <c r="D54" i="137"/>
  <c r="J53" i="137"/>
  <c r="H53" i="137"/>
  <c r="G53" i="137"/>
  <c r="F53" i="137"/>
  <c r="E53" i="137"/>
  <c r="D53" i="137"/>
  <c r="J52" i="137"/>
  <c r="H52" i="137"/>
  <c r="G52" i="137"/>
  <c r="F52" i="137"/>
  <c r="E52" i="137"/>
  <c r="D52" i="137"/>
  <c r="J51" i="137"/>
  <c r="H51" i="137"/>
  <c r="G51" i="137"/>
  <c r="F51" i="137"/>
  <c r="E51" i="137"/>
  <c r="D51" i="137"/>
  <c r="J50" i="137"/>
  <c r="H50" i="137"/>
  <c r="G50" i="137"/>
  <c r="F50" i="137"/>
  <c r="E50" i="137"/>
  <c r="D50" i="137"/>
  <c r="J49" i="137"/>
  <c r="H49" i="137"/>
  <c r="G49" i="137"/>
  <c r="F49" i="137"/>
  <c r="E49" i="137"/>
  <c r="D49" i="137"/>
  <c r="J48" i="137"/>
  <c r="H48" i="137"/>
  <c r="G48" i="137"/>
  <c r="F48" i="137"/>
  <c r="E48" i="137"/>
  <c r="D48" i="137"/>
  <c r="J47" i="137"/>
  <c r="H47" i="137"/>
  <c r="G47" i="137"/>
  <c r="F47" i="137"/>
  <c r="E47" i="137"/>
  <c r="D47" i="137"/>
  <c r="J46" i="137"/>
  <c r="H46" i="137"/>
  <c r="G46" i="137"/>
  <c r="F46" i="137"/>
  <c r="E46" i="137"/>
  <c r="D46" i="137"/>
  <c r="J45" i="137"/>
  <c r="H45" i="137"/>
  <c r="G45" i="137"/>
  <c r="F45" i="137"/>
  <c r="E45" i="137"/>
  <c r="D45" i="137"/>
  <c r="J44" i="137"/>
  <c r="H44" i="137"/>
  <c r="G44" i="137"/>
  <c r="F44" i="137"/>
  <c r="E44" i="137"/>
  <c r="D44" i="137"/>
  <c r="T43" i="137"/>
  <c r="L43" i="137"/>
  <c r="J43" i="137"/>
  <c r="H43" i="137"/>
  <c r="G43" i="137"/>
  <c r="F43" i="137"/>
  <c r="E43" i="137"/>
  <c r="D43" i="137"/>
  <c r="T42" i="137"/>
  <c r="L42" i="137"/>
  <c r="T41" i="137"/>
  <c r="L41" i="137"/>
  <c r="T40" i="137"/>
  <c r="L40" i="137"/>
  <c r="J40" i="137"/>
  <c r="T39" i="137"/>
  <c r="L39" i="137"/>
  <c r="J39" i="137"/>
  <c r="T38" i="137"/>
  <c r="L38" i="137"/>
  <c r="J38" i="137"/>
  <c r="T37" i="137"/>
  <c r="L37" i="137"/>
  <c r="J37" i="137"/>
  <c r="T36" i="137"/>
  <c r="L36" i="137"/>
  <c r="T35" i="137"/>
  <c r="L35" i="137"/>
  <c r="T34" i="137"/>
  <c r="L34" i="137"/>
  <c r="J34" i="137"/>
  <c r="J33" i="137"/>
  <c r="J32" i="137"/>
  <c r="H32" i="137"/>
  <c r="G32" i="137"/>
  <c r="F32" i="137"/>
  <c r="E32" i="137"/>
  <c r="D32" i="137"/>
  <c r="T31" i="137"/>
  <c r="L31" i="137"/>
  <c r="J31" i="137"/>
  <c r="T30" i="137"/>
  <c r="L30" i="137"/>
  <c r="J30" i="137"/>
  <c r="T29" i="137"/>
  <c r="L29" i="137"/>
  <c r="J29" i="137"/>
  <c r="T28" i="137"/>
  <c r="L28" i="137"/>
  <c r="J28" i="137"/>
  <c r="J27" i="137"/>
  <c r="K26" i="137"/>
  <c r="J26" i="137"/>
  <c r="T25" i="137"/>
  <c r="J25" i="137"/>
  <c r="T24" i="137"/>
  <c r="K24" i="137"/>
  <c r="J24" i="137"/>
  <c r="T23" i="137"/>
  <c r="J23" i="137"/>
  <c r="T22" i="137"/>
  <c r="K22" i="137"/>
  <c r="J22" i="137"/>
  <c r="T21" i="137"/>
  <c r="J21" i="137"/>
  <c r="T20" i="137"/>
  <c r="J20" i="137"/>
  <c r="T19" i="137"/>
  <c r="J19" i="137"/>
  <c r="T18" i="137"/>
  <c r="K18" i="137"/>
  <c r="J18" i="137"/>
  <c r="T17" i="137"/>
  <c r="J17" i="137"/>
  <c r="T16" i="137"/>
  <c r="J16" i="137"/>
  <c r="T15" i="137"/>
  <c r="J15" i="137"/>
  <c r="T14" i="137"/>
  <c r="K14" i="137"/>
  <c r="J14" i="137"/>
  <c r="T13" i="137"/>
  <c r="J13" i="137"/>
  <c r="T12" i="137"/>
  <c r="J12" i="137"/>
  <c r="T11" i="137"/>
  <c r="J11" i="137"/>
  <c r="T10" i="137"/>
  <c r="K10" i="137"/>
  <c r="J10" i="137"/>
  <c r="T9" i="137"/>
  <c r="J9" i="137"/>
  <c r="T8" i="137"/>
  <c r="J8" i="137"/>
  <c r="T7" i="137"/>
  <c r="J7" i="137"/>
  <c r="T6" i="137"/>
  <c r="J6" i="137"/>
  <c r="T5" i="137"/>
  <c r="J5" i="137"/>
  <c r="T4" i="137"/>
  <c r="K4" i="137"/>
  <c r="J4" i="137"/>
  <c r="U1" i="137"/>
  <c r="B1" i="10" s="1"/>
  <c r="T1" i="137"/>
  <c r="W1" i="137" s="1"/>
  <c r="H31" i="138"/>
  <c r="H30" i="138"/>
  <c r="H29" i="138"/>
  <c r="H28" i="138"/>
  <c r="H27" i="138"/>
  <c r="H26" i="138"/>
  <c r="G26" i="138"/>
  <c r="H25" i="138"/>
  <c r="H24" i="138"/>
  <c r="G24" i="138"/>
  <c r="H23" i="138"/>
  <c r="H22" i="138"/>
  <c r="G22" i="138"/>
  <c r="H19" i="138"/>
  <c r="H18" i="138"/>
  <c r="G18" i="138"/>
  <c r="H17" i="138"/>
  <c r="H16" i="138"/>
  <c r="G14" i="138"/>
  <c r="G10" i="138"/>
  <c r="G4" i="138"/>
  <c r="BH162" i="10"/>
  <c r="X53" i="167" s="1"/>
  <c r="BF162" i="10"/>
  <c r="X53" i="166" s="1"/>
  <c r="BD162" i="10"/>
  <c r="X53" i="165" s="1"/>
  <c r="BB162" i="10"/>
  <c r="X53" i="164" s="1"/>
  <c r="AZ162" i="10"/>
  <c r="X53" i="163" s="1"/>
  <c r="AX162" i="10"/>
  <c r="X53" i="162" s="1"/>
  <c r="AV162" i="10"/>
  <c r="X53" i="161" s="1"/>
  <c r="AT162" i="10"/>
  <c r="X53" i="160" s="1"/>
  <c r="AR162" i="10"/>
  <c r="X53" i="159" s="1"/>
  <c r="AP162" i="10"/>
  <c r="X53" i="158" s="1"/>
  <c r="AN162" i="10"/>
  <c r="X53" i="157" s="1"/>
  <c r="AL162" i="10"/>
  <c r="X53" i="156" s="1"/>
  <c r="AJ162" i="10"/>
  <c r="X53" i="155" s="1"/>
  <c r="AH162" i="10"/>
  <c r="X53" i="154" s="1"/>
  <c r="AF162" i="10"/>
  <c r="X53" i="153" s="1"/>
  <c r="AD162" i="10"/>
  <c r="X53" i="152" s="1"/>
  <c r="AB162" i="10"/>
  <c r="X53" i="151" s="1"/>
  <c r="Z162" i="10"/>
  <c r="X53" i="150" s="1"/>
  <c r="X162" i="10"/>
  <c r="X53" i="149" s="1"/>
  <c r="V162" i="10"/>
  <c r="X53" i="148" s="1"/>
  <c r="T162" i="10"/>
  <c r="X53" i="147" s="1"/>
  <c r="R162" i="10"/>
  <c r="X53" i="146" s="1"/>
  <c r="P162" i="10"/>
  <c r="X53" i="145" s="1"/>
  <c r="N162" i="10"/>
  <c r="X53" i="144" s="1"/>
  <c r="L162" i="10"/>
  <c r="X53" i="143" s="1"/>
  <c r="J162" i="10"/>
  <c r="X53" i="142" s="1"/>
  <c r="H162" i="10"/>
  <c r="X53" i="141" s="1"/>
  <c r="F162" i="10"/>
  <c r="X53" i="140" s="1"/>
  <c r="D162" i="10"/>
  <c r="X53" i="139" s="1"/>
  <c r="B162" i="10"/>
  <c r="A162" i="10"/>
  <c r="BH161" i="10"/>
  <c r="X52" i="167" s="1"/>
  <c r="BF161" i="10"/>
  <c r="X52" i="166" s="1"/>
  <c r="BD161" i="10"/>
  <c r="X52" i="165" s="1"/>
  <c r="BB161" i="10"/>
  <c r="X52" i="164" s="1"/>
  <c r="AZ161" i="10"/>
  <c r="X52" i="163" s="1"/>
  <c r="AX161" i="10"/>
  <c r="X52" i="162" s="1"/>
  <c r="AV161" i="10"/>
  <c r="X52" i="161" s="1"/>
  <c r="AT161" i="10"/>
  <c r="X52" i="160" s="1"/>
  <c r="AR161" i="10"/>
  <c r="X52" i="159" s="1"/>
  <c r="AP161" i="10"/>
  <c r="X52" i="158" s="1"/>
  <c r="AN161" i="10"/>
  <c r="X52" i="157" s="1"/>
  <c r="AL161" i="10"/>
  <c r="X52" i="156" s="1"/>
  <c r="AJ161" i="10"/>
  <c r="X52" i="155" s="1"/>
  <c r="AH161" i="10"/>
  <c r="X52" i="154" s="1"/>
  <c r="AF161" i="10"/>
  <c r="X52" i="153" s="1"/>
  <c r="AD161" i="10"/>
  <c r="X52" i="152" s="1"/>
  <c r="AB161" i="10"/>
  <c r="X52" i="151" s="1"/>
  <c r="Z161" i="10"/>
  <c r="X52" i="150" s="1"/>
  <c r="X161" i="10"/>
  <c r="X52" i="149" s="1"/>
  <c r="V161" i="10"/>
  <c r="X52" i="148" s="1"/>
  <c r="T161" i="10"/>
  <c r="X52" i="147" s="1"/>
  <c r="R161" i="10"/>
  <c r="X52" i="146" s="1"/>
  <c r="P161" i="10"/>
  <c r="X52" i="145" s="1"/>
  <c r="N161" i="10"/>
  <c r="X52" i="144" s="1"/>
  <c r="L161" i="10"/>
  <c r="X52" i="143" s="1"/>
  <c r="J161" i="10"/>
  <c r="X52" i="142" s="1"/>
  <c r="H161" i="10"/>
  <c r="X52" i="141" s="1"/>
  <c r="F161" i="10"/>
  <c r="X52" i="140" s="1"/>
  <c r="D161" i="10"/>
  <c r="X52" i="139" s="1"/>
  <c r="B161" i="10"/>
  <c r="A161" i="10"/>
  <c r="BH160" i="10"/>
  <c r="X51" i="167" s="1"/>
  <c r="BF160" i="10"/>
  <c r="X51" i="166" s="1"/>
  <c r="BD160" i="10"/>
  <c r="X51" i="165" s="1"/>
  <c r="BB160" i="10"/>
  <c r="X51" i="164" s="1"/>
  <c r="AZ160" i="10"/>
  <c r="X51" i="163" s="1"/>
  <c r="AX160" i="10"/>
  <c r="X51" i="162" s="1"/>
  <c r="AV160" i="10"/>
  <c r="X51" i="161" s="1"/>
  <c r="AT160" i="10"/>
  <c r="X51" i="160" s="1"/>
  <c r="AR160" i="10"/>
  <c r="X51" i="159" s="1"/>
  <c r="AP160" i="10"/>
  <c r="X51" i="158" s="1"/>
  <c r="AN160" i="10"/>
  <c r="X51" i="157" s="1"/>
  <c r="AL160" i="10"/>
  <c r="X51" i="156" s="1"/>
  <c r="AJ160" i="10"/>
  <c r="X51" i="155" s="1"/>
  <c r="AH160" i="10"/>
  <c r="X51" i="154" s="1"/>
  <c r="AF160" i="10"/>
  <c r="X51" i="153" s="1"/>
  <c r="AD160" i="10"/>
  <c r="X51" i="152" s="1"/>
  <c r="AB160" i="10"/>
  <c r="X51" i="151" s="1"/>
  <c r="Z160" i="10"/>
  <c r="X51" i="150" s="1"/>
  <c r="X160" i="10"/>
  <c r="X51" i="149" s="1"/>
  <c r="V160" i="10"/>
  <c r="X51" i="148" s="1"/>
  <c r="T160" i="10"/>
  <c r="X51" i="147" s="1"/>
  <c r="R160" i="10"/>
  <c r="X51" i="146" s="1"/>
  <c r="P160" i="10"/>
  <c r="X51" i="145" s="1"/>
  <c r="N160" i="10"/>
  <c r="X51" i="144" s="1"/>
  <c r="L160" i="10"/>
  <c r="X51" i="143" s="1"/>
  <c r="J160" i="10"/>
  <c r="X51" i="142" s="1"/>
  <c r="H160" i="10"/>
  <c r="X51" i="141" s="1"/>
  <c r="F160" i="10"/>
  <c r="X51" i="140" s="1"/>
  <c r="D160" i="10"/>
  <c r="X51" i="139" s="1"/>
  <c r="B160" i="10"/>
  <c r="A160" i="10"/>
  <c r="BH159" i="10"/>
  <c r="X50" i="167" s="1"/>
  <c r="BF159" i="10"/>
  <c r="X50" i="166" s="1"/>
  <c r="BD159" i="10"/>
  <c r="X50" i="165" s="1"/>
  <c r="BB159" i="10"/>
  <c r="X50" i="164" s="1"/>
  <c r="AZ159" i="10"/>
  <c r="X50" i="163" s="1"/>
  <c r="AX159" i="10"/>
  <c r="X50" i="162" s="1"/>
  <c r="AV159" i="10"/>
  <c r="X50" i="161" s="1"/>
  <c r="AT159" i="10"/>
  <c r="X50" i="160" s="1"/>
  <c r="AR159" i="10"/>
  <c r="X50" i="159" s="1"/>
  <c r="AP159" i="10"/>
  <c r="X50" i="158" s="1"/>
  <c r="AN159" i="10"/>
  <c r="X50" i="157" s="1"/>
  <c r="AL159" i="10"/>
  <c r="X50" i="156" s="1"/>
  <c r="AJ159" i="10"/>
  <c r="X50" i="155" s="1"/>
  <c r="AH159" i="10"/>
  <c r="X50" i="154" s="1"/>
  <c r="AF159" i="10"/>
  <c r="X50" i="153" s="1"/>
  <c r="AD159" i="10"/>
  <c r="X50" i="152" s="1"/>
  <c r="AB159" i="10"/>
  <c r="X50" i="151" s="1"/>
  <c r="Z159" i="10"/>
  <c r="X50" i="150" s="1"/>
  <c r="X159" i="10"/>
  <c r="X50" i="149" s="1"/>
  <c r="V159" i="10"/>
  <c r="X50" i="148" s="1"/>
  <c r="T159" i="10"/>
  <c r="X50" i="147" s="1"/>
  <c r="R159" i="10"/>
  <c r="X50" i="146" s="1"/>
  <c r="P159" i="10"/>
  <c r="X50" i="145" s="1"/>
  <c r="N159" i="10"/>
  <c r="X50" i="144" s="1"/>
  <c r="L159" i="10"/>
  <c r="X50" i="143" s="1"/>
  <c r="J159" i="10"/>
  <c r="X50" i="142" s="1"/>
  <c r="H159" i="10"/>
  <c r="X50" i="141" s="1"/>
  <c r="F159" i="10"/>
  <c r="X50" i="140" s="1"/>
  <c r="D159" i="10"/>
  <c r="X50" i="139" s="1"/>
  <c r="B159" i="10"/>
  <c r="A159" i="10"/>
  <c r="BH158" i="10"/>
  <c r="X49" i="167" s="1"/>
  <c r="BF158" i="10"/>
  <c r="X49" i="166" s="1"/>
  <c r="BD158" i="10"/>
  <c r="X49" i="165" s="1"/>
  <c r="BB158" i="10"/>
  <c r="X49" i="164" s="1"/>
  <c r="AZ158" i="10"/>
  <c r="X49" i="163" s="1"/>
  <c r="AX158" i="10"/>
  <c r="X49" i="162" s="1"/>
  <c r="AV158" i="10"/>
  <c r="X49" i="161" s="1"/>
  <c r="AT158" i="10"/>
  <c r="X49" i="160" s="1"/>
  <c r="AR158" i="10"/>
  <c r="X49" i="159" s="1"/>
  <c r="AP158" i="10"/>
  <c r="X49" i="158" s="1"/>
  <c r="AN158" i="10"/>
  <c r="X49" i="157" s="1"/>
  <c r="AL158" i="10"/>
  <c r="X49" i="156" s="1"/>
  <c r="AJ158" i="10"/>
  <c r="X49" i="155" s="1"/>
  <c r="AH158" i="10"/>
  <c r="X49" i="154" s="1"/>
  <c r="AF158" i="10"/>
  <c r="X49" i="153" s="1"/>
  <c r="AD158" i="10"/>
  <c r="X49" i="152" s="1"/>
  <c r="AB158" i="10"/>
  <c r="X49" i="151" s="1"/>
  <c r="Z158" i="10"/>
  <c r="X49" i="150" s="1"/>
  <c r="X158" i="10"/>
  <c r="X49" i="149" s="1"/>
  <c r="V158" i="10"/>
  <c r="X49" i="148" s="1"/>
  <c r="T158" i="10"/>
  <c r="X49" i="147" s="1"/>
  <c r="R158" i="10"/>
  <c r="X49" i="146" s="1"/>
  <c r="P158" i="10"/>
  <c r="X49" i="145" s="1"/>
  <c r="N158" i="10"/>
  <c r="X49" i="144" s="1"/>
  <c r="L158" i="10"/>
  <c r="X49" i="143" s="1"/>
  <c r="J158" i="10"/>
  <c r="X49" i="142" s="1"/>
  <c r="H158" i="10"/>
  <c r="X49" i="141" s="1"/>
  <c r="F158" i="10"/>
  <c r="X49" i="140" s="1"/>
  <c r="D158" i="10"/>
  <c r="X49" i="139" s="1"/>
  <c r="B158" i="10"/>
  <c r="A158" i="10"/>
  <c r="BH157" i="10"/>
  <c r="X48" i="167" s="1"/>
  <c r="BF157" i="10"/>
  <c r="X48" i="166" s="1"/>
  <c r="BD157" i="10"/>
  <c r="X48" i="165" s="1"/>
  <c r="BB157" i="10"/>
  <c r="X48" i="164" s="1"/>
  <c r="AZ157" i="10"/>
  <c r="X48" i="163" s="1"/>
  <c r="AX157" i="10"/>
  <c r="X48" i="162" s="1"/>
  <c r="AV157" i="10"/>
  <c r="X48" i="161" s="1"/>
  <c r="AT157" i="10"/>
  <c r="X48" i="160" s="1"/>
  <c r="AR157" i="10"/>
  <c r="X48" i="159" s="1"/>
  <c r="AP157" i="10"/>
  <c r="X48" i="158" s="1"/>
  <c r="AN157" i="10"/>
  <c r="X48" i="157" s="1"/>
  <c r="AL157" i="10"/>
  <c r="X48" i="156" s="1"/>
  <c r="AJ157" i="10"/>
  <c r="X48" i="155" s="1"/>
  <c r="AH157" i="10"/>
  <c r="X48" i="154" s="1"/>
  <c r="AF157" i="10"/>
  <c r="X48" i="153" s="1"/>
  <c r="AD157" i="10"/>
  <c r="X48" i="152" s="1"/>
  <c r="AB157" i="10"/>
  <c r="X48" i="151" s="1"/>
  <c r="Z157" i="10"/>
  <c r="X48" i="150" s="1"/>
  <c r="X157" i="10"/>
  <c r="X48" i="149" s="1"/>
  <c r="V157" i="10"/>
  <c r="X48" i="148" s="1"/>
  <c r="T157" i="10"/>
  <c r="X48" i="147" s="1"/>
  <c r="R157" i="10"/>
  <c r="X48" i="146" s="1"/>
  <c r="P157" i="10"/>
  <c r="X48" i="145" s="1"/>
  <c r="N157" i="10"/>
  <c r="X48" i="144" s="1"/>
  <c r="L157" i="10"/>
  <c r="X48" i="143" s="1"/>
  <c r="J157" i="10"/>
  <c r="X48" i="142" s="1"/>
  <c r="H157" i="10"/>
  <c r="X48" i="141" s="1"/>
  <c r="F157" i="10"/>
  <c r="X48" i="140" s="1"/>
  <c r="D157" i="10"/>
  <c r="X48" i="139" s="1"/>
  <c r="B157" i="10"/>
  <c r="A157" i="10"/>
  <c r="BH156" i="10"/>
  <c r="X47" i="167" s="1"/>
  <c r="BF156" i="10"/>
  <c r="X47" i="166" s="1"/>
  <c r="BD156" i="10"/>
  <c r="X47" i="165" s="1"/>
  <c r="BB156" i="10"/>
  <c r="X47" i="164" s="1"/>
  <c r="AZ156" i="10"/>
  <c r="X47" i="163" s="1"/>
  <c r="AX156" i="10"/>
  <c r="X47" i="162" s="1"/>
  <c r="AV156" i="10"/>
  <c r="X47" i="161" s="1"/>
  <c r="AT156" i="10"/>
  <c r="X47" i="160" s="1"/>
  <c r="AR156" i="10"/>
  <c r="X47" i="159" s="1"/>
  <c r="AP156" i="10"/>
  <c r="X47" i="158" s="1"/>
  <c r="AN156" i="10"/>
  <c r="X47" i="157" s="1"/>
  <c r="AL156" i="10"/>
  <c r="X47" i="156" s="1"/>
  <c r="AJ156" i="10"/>
  <c r="X47" i="155" s="1"/>
  <c r="AH156" i="10"/>
  <c r="X47" i="154" s="1"/>
  <c r="AF156" i="10"/>
  <c r="X47" i="153" s="1"/>
  <c r="AD156" i="10"/>
  <c r="X47" i="152" s="1"/>
  <c r="AB156" i="10"/>
  <c r="X47" i="151" s="1"/>
  <c r="Z156" i="10"/>
  <c r="X47" i="150" s="1"/>
  <c r="X156" i="10"/>
  <c r="X47" i="149" s="1"/>
  <c r="V156" i="10"/>
  <c r="X47" i="148" s="1"/>
  <c r="T156" i="10"/>
  <c r="X47" i="147" s="1"/>
  <c r="R156" i="10"/>
  <c r="X47" i="146" s="1"/>
  <c r="P156" i="10"/>
  <c r="X47" i="145" s="1"/>
  <c r="N156" i="10"/>
  <c r="X47" i="144" s="1"/>
  <c r="L156" i="10"/>
  <c r="X47" i="143" s="1"/>
  <c r="J156" i="10"/>
  <c r="X47" i="142" s="1"/>
  <c r="H156" i="10"/>
  <c r="X47" i="141" s="1"/>
  <c r="F156" i="10"/>
  <c r="X47" i="140" s="1"/>
  <c r="D156" i="10"/>
  <c r="X47" i="139" s="1"/>
  <c r="B156" i="10"/>
  <c r="A156" i="10"/>
  <c r="BH155" i="10"/>
  <c r="X46" i="167" s="1"/>
  <c r="BF155" i="10"/>
  <c r="X46" i="166" s="1"/>
  <c r="BD155" i="10"/>
  <c r="X46" i="165" s="1"/>
  <c r="BB155" i="10"/>
  <c r="X46" i="164" s="1"/>
  <c r="AZ155" i="10"/>
  <c r="X46" i="163" s="1"/>
  <c r="AX155" i="10"/>
  <c r="X46" i="162" s="1"/>
  <c r="AV155" i="10"/>
  <c r="X46" i="161" s="1"/>
  <c r="AT155" i="10"/>
  <c r="X46" i="160" s="1"/>
  <c r="AR155" i="10"/>
  <c r="X46" i="159" s="1"/>
  <c r="AP155" i="10"/>
  <c r="X46" i="158" s="1"/>
  <c r="AN155" i="10"/>
  <c r="X46" i="157" s="1"/>
  <c r="AL155" i="10"/>
  <c r="X46" i="156" s="1"/>
  <c r="AJ155" i="10"/>
  <c r="X46" i="155" s="1"/>
  <c r="AH155" i="10"/>
  <c r="X46" i="154" s="1"/>
  <c r="AF155" i="10"/>
  <c r="X46" i="153" s="1"/>
  <c r="AD155" i="10"/>
  <c r="X46" i="152" s="1"/>
  <c r="AB155" i="10"/>
  <c r="X46" i="151" s="1"/>
  <c r="Z155" i="10"/>
  <c r="X46" i="150" s="1"/>
  <c r="X155" i="10"/>
  <c r="X46" i="149" s="1"/>
  <c r="V155" i="10"/>
  <c r="X46" i="148" s="1"/>
  <c r="T155" i="10"/>
  <c r="X46" i="147" s="1"/>
  <c r="R155" i="10"/>
  <c r="X46" i="146" s="1"/>
  <c r="P155" i="10"/>
  <c r="X46" i="145" s="1"/>
  <c r="N155" i="10"/>
  <c r="X46" i="144" s="1"/>
  <c r="L155" i="10"/>
  <c r="X46" i="143" s="1"/>
  <c r="J155" i="10"/>
  <c r="X46" i="142" s="1"/>
  <c r="H155" i="10"/>
  <c r="X46" i="141" s="1"/>
  <c r="F155" i="10"/>
  <c r="X46" i="140" s="1"/>
  <c r="D155" i="10"/>
  <c r="X46" i="139" s="1"/>
  <c r="B155" i="10"/>
  <c r="A155" i="10"/>
  <c r="BH154" i="10"/>
  <c r="X45" i="167" s="1"/>
  <c r="BF154" i="10"/>
  <c r="X45" i="166" s="1"/>
  <c r="BD154" i="10"/>
  <c r="X45" i="165" s="1"/>
  <c r="BB154" i="10"/>
  <c r="X45" i="164" s="1"/>
  <c r="AZ154" i="10"/>
  <c r="X45" i="163" s="1"/>
  <c r="AX154" i="10"/>
  <c r="X45" i="162" s="1"/>
  <c r="AV154" i="10"/>
  <c r="X45" i="161" s="1"/>
  <c r="AT154" i="10"/>
  <c r="X45" i="160" s="1"/>
  <c r="AR154" i="10"/>
  <c r="X45" i="159" s="1"/>
  <c r="AP154" i="10"/>
  <c r="X45" i="158" s="1"/>
  <c r="AN154" i="10"/>
  <c r="X45" i="157" s="1"/>
  <c r="AL154" i="10"/>
  <c r="X45" i="156" s="1"/>
  <c r="AJ154" i="10"/>
  <c r="X45" i="155" s="1"/>
  <c r="AH154" i="10"/>
  <c r="X45" i="154" s="1"/>
  <c r="AF154" i="10"/>
  <c r="X45" i="153" s="1"/>
  <c r="AD154" i="10"/>
  <c r="X45" i="152" s="1"/>
  <c r="AB154" i="10"/>
  <c r="X45" i="151" s="1"/>
  <c r="Z154" i="10"/>
  <c r="X45" i="150" s="1"/>
  <c r="X154" i="10"/>
  <c r="X45" i="149" s="1"/>
  <c r="V154" i="10"/>
  <c r="X45" i="148" s="1"/>
  <c r="T154" i="10"/>
  <c r="X45" i="147" s="1"/>
  <c r="R154" i="10"/>
  <c r="X45" i="146" s="1"/>
  <c r="P154" i="10"/>
  <c r="X45" i="145" s="1"/>
  <c r="N154" i="10"/>
  <c r="X45" i="144" s="1"/>
  <c r="L154" i="10"/>
  <c r="X45" i="143" s="1"/>
  <c r="J154" i="10"/>
  <c r="X45" i="142" s="1"/>
  <c r="H154" i="10"/>
  <c r="X45" i="141" s="1"/>
  <c r="F154" i="10"/>
  <c r="X45" i="140" s="1"/>
  <c r="D154" i="10"/>
  <c r="X45" i="139" s="1"/>
  <c r="B154" i="10"/>
  <c r="A154" i="10"/>
  <c r="BH153" i="10"/>
  <c r="X44" i="167" s="1"/>
  <c r="BF153" i="10"/>
  <c r="X44" i="166" s="1"/>
  <c r="BD153" i="10"/>
  <c r="X44" i="165" s="1"/>
  <c r="BB153" i="10"/>
  <c r="X44" i="164" s="1"/>
  <c r="AZ153" i="10"/>
  <c r="X44" i="163" s="1"/>
  <c r="AX153" i="10"/>
  <c r="X44" i="162" s="1"/>
  <c r="AV153" i="10"/>
  <c r="X44" i="161" s="1"/>
  <c r="AT153" i="10"/>
  <c r="X44" i="160" s="1"/>
  <c r="AR153" i="10"/>
  <c r="X44" i="159" s="1"/>
  <c r="AP153" i="10"/>
  <c r="X44" i="158" s="1"/>
  <c r="AN153" i="10"/>
  <c r="X44" i="157" s="1"/>
  <c r="AL153" i="10"/>
  <c r="X44" i="156" s="1"/>
  <c r="AJ153" i="10"/>
  <c r="X44" i="155" s="1"/>
  <c r="AH153" i="10"/>
  <c r="X44" i="154" s="1"/>
  <c r="AF153" i="10"/>
  <c r="X44" i="153" s="1"/>
  <c r="AD153" i="10"/>
  <c r="X44" i="152" s="1"/>
  <c r="AB153" i="10"/>
  <c r="X44" i="151" s="1"/>
  <c r="Z153" i="10"/>
  <c r="X44" i="150" s="1"/>
  <c r="X153" i="10"/>
  <c r="X44" i="149" s="1"/>
  <c r="V153" i="10"/>
  <c r="X44" i="148" s="1"/>
  <c r="T153" i="10"/>
  <c r="X44" i="147" s="1"/>
  <c r="R153" i="10"/>
  <c r="X44" i="146" s="1"/>
  <c r="P153" i="10"/>
  <c r="X44" i="145" s="1"/>
  <c r="N153" i="10"/>
  <c r="X44" i="144" s="1"/>
  <c r="L153" i="10"/>
  <c r="X44" i="143" s="1"/>
  <c r="J153" i="10"/>
  <c r="X44" i="142" s="1"/>
  <c r="H153" i="10"/>
  <c r="X44" i="141" s="1"/>
  <c r="F153" i="10"/>
  <c r="X44" i="140" s="1"/>
  <c r="D153" i="10"/>
  <c r="X44" i="139" s="1"/>
  <c r="B153" i="10"/>
  <c r="A153" i="10"/>
  <c r="BH152" i="10"/>
  <c r="X43" i="167" s="1"/>
  <c r="BF152" i="10"/>
  <c r="X43" i="166" s="1"/>
  <c r="BD152" i="10"/>
  <c r="X43" i="165" s="1"/>
  <c r="BB152" i="10"/>
  <c r="X43" i="164" s="1"/>
  <c r="AZ152" i="10"/>
  <c r="X43" i="163" s="1"/>
  <c r="AX152" i="10"/>
  <c r="X43" i="162" s="1"/>
  <c r="AV152" i="10"/>
  <c r="X43" i="161" s="1"/>
  <c r="AT152" i="10"/>
  <c r="X43" i="160" s="1"/>
  <c r="AR152" i="10"/>
  <c r="X43" i="159" s="1"/>
  <c r="AP152" i="10"/>
  <c r="X43" i="158" s="1"/>
  <c r="AN152" i="10"/>
  <c r="X43" i="157" s="1"/>
  <c r="AL152" i="10"/>
  <c r="X43" i="156" s="1"/>
  <c r="AJ152" i="10"/>
  <c r="X43" i="155" s="1"/>
  <c r="AH152" i="10"/>
  <c r="X43" i="154" s="1"/>
  <c r="AF152" i="10"/>
  <c r="X43" i="153" s="1"/>
  <c r="AD152" i="10"/>
  <c r="X43" i="152" s="1"/>
  <c r="AB152" i="10"/>
  <c r="X43" i="151" s="1"/>
  <c r="Z152" i="10"/>
  <c r="X43" i="150" s="1"/>
  <c r="X152" i="10"/>
  <c r="X43" i="149" s="1"/>
  <c r="V152" i="10"/>
  <c r="X43" i="148" s="1"/>
  <c r="T152" i="10"/>
  <c r="X43" i="147" s="1"/>
  <c r="R152" i="10"/>
  <c r="X43" i="146" s="1"/>
  <c r="P152" i="10"/>
  <c r="X43" i="145" s="1"/>
  <c r="N152" i="10"/>
  <c r="X43" i="144" s="1"/>
  <c r="L152" i="10"/>
  <c r="X43" i="143" s="1"/>
  <c r="J152" i="10"/>
  <c r="X43" i="142" s="1"/>
  <c r="H152" i="10"/>
  <c r="X43" i="141" s="1"/>
  <c r="F152" i="10"/>
  <c r="X43" i="140" s="1"/>
  <c r="D152" i="10"/>
  <c r="X43" i="139" s="1"/>
  <c r="B152" i="10"/>
  <c r="A152" i="10"/>
  <c r="BH151" i="10"/>
  <c r="X42" i="167" s="1"/>
  <c r="BF151" i="10"/>
  <c r="X42" i="166" s="1"/>
  <c r="BD151" i="10"/>
  <c r="X42" i="165" s="1"/>
  <c r="BB151" i="10"/>
  <c r="X42" i="164" s="1"/>
  <c r="AZ151" i="10"/>
  <c r="X42" i="163" s="1"/>
  <c r="AX151" i="10"/>
  <c r="X42" i="162" s="1"/>
  <c r="AV151" i="10"/>
  <c r="X42" i="161" s="1"/>
  <c r="AT151" i="10"/>
  <c r="X42" i="160" s="1"/>
  <c r="AR151" i="10"/>
  <c r="X42" i="159" s="1"/>
  <c r="AP151" i="10"/>
  <c r="X42" i="158" s="1"/>
  <c r="AN151" i="10"/>
  <c r="X42" i="157" s="1"/>
  <c r="AL151" i="10"/>
  <c r="X42" i="156" s="1"/>
  <c r="AJ151" i="10"/>
  <c r="X42" i="155" s="1"/>
  <c r="AH151" i="10"/>
  <c r="X42" i="154" s="1"/>
  <c r="AF151" i="10"/>
  <c r="X42" i="153" s="1"/>
  <c r="AD151" i="10"/>
  <c r="X42" i="152" s="1"/>
  <c r="AB151" i="10"/>
  <c r="X42" i="151" s="1"/>
  <c r="Z151" i="10"/>
  <c r="X42" i="150" s="1"/>
  <c r="X151" i="10"/>
  <c r="X42" i="149" s="1"/>
  <c r="V151" i="10"/>
  <c r="X42" i="148" s="1"/>
  <c r="T151" i="10"/>
  <c r="X42" i="147" s="1"/>
  <c r="R151" i="10"/>
  <c r="X42" i="146" s="1"/>
  <c r="P151" i="10"/>
  <c r="X42" i="145" s="1"/>
  <c r="N151" i="10"/>
  <c r="X42" i="144" s="1"/>
  <c r="L151" i="10"/>
  <c r="X42" i="143" s="1"/>
  <c r="J151" i="10"/>
  <c r="X42" i="142" s="1"/>
  <c r="H151" i="10"/>
  <c r="X42" i="141" s="1"/>
  <c r="F151" i="10"/>
  <c r="X42" i="140" s="1"/>
  <c r="D151" i="10"/>
  <c r="X42" i="139" s="1"/>
  <c r="B151" i="10"/>
  <c r="A151" i="10"/>
  <c r="BH150" i="10"/>
  <c r="X41" i="167" s="1"/>
  <c r="BF150" i="10"/>
  <c r="X41" i="166" s="1"/>
  <c r="BD150" i="10"/>
  <c r="X41" i="165" s="1"/>
  <c r="BB150" i="10"/>
  <c r="X41" i="164" s="1"/>
  <c r="AZ150" i="10"/>
  <c r="X41" i="163" s="1"/>
  <c r="AX150" i="10"/>
  <c r="X41" i="162" s="1"/>
  <c r="AV150" i="10"/>
  <c r="X41" i="161" s="1"/>
  <c r="AT150" i="10"/>
  <c r="X41" i="160" s="1"/>
  <c r="AR150" i="10"/>
  <c r="X41" i="159" s="1"/>
  <c r="AP150" i="10"/>
  <c r="X41" i="158" s="1"/>
  <c r="AN150" i="10"/>
  <c r="X41" i="157" s="1"/>
  <c r="AL150" i="10"/>
  <c r="X41" i="156" s="1"/>
  <c r="AJ150" i="10"/>
  <c r="X41" i="155" s="1"/>
  <c r="AH150" i="10"/>
  <c r="X41" i="154" s="1"/>
  <c r="AF150" i="10"/>
  <c r="X41" i="153" s="1"/>
  <c r="AD150" i="10"/>
  <c r="X41" i="152" s="1"/>
  <c r="AB150" i="10"/>
  <c r="X41" i="151" s="1"/>
  <c r="Z150" i="10"/>
  <c r="X41" i="150" s="1"/>
  <c r="X150" i="10"/>
  <c r="X41" i="149" s="1"/>
  <c r="V150" i="10"/>
  <c r="X41" i="148" s="1"/>
  <c r="T150" i="10"/>
  <c r="X41" i="147" s="1"/>
  <c r="R150" i="10"/>
  <c r="X41" i="146" s="1"/>
  <c r="P150" i="10"/>
  <c r="X41" i="145" s="1"/>
  <c r="N150" i="10"/>
  <c r="X41" i="144" s="1"/>
  <c r="L150" i="10"/>
  <c r="X41" i="143" s="1"/>
  <c r="J150" i="10"/>
  <c r="X41" i="142" s="1"/>
  <c r="H150" i="10"/>
  <c r="X41" i="141" s="1"/>
  <c r="F150" i="10"/>
  <c r="X41" i="140" s="1"/>
  <c r="D150" i="10"/>
  <c r="X41" i="139" s="1"/>
  <c r="B150" i="10"/>
  <c r="A150" i="10"/>
  <c r="BH149" i="10"/>
  <c r="X40" i="167" s="1"/>
  <c r="BF149" i="10"/>
  <c r="X40" i="166" s="1"/>
  <c r="BD149" i="10"/>
  <c r="X40" i="165" s="1"/>
  <c r="BB149" i="10"/>
  <c r="X40" i="164" s="1"/>
  <c r="AZ149" i="10"/>
  <c r="X40" i="163" s="1"/>
  <c r="AX149" i="10"/>
  <c r="X40" i="162" s="1"/>
  <c r="AV149" i="10"/>
  <c r="X40" i="161" s="1"/>
  <c r="AT149" i="10"/>
  <c r="X40" i="160" s="1"/>
  <c r="AR149" i="10"/>
  <c r="X40" i="159" s="1"/>
  <c r="AP149" i="10"/>
  <c r="X40" i="158" s="1"/>
  <c r="AN149" i="10"/>
  <c r="X40" i="157" s="1"/>
  <c r="AL149" i="10"/>
  <c r="X40" i="156" s="1"/>
  <c r="AJ149" i="10"/>
  <c r="X40" i="155" s="1"/>
  <c r="AH149" i="10"/>
  <c r="X40" i="154" s="1"/>
  <c r="AF149" i="10"/>
  <c r="X40" i="153" s="1"/>
  <c r="AD149" i="10"/>
  <c r="X40" i="152" s="1"/>
  <c r="AB149" i="10"/>
  <c r="X40" i="151" s="1"/>
  <c r="Z149" i="10"/>
  <c r="X40" i="150" s="1"/>
  <c r="X149" i="10"/>
  <c r="X40" i="149" s="1"/>
  <c r="V149" i="10"/>
  <c r="X40" i="148" s="1"/>
  <c r="T149" i="10"/>
  <c r="X40" i="147" s="1"/>
  <c r="R149" i="10"/>
  <c r="X40" i="146" s="1"/>
  <c r="P149" i="10"/>
  <c r="X40" i="145" s="1"/>
  <c r="N149" i="10"/>
  <c r="X40" i="144" s="1"/>
  <c r="L149" i="10"/>
  <c r="X40" i="143" s="1"/>
  <c r="J149" i="10"/>
  <c r="X40" i="142" s="1"/>
  <c r="H149" i="10"/>
  <c r="X40" i="141" s="1"/>
  <c r="F149" i="10"/>
  <c r="X40" i="140" s="1"/>
  <c r="D149" i="10"/>
  <c r="X40" i="139" s="1"/>
  <c r="B149" i="10"/>
  <c r="A149" i="10"/>
  <c r="BH148" i="10"/>
  <c r="X39" i="167" s="1"/>
  <c r="BF148" i="10"/>
  <c r="X39" i="166" s="1"/>
  <c r="BD148" i="10"/>
  <c r="X39" i="165" s="1"/>
  <c r="BB148" i="10"/>
  <c r="X39" i="164" s="1"/>
  <c r="AZ148" i="10"/>
  <c r="X39" i="163" s="1"/>
  <c r="AX148" i="10"/>
  <c r="X39" i="162" s="1"/>
  <c r="AV148" i="10"/>
  <c r="X39" i="161" s="1"/>
  <c r="AT148" i="10"/>
  <c r="X39" i="160" s="1"/>
  <c r="AR148" i="10"/>
  <c r="X39" i="159" s="1"/>
  <c r="AP148" i="10"/>
  <c r="X39" i="158" s="1"/>
  <c r="AN148" i="10"/>
  <c r="X39" i="157" s="1"/>
  <c r="AL148" i="10"/>
  <c r="X39" i="156" s="1"/>
  <c r="AJ148" i="10"/>
  <c r="X39" i="155" s="1"/>
  <c r="AH148" i="10"/>
  <c r="X39" i="154" s="1"/>
  <c r="AF148" i="10"/>
  <c r="X39" i="153" s="1"/>
  <c r="AD148" i="10"/>
  <c r="X39" i="152" s="1"/>
  <c r="AB148" i="10"/>
  <c r="X39" i="151" s="1"/>
  <c r="Z148" i="10"/>
  <c r="X39" i="150" s="1"/>
  <c r="X148" i="10"/>
  <c r="X39" i="149" s="1"/>
  <c r="V148" i="10"/>
  <c r="X39" i="148" s="1"/>
  <c r="T148" i="10"/>
  <c r="X39" i="147" s="1"/>
  <c r="R148" i="10"/>
  <c r="X39" i="146" s="1"/>
  <c r="P148" i="10"/>
  <c r="X39" i="145" s="1"/>
  <c r="N148" i="10"/>
  <c r="X39" i="144" s="1"/>
  <c r="L148" i="10"/>
  <c r="X39" i="143" s="1"/>
  <c r="J148" i="10"/>
  <c r="X39" i="142" s="1"/>
  <c r="H148" i="10"/>
  <c r="X39" i="141" s="1"/>
  <c r="F148" i="10"/>
  <c r="X39" i="140" s="1"/>
  <c r="D148" i="10"/>
  <c r="X39" i="139" s="1"/>
  <c r="B148" i="10"/>
  <c r="A148" i="10"/>
  <c r="BH147" i="10"/>
  <c r="X38" i="167" s="1"/>
  <c r="BF147" i="10"/>
  <c r="X38" i="166" s="1"/>
  <c r="BD147" i="10"/>
  <c r="X38" i="165" s="1"/>
  <c r="BB147" i="10"/>
  <c r="X38" i="164" s="1"/>
  <c r="AZ147" i="10"/>
  <c r="X38" i="163" s="1"/>
  <c r="AX147" i="10"/>
  <c r="X38" i="162" s="1"/>
  <c r="AV147" i="10"/>
  <c r="X38" i="161" s="1"/>
  <c r="AT147" i="10"/>
  <c r="X38" i="160" s="1"/>
  <c r="AR147" i="10"/>
  <c r="X38" i="159" s="1"/>
  <c r="AP147" i="10"/>
  <c r="X38" i="158" s="1"/>
  <c r="AN147" i="10"/>
  <c r="X38" i="157" s="1"/>
  <c r="AL147" i="10"/>
  <c r="X38" i="156" s="1"/>
  <c r="AJ147" i="10"/>
  <c r="X38" i="155" s="1"/>
  <c r="AH147" i="10"/>
  <c r="X38" i="154" s="1"/>
  <c r="AF147" i="10"/>
  <c r="X38" i="153" s="1"/>
  <c r="AD147" i="10"/>
  <c r="X38" i="152" s="1"/>
  <c r="AB147" i="10"/>
  <c r="X38" i="151" s="1"/>
  <c r="Z147" i="10"/>
  <c r="X38" i="150" s="1"/>
  <c r="X147" i="10"/>
  <c r="X38" i="149" s="1"/>
  <c r="V147" i="10"/>
  <c r="X38" i="148" s="1"/>
  <c r="T147" i="10"/>
  <c r="X38" i="147" s="1"/>
  <c r="R147" i="10"/>
  <c r="X38" i="146" s="1"/>
  <c r="P147" i="10"/>
  <c r="X38" i="145" s="1"/>
  <c r="N147" i="10"/>
  <c r="X38" i="144" s="1"/>
  <c r="L147" i="10"/>
  <c r="X38" i="143" s="1"/>
  <c r="J147" i="10"/>
  <c r="X38" i="142" s="1"/>
  <c r="H147" i="10"/>
  <c r="X38" i="141" s="1"/>
  <c r="F147" i="10"/>
  <c r="X38" i="140" s="1"/>
  <c r="D147" i="10"/>
  <c r="X38" i="139" s="1"/>
  <c r="B147" i="10"/>
  <c r="A147" i="10"/>
  <c r="BH146" i="10"/>
  <c r="X37" i="167" s="1"/>
  <c r="BF146" i="10"/>
  <c r="X37" i="166" s="1"/>
  <c r="BD146" i="10"/>
  <c r="X37" i="165" s="1"/>
  <c r="BB146" i="10"/>
  <c r="X37" i="164" s="1"/>
  <c r="AZ146" i="10"/>
  <c r="X37" i="163" s="1"/>
  <c r="AX146" i="10"/>
  <c r="X37" i="162" s="1"/>
  <c r="AV146" i="10"/>
  <c r="X37" i="161" s="1"/>
  <c r="AT146" i="10"/>
  <c r="X37" i="160" s="1"/>
  <c r="AR146" i="10"/>
  <c r="X37" i="159" s="1"/>
  <c r="AP146" i="10"/>
  <c r="X37" i="158" s="1"/>
  <c r="AN146" i="10"/>
  <c r="X37" i="157" s="1"/>
  <c r="AL146" i="10"/>
  <c r="X37" i="156" s="1"/>
  <c r="AJ146" i="10"/>
  <c r="X37" i="155" s="1"/>
  <c r="AH146" i="10"/>
  <c r="X37" i="154" s="1"/>
  <c r="AF146" i="10"/>
  <c r="X37" i="153" s="1"/>
  <c r="AD146" i="10"/>
  <c r="X37" i="152" s="1"/>
  <c r="AB146" i="10"/>
  <c r="X37" i="151" s="1"/>
  <c r="Z146" i="10"/>
  <c r="X37" i="150" s="1"/>
  <c r="X146" i="10"/>
  <c r="X37" i="149" s="1"/>
  <c r="V146" i="10"/>
  <c r="X37" i="148" s="1"/>
  <c r="T146" i="10"/>
  <c r="X37" i="147" s="1"/>
  <c r="R146" i="10"/>
  <c r="X37" i="146" s="1"/>
  <c r="P146" i="10"/>
  <c r="X37" i="145" s="1"/>
  <c r="N146" i="10"/>
  <c r="X37" i="144" s="1"/>
  <c r="L146" i="10"/>
  <c r="X37" i="143" s="1"/>
  <c r="J146" i="10"/>
  <c r="X37" i="142" s="1"/>
  <c r="H146" i="10"/>
  <c r="X37" i="141" s="1"/>
  <c r="F146" i="10"/>
  <c r="X37" i="140" s="1"/>
  <c r="D146" i="10"/>
  <c r="X37" i="139" s="1"/>
  <c r="B146" i="10"/>
  <c r="A146" i="10"/>
  <c r="BH145" i="10"/>
  <c r="X36" i="167" s="1"/>
  <c r="BF145" i="10"/>
  <c r="X36" i="166" s="1"/>
  <c r="BD145" i="10"/>
  <c r="X36" i="165" s="1"/>
  <c r="BB145" i="10"/>
  <c r="X36" i="164" s="1"/>
  <c r="AZ145" i="10"/>
  <c r="X36" i="163" s="1"/>
  <c r="AX145" i="10"/>
  <c r="X36" i="162" s="1"/>
  <c r="AV145" i="10"/>
  <c r="X36" i="161" s="1"/>
  <c r="AT145" i="10"/>
  <c r="X36" i="160" s="1"/>
  <c r="AR145" i="10"/>
  <c r="X36" i="159" s="1"/>
  <c r="AP145" i="10"/>
  <c r="X36" i="158" s="1"/>
  <c r="AN145" i="10"/>
  <c r="X36" i="157" s="1"/>
  <c r="AL145" i="10"/>
  <c r="X36" i="156" s="1"/>
  <c r="AJ145" i="10"/>
  <c r="X36" i="155" s="1"/>
  <c r="AH145" i="10"/>
  <c r="X36" i="154" s="1"/>
  <c r="AF145" i="10"/>
  <c r="X36" i="153" s="1"/>
  <c r="AD145" i="10"/>
  <c r="X36" i="152" s="1"/>
  <c r="AB145" i="10"/>
  <c r="X36" i="151" s="1"/>
  <c r="Z145" i="10"/>
  <c r="X36" i="150" s="1"/>
  <c r="X145" i="10"/>
  <c r="X36" i="149" s="1"/>
  <c r="V145" i="10"/>
  <c r="X36" i="148" s="1"/>
  <c r="T145" i="10"/>
  <c r="X36" i="147" s="1"/>
  <c r="R145" i="10"/>
  <c r="X36" i="146" s="1"/>
  <c r="P145" i="10"/>
  <c r="X36" i="145" s="1"/>
  <c r="N145" i="10"/>
  <c r="X36" i="144" s="1"/>
  <c r="L145" i="10"/>
  <c r="X36" i="143" s="1"/>
  <c r="J145" i="10"/>
  <c r="X36" i="142" s="1"/>
  <c r="H145" i="10"/>
  <c r="X36" i="141" s="1"/>
  <c r="F145" i="10"/>
  <c r="X36" i="140" s="1"/>
  <c r="D145" i="10"/>
  <c r="X36" i="139" s="1"/>
  <c r="B145" i="10"/>
  <c r="A145" i="10"/>
  <c r="BH144" i="10"/>
  <c r="X35" i="167" s="1"/>
  <c r="BF144" i="10"/>
  <c r="X35" i="166" s="1"/>
  <c r="BD144" i="10"/>
  <c r="X35" i="165" s="1"/>
  <c r="BB144" i="10"/>
  <c r="X35" i="164" s="1"/>
  <c r="AZ144" i="10"/>
  <c r="X35" i="163" s="1"/>
  <c r="AX144" i="10"/>
  <c r="X35" i="162" s="1"/>
  <c r="AV144" i="10"/>
  <c r="X35" i="161" s="1"/>
  <c r="AT144" i="10"/>
  <c r="X35" i="160" s="1"/>
  <c r="AR144" i="10"/>
  <c r="X35" i="159" s="1"/>
  <c r="AP144" i="10"/>
  <c r="X35" i="158" s="1"/>
  <c r="AN144" i="10"/>
  <c r="X35" i="157" s="1"/>
  <c r="AL144" i="10"/>
  <c r="X35" i="156" s="1"/>
  <c r="AJ144" i="10"/>
  <c r="X35" i="155" s="1"/>
  <c r="AH144" i="10"/>
  <c r="X35" i="154" s="1"/>
  <c r="AF144" i="10"/>
  <c r="X35" i="153" s="1"/>
  <c r="AD144" i="10"/>
  <c r="X35" i="152" s="1"/>
  <c r="AB144" i="10"/>
  <c r="X35" i="151" s="1"/>
  <c r="Z144" i="10"/>
  <c r="X35" i="150" s="1"/>
  <c r="X144" i="10"/>
  <c r="X35" i="149" s="1"/>
  <c r="V144" i="10"/>
  <c r="X35" i="148" s="1"/>
  <c r="T144" i="10"/>
  <c r="X35" i="147" s="1"/>
  <c r="R144" i="10"/>
  <c r="X35" i="146" s="1"/>
  <c r="P144" i="10"/>
  <c r="X35" i="145" s="1"/>
  <c r="N144" i="10"/>
  <c r="X35" i="144" s="1"/>
  <c r="L144" i="10"/>
  <c r="X35" i="143" s="1"/>
  <c r="J144" i="10"/>
  <c r="X35" i="142" s="1"/>
  <c r="H144" i="10"/>
  <c r="X35" i="141" s="1"/>
  <c r="F144" i="10"/>
  <c r="X35" i="140" s="1"/>
  <c r="D144" i="10"/>
  <c r="X35" i="139" s="1"/>
  <c r="B144" i="10"/>
  <c r="A144" i="10"/>
  <c r="BH143" i="10"/>
  <c r="X34" i="167" s="1"/>
  <c r="BF143" i="10"/>
  <c r="X34" i="166" s="1"/>
  <c r="BD143" i="10"/>
  <c r="X34" i="165" s="1"/>
  <c r="BB143" i="10"/>
  <c r="X34" i="164" s="1"/>
  <c r="AZ143" i="10"/>
  <c r="X34" i="163" s="1"/>
  <c r="AX143" i="10"/>
  <c r="X34" i="162" s="1"/>
  <c r="AV143" i="10"/>
  <c r="X34" i="161" s="1"/>
  <c r="AT143" i="10"/>
  <c r="X34" i="160" s="1"/>
  <c r="AR143" i="10"/>
  <c r="X34" i="159" s="1"/>
  <c r="AP143" i="10"/>
  <c r="X34" i="158" s="1"/>
  <c r="AN143" i="10"/>
  <c r="X34" i="157" s="1"/>
  <c r="AL143" i="10"/>
  <c r="X34" i="156" s="1"/>
  <c r="AJ143" i="10"/>
  <c r="X34" i="155" s="1"/>
  <c r="AH143" i="10"/>
  <c r="X34" i="154" s="1"/>
  <c r="AF143" i="10"/>
  <c r="X34" i="153" s="1"/>
  <c r="AD143" i="10"/>
  <c r="X34" i="152" s="1"/>
  <c r="AB143" i="10"/>
  <c r="X34" i="151" s="1"/>
  <c r="Z143" i="10"/>
  <c r="X34" i="150" s="1"/>
  <c r="X143" i="10"/>
  <c r="X34" i="149" s="1"/>
  <c r="V143" i="10"/>
  <c r="X34" i="148" s="1"/>
  <c r="T143" i="10"/>
  <c r="X34" i="147" s="1"/>
  <c r="R143" i="10"/>
  <c r="X34" i="146" s="1"/>
  <c r="P143" i="10"/>
  <c r="X34" i="145" s="1"/>
  <c r="N143" i="10"/>
  <c r="X34" i="144" s="1"/>
  <c r="L143" i="10"/>
  <c r="X34" i="143" s="1"/>
  <c r="J143" i="10"/>
  <c r="X34" i="142" s="1"/>
  <c r="H143" i="10"/>
  <c r="X34" i="141" s="1"/>
  <c r="F143" i="10"/>
  <c r="X34" i="140" s="1"/>
  <c r="D143" i="10"/>
  <c r="X34" i="139" s="1"/>
  <c r="B143" i="10"/>
  <c r="A143" i="10"/>
  <c r="BH142" i="10"/>
  <c r="X33" i="167" s="1"/>
  <c r="BF142" i="10"/>
  <c r="X33" i="166" s="1"/>
  <c r="BD142" i="10"/>
  <c r="X33" i="165" s="1"/>
  <c r="BB142" i="10"/>
  <c r="X33" i="164" s="1"/>
  <c r="AZ142" i="10"/>
  <c r="X33" i="163" s="1"/>
  <c r="AX142" i="10"/>
  <c r="X33" i="162" s="1"/>
  <c r="AV142" i="10"/>
  <c r="X33" i="161" s="1"/>
  <c r="AT142" i="10"/>
  <c r="X33" i="160" s="1"/>
  <c r="AR142" i="10"/>
  <c r="X33" i="159" s="1"/>
  <c r="AP142" i="10"/>
  <c r="X33" i="158" s="1"/>
  <c r="AN142" i="10"/>
  <c r="X33" i="157" s="1"/>
  <c r="AL142" i="10"/>
  <c r="X33" i="156" s="1"/>
  <c r="AJ142" i="10"/>
  <c r="X33" i="155" s="1"/>
  <c r="AH142" i="10"/>
  <c r="X33" i="154" s="1"/>
  <c r="AF142" i="10"/>
  <c r="X33" i="153" s="1"/>
  <c r="AD142" i="10"/>
  <c r="X33" i="152" s="1"/>
  <c r="AB142" i="10"/>
  <c r="X33" i="151" s="1"/>
  <c r="Z142" i="10"/>
  <c r="X33" i="150" s="1"/>
  <c r="X142" i="10"/>
  <c r="X33" i="149" s="1"/>
  <c r="V142" i="10"/>
  <c r="X33" i="148" s="1"/>
  <c r="T142" i="10"/>
  <c r="X33" i="147" s="1"/>
  <c r="R142" i="10"/>
  <c r="X33" i="146" s="1"/>
  <c r="P142" i="10"/>
  <c r="X33" i="145" s="1"/>
  <c r="N142" i="10"/>
  <c r="X33" i="144" s="1"/>
  <c r="L142" i="10"/>
  <c r="X33" i="143" s="1"/>
  <c r="J142" i="10"/>
  <c r="X33" i="142" s="1"/>
  <c r="H142" i="10"/>
  <c r="X33" i="141" s="1"/>
  <c r="F142" i="10"/>
  <c r="X33" i="140" s="1"/>
  <c r="D142" i="10"/>
  <c r="X33" i="139" s="1"/>
  <c r="B142" i="10"/>
  <c r="A142" i="10"/>
  <c r="BH141" i="10"/>
  <c r="X32" i="167" s="1"/>
  <c r="BF141" i="10"/>
  <c r="X32" i="166" s="1"/>
  <c r="BD141" i="10"/>
  <c r="X32" i="165" s="1"/>
  <c r="BB141" i="10"/>
  <c r="X32" i="164" s="1"/>
  <c r="AZ141" i="10"/>
  <c r="X32" i="163" s="1"/>
  <c r="AX141" i="10"/>
  <c r="X32" i="162" s="1"/>
  <c r="AV141" i="10"/>
  <c r="X32" i="161" s="1"/>
  <c r="AT141" i="10"/>
  <c r="X32" i="160" s="1"/>
  <c r="AR141" i="10"/>
  <c r="X32" i="159" s="1"/>
  <c r="AP141" i="10"/>
  <c r="X32" i="158" s="1"/>
  <c r="AN141" i="10"/>
  <c r="X32" i="157" s="1"/>
  <c r="AL141" i="10"/>
  <c r="X32" i="156" s="1"/>
  <c r="AJ141" i="10"/>
  <c r="X32" i="155" s="1"/>
  <c r="AH141" i="10"/>
  <c r="X32" i="154" s="1"/>
  <c r="AF141" i="10"/>
  <c r="X32" i="153" s="1"/>
  <c r="AD141" i="10"/>
  <c r="X32" i="152" s="1"/>
  <c r="AB141" i="10"/>
  <c r="X32" i="151" s="1"/>
  <c r="Z141" i="10"/>
  <c r="X32" i="150" s="1"/>
  <c r="X141" i="10"/>
  <c r="X32" i="149" s="1"/>
  <c r="V141" i="10"/>
  <c r="X32" i="148" s="1"/>
  <c r="T141" i="10"/>
  <c r="X32" i="147" s="1"/>
  <c r="R141" i="10"/>
  <c r="X32" i="146" s="1"/>
  <c r="P141" i="10"/>
  <c r="X32" i="145" s="1"/>
  <c r="N141" i="10"/>
  <c r="X32" i="144" s="1"/>
  <c r="L141" i="10"/>
  <c r="X32" i="143" s="1"/>
  <c r="J141" i="10"/>
  <c r="X32" i="142" s="1"/>
  <c r="H141" i="10"/>
  <c r="X32" i="141" s="1"/>
  <c r="F141" i="10"/>
  <c r="X32" i="140" s="1"/>
  <c r="D141" i="10"/>
  <c r="X32" i="139" s="1"/>
  <c r="B141" i="10"/>
  <c r="A141" i="10"/>
  <c r="BH140" i="10"/>
  <c r="X31" i="167" s="1"/>
  <c r="BF140" i="10"/>
  <c r="X31" i="166" s="1"/>
  <c r="BD140" i="10"/>
  <c r="X31" i="165" s="1"/>
  <c r="BB140" i="10"/>
  <c r="X31" i="164" s="1"/>
  <c r="AZ140" i="10"/>
  <c r="X31" i="163" s="1"/>
  <c r="AX140" i="10"/>
  <c r="X31" i="162" s="1"/>
  <c r="AV140" i="10"/>
  <c r="X31" i="161" s="1"/>
  <c r="AT140" i="10"/>
  <c r="X31" i="160" s="1"/>
  <c r="AR140" i="10"/>
  <c r="X31" i="159" s="1"/>
  <c r="AP140" i="10"/>
  <c r="X31" i="158" s="1"/>
  <c r="AN140" i="10"/>
  <c r="X31" i="157" s="1"/>
  <c r="AL140" i="10"/>
  <c r="X31" i="156" s="1"/>
  <c r="AJ140" i="10"/>
  <c r="X31" i="155" s="1"/>
  <c r="AH140" i="10"/>
  <c r="X31" i="154" s="1"/>
  <c r="AF140" i="10"/>
  <c r="X31" i="153" s="1"/>
  <c r="AD140" i="10"/>
  <c r="X31" i="152" s="1"/>
  <c r="AB140" i="10"/>
  <c r="X31" i="151" s="1"/>
  <c r="Z140" i="10"/>
  <c r="X31" i="150" s="1"/>
  <c r="X140" i="10"/>
  <c r="X31" i="149" s="1"/>
  <c r="V140" i="10"/>
  <c r="X31" i="148" s="1"/>
  <c r="T140" i="10"/>
  <c r="X31" i="147" s="1"/>
  <c r="R140" i="10"/>
  <c r="X31" i="146" s="1"/>
  <c r="P140" i="10"/>
  <c r="X31" i="145" s="1"/>
  <c r="N140" i="10"/>
  <c r="X31" i="144" s="1"/>
  <c r="L140" i="10"/>
  <c r="X31" i="143" s="1"/>
  <c r="J140" i="10"/>
  <c r="X31" i="142" s="1"/>
  <c r="H140" i="10"/>
  <c r="X31" i="141" s="1"/>
  <c r="F140" i="10"/>
  <c r="X31" i="140" s="1"/>
  <c r="D140" i="10"/>
  <c r="X31" i="139" s="1"/>
  <c r="B140" i="10"/>
  <c r="A140" i="10"/>
  <c r="BH139" i="10"/>
  <c r="X30" i="167" s="1"/>
  <c r="BF139" i="10"/>
  <c r="X30" i="166" s="1"/>
  <c r="BD139" i="10"/>
  <c r="X30" i="165" s="1"/>
  <c r="BB139" i="10"/>
  <c r="X30" i="164" s="1"/>
  <c r="AZ139" i="10"/>
  <c r="X30" i="163" s="1"/>
  <c r="AX139" i="10"/>
  <c r="X30" i="162" s="1"/>
  <c r="AV139" i="10"/>
  <c r="X30" i="161" s="1"/>
  <c r="AT139" i="10"/>
  <c r="X30" i="160" s="1"/>
  <c r="AR139" i="10"/>
  <c r="X30" i="159" s="1"/>
  <c r="AP139" i="10"/>
  <c r="X30" i="158" s="1"/>
  <c r="AN139" i="10"/>
  <c r="X30" i="157" s="1"/>
  <c r="AL139" i="10"/>
  <c r="X30" i="156" s="1"/>
  <c r="AJ139" i="10"/>
  <c r="X30" i="155" s="1"/>
  <c r="AH139" i="10"/>
  <c r="X30" i="154" s="1"/>
  <c r="AF139" i="10"/>
  <c r="X30" i="153" s="1"/>
  <c r="AD139" i="10"/>
  <c r="X30" i="152" s="1"/>
  <c r="AB139" i="10"/>
  <c r="X30" i="151" s="1"/>
  <c r="Z139" i="10"/>
  <c r="X30" i="150" s="1"/>
  <c r="X139" i="10"/>
  <c r="X30" i="149" s="1"/>
  <c r="V139" i="10"/>
  <c r="X30" i="148" s="1"/>
  <c r="T139" i="10"/>
  <c r="X30" i="147" s="1"/>
  <c r="R139" i="10"/>
  <c r="X30" i="146" s="1"/>
  <c r="P139" i="10"/>
  <c r="X30" i="145" s="1"/>
  <c r="N139" i="10"/>
  <c r="X30" i="144" s="1"/>
  <c r="L139" i="10"/>
  <c r="X30" i="143" s="1"/>
  <c r="J139" i="10"/>
  <c r="X30" i="142" s="1"/>
  <c r="H139" i="10"/>
  <c r="X30" i="141" s="1"/>
  <c r="F139" i="10"/>
  <c r="X30" i="140" s="1"/>
  <c r="D139" i="10"/>
  <c r="X30" i="139" s="1"/>
  <c r="B139" i="10"/>
  <c r="A139" i="10"/>
  <c r="BH138" i="10"/>
  <c r="X29" i="167" s="1"/>
  <c r="BF138" i="10"/>
  <c r="X29" i="166" s="1"/>
  <c r="BD138" i="10"/>
  <c r="X29" i="165" s="1"/>
  <c r="BB138" i="10"/>
  <c r="X29" i="164" s="1"/>
  <c r="AZ138" i="10"/>
  <c r="X29" i="163" s="1"/>
  <c r="AX138" i="10"/>
  <c r="X29" i="162" s="1"/>
  <c r="AV138" i="10"/>
  <c r="X29" i="161" s="1"/>
  <c r="AT138" i="10"/>
  <c r="X29" i="160" s="1"/>
  <c r="AR138" i="10"/>
  <c r="X29" i="159" s="1"/>
  <c r="AP138" i="10"/>
  <c r="X29" i="158" s="1"/>
  <c r="AN138" i="10"/>
  <c r="X29" i="157" s="1"/>
  <c r="AL138" i="10"/>
  <c r="X29" i="156" s="1"/>
  <c r="AJ138" i="10"/>
  <c r="X29" i="155" s="1"/>
  <c r="AH138" i="10"/>
  <c r="X29" i="154" s="1"/>
  <c r="AF138" i="10"/>
  <c r="X29" i="153" s="1"/>
  <c r="AD138" i="10"/>
  <c r="X29" i="152" s="1"/>
  <c r="AB138" i="10"/>
  <c r="X29" i="151" s="1"/>
  <c r="Z138" i="10"/>
  <c r="X29" i="150" s="1"/>
  <c r="X138" i="10"/>
  <c r="X29" i="149" s="1"/>
  <c r="V138" i="10"/>
  <c r="X29" i="148" s="1"/>
  <c r="T138" i="10"/>
  <c r="X29" i="147" s="1"/>
  <c r="R138" i="10"/>
  <c r="X29" i="146" s="1"/>
  <c r="P138" i="10"/>
  <c r="X29" i="145" s="1"/>
  <c r="N138" i="10"/>
  <c r="X29" i="144" s="1"/>
  <c r="L138" i="10"/>
  <c r="X29" i="143" s="1"/>
  <c r="J138" i="10"/>
  <c r="X29" i="142" s="1"/>
  <c r="H138" i="10"/>
  <c r="X29" i="141" s="1"/>
  <c r="F138" i="10"/>
  <c r="X29" i="140" s="1"/>
  <c r="D138" i="10"/>
  <c r="X29" i="139" s="1"/>
  <c r="B138" i="10"/>
  <c r="A138" i="10"/>
  <c r="BH137" i="10"/>
  <c r="X28" i="167" s="1"/>
  <c r="BF137" i="10"/>
  <c r="X28" i="166" s="1"/>
  <c r="BD137" i="10"/>
  <c r="X28" i="165" s="1"/>
  <c r="BB137" i="10"/>
  <c r="X28" i="164" s="1"/>
  <c r="AZ137" i="10"/>
  <c r="X28" i="163" s="1"/>
  <c r="AX137" i="10"/>
  <c r="X28" i="162" s="1"/>
  <c r="AV137" i="10"/>
  <c r="X28" i="161" s="1"/>
  <c r="AT137" i="10"/>
  <c r="X28" i="160" s="1"/>
  <c r="AR137" i="10"/>
  <c r="X28" i="159" s="1"/>
  <c r="AP137" i="10"/>
  <c r="X28" i="158" s="1"/>
  <c r="AN137" i="10"/>
  <c r="X28" i="157" s="1"/>
  <c r="AL137" i="10"/>
  <c r="X28" i="156" s="1"/>
  <c r="AJ137" i="10"/>
  <c r="X28" i="155" s="1"/>
  <c r="AH137" i="10"/>
  <c r="X28" i="154" s="1"/>
  <c r="AF137" i="10"/>
  <c r="X28" i="153" s="1"/>
  <c r="AD137" i="10"/>
  <c r="X28" i="152" s="1"/>
  <c r="AB137" i="10"/>
  <c r="X28" i="151" s="1"/>
  <c r="Z137" i="10"/>
  <c r="X28" i="150" s="1"/>
  <c r="X137" i="10"/>
  <c r="X28" i="149" s="1"/>
  <c r="V137" i="10"/>
  <c r="X28" i="148" s="1"/>
  <c r="T137" i="10"/>
  <c r="X28" i="147" s="1"/>
  <c r="R137" i="10"/>
  <c r="X28" i="146" s="1"/>
  <c r="P137" i="10"/>
  <c r="X28" i="145" s="1"/>
  <c r="N137" i="10"/>
  <c r="X28" i="144" s="1"/>
  <c r="L137" i="10"/>
  <c r="X28" i="143" s="1"/>
  <c r="J137" i="10"/>
  <c r="X28" i="142" s="1"/>
  <c r="H137" i="10"/>
  <c r="X28" i="141" s="1"/>
  <c r="F137" i="10"/>
  <c r="X28" i="140" s="1"/>
  <c r="D137" i="10"/>
  <c r="X28" i="139" s="1"/>
  <c r="B137" i="10"/>
  <c r="A137" i="10"/>
  <c r="BH136" i="10"/>
  <c r="X27" i="167" s="1"/>
  <c r="BF136" i="10"/>
  <c r="X27" i="166" s="1"/>
  <c r="BD136" i="10"/>
  <c r="X27" i="165" s="1"/>
  <c r="BB136" i="10"/>
  <c r="X27" i="164" s="1"/>
  <c r="AZ136" i="10"/>
  <c r="X27" i="163" s="1"/>
  <c r="AX136" i="10"/>
  <c r="X27" i="162" s="1"/>
  <c r="AV136" i="10"/>
  <c r="X27" i="161" s="1"/>
  <c r="AT136" i="10"/>
  <c r="X27" i="160" s="1"/>
  <c r="AR136" i="10"/>
  <c r="X27" i="159" s="1"/>
  <c r="AP136" i="10"/>
  <c r="X27" i="158" s="1"/>
  <c r="AN136" i="10"/>
  <c r="X27" i="157" s="1"/>
  <c r="AL136" i="10"/>
  <c r="X27" i="156" s="1"/>
  <c r="AJ136" i="10"/>
  <c r="X27" i="155" s="1"/>
  <c r="AH136" i="10"/>
  <c r="X27" i="154" s="1"/>
  <c r="AF136" i="10"/>
  <c r="X27" i="153" s="1"/>
  <c r="AD136" i="10"/>
  <c r="X27" i="152" s="1"/>
  <c r="AB136" i="10"/>
  <c r="X27" i="151" s="1"/>
  <c r="Z136" i="10"/>
  <c r="X27" i="150" s="1"/>
  <c r="X136" i="10"/>
  <c r="X27" i="149" s="1"/>
  <c r="V136" i="10"/>
  <c r="X27" i="148" s="1"/>
  <c r="T136" i="10"/>
  <c r="X27" i="147" s="1"/>
  <c r="R136" i="10"/>
  <c r="X27" i="146" s="1"/>
  <c r="P136" i="10"/>
  <c r="X27" i="145" s="1"/>
  <c r="N136" i="10"/>
  <c r="X27" i="144" s="1"/>
  <c r="L136" i="10"/>
  <c r="X27" i="143" s="1"/>
  <c r="J136" i="10"/>
  <c r="X27" i="142" s="1"/>
  <c r="H136" i="10"/>
  <c r="X27" i="141" s="1"/>
  <c r="F136" i="10"/>
  <c r="X27" i="140" s="1"/>
  <c r="D136" i="10"/>
  <c r="X27" i="139" s="1"/>
  <c r="B136" i="10"/>
  <c r="A136" i="10"/>
  <c r="BH135" i="10"/>
  <c r="X26" i="167" s="1"/>
  <c r="BF135" i="10"/>
  <c r="X26" i="166" s="1"/>
  <c r="BD135" i="10"/>
  <c r="X26" i="165" s="1"/>
  <c r="BB135" i="10"/>
  <c r="X26" i="164" s="1"/>
  <c r="AZ135" i="10"/>
  <c r="X26" i="163" s="1"/>
  <c r="AX135" i="10"/>
  <c r="X26" i="162" s="1"/>
  <c r="AV135" i="10"/>
  <c r="X26" i="161" s="1"/>
  <c r="AT135" i="10"/>
  <c r="X26" i="160" s="1"/>
  <c r="AR135" i="10"/>
  <c r="X26" i="159" s="1"/>
  <c r="AP135" i="10"/>
  <c r="X26" i="158" s="1"/>
  <c r="AN135" i="10"/>
  <c r="X26" i="157" s="1"/>
  <c r="AL135" i="10"/>
  <c r="X26" i="156" s="1"/>
  <c r="AJ135" i="10"/>
  <c r="X26" i="155" s="1"/>
  <c r="AH135" i="10"/>
  <c r="X26" i="154" s="1"/>
  <c r="AF135" i="10"/>
  <c r="X26" i="153" s="1"/>
  <c r="AD135" i="10"/>
  <c r="X26" i="152" s="1"/>
  <c r="AB135" i="10"/>
  <c r="X26" i="151" s="1"/>
  <c r="Z135" i="10"/>
  <c r="X26" i="150" s="1"/>
  <c r="X135" i="10"/>
  <c r="X26" i="149" s="1"/>
  <c r="V135" i="10"/>
  <c r="X26" i="148" s="1"/>
  <c r="T135" i="10"/>
  <c r="X26" i="147" s="1"/>
  <c r="R135" i="10"/>
  <c r="X26" i="146" s="1"/>
  <c r="P135" i="10"/>
  <c r="X26" i="145" s="1"/>
  <c r="N135" i="10"/>
  <c r="X26" i="144" s="1"/>
  <c r="L135" i="10"/>
  <c r="X26" i="143" s="1"/>
  <c r="J135" i="10"/>
  <c r="X26" i="142" s="1"/>
  <c r="H135" i="10"/>
  <c r="X26" i="141" s="1"/>
  <c r="F135" i="10"/>
  <c r="X26" i="140" s="1"/>
  <c r="D135" i="10"/>
  <c r="X26" i="139" s="1"/>
  <c r="B135" i="10"/>
  <c r="A135" i="10"/>
  <c r="BH134" i="10"/>
  <c r="X25" i="167" s="1"/>
  <c r="BF134" i="10"/>
  <c r="X25" i="166" s="1"/>
  <c r="BD134" i="10"/>
  <c r="X25" i="165" s="1"/>
  <c r="BB134" i="10"/>
  <c r="X25" i="164" s="1"/>
  <c r="AZ134" i="10"/>
  <c r="X25" i="163" s="1"/>
  <c r="AX134" i="10"/>
  <c r="X25" i="162" s="1"/>
  <c r="AV134" i="10"/>
  <c r="X25" i="161" s="1"/>
  <c r="AT134" i="10"/>
  <c r="X25" i="160" s="1"/>
  <c r="AR134" i="10"/>
  <c r="X25" i="159" s="1"/>
  <c r="AP134" i="10"/>
  <c r="X25" i="158" s="1"/>
  <c r="AN134" i="10"/>
  <c r="X25" i="157" s="1"/>
  <c r="AL134" i="10"/>
  <c r="X25" i="156" s="1"/>
  <c r="AJ134" i="10"/>
  <c r="X25" i="155" s="1"/>
  <c r="AH134" i="10"/>
  <c r="X25" i="154" s="1"/>
  <c r="AF134" i="10"/>
  <c r="X25" i="153" s="1"/>
  <c r="AD134" i="10"/>
  <c r="X25" i="152" s="1"/>
  <c r="AB134" i="10"/>
  <c r="X25" i="151" s="1"/>
  <c r="Z134" i="10"/>
  <c r="X25" i="150" s="1"/>
  <c r="X134" i="10"/>
  <c r="X25" i="149" s="1"/>
  <c r="V134" i="10"/>
  <c r="X25" i="148" s="1"/>
  <c r="T134" i="10"/>
  <c r="X25" i="147" s="1"/>
  <c r="R134" i="10"/>
  <c r="X25" i="146" s="1"/>
  <c r="P134" i="10"/>
  <c r="X25" i="145" s="1"/>
  <c r="N134" i="10"/>
  <c r="X25" i="144" s="1"/>
  <c r="L134" i="10"/>
  <c r="X25" i="143" s="1"/>
  <c r="J134" i="10"/>
  <c r="X25" i="142" s="1"/>
  <c r="H134" i="10"/>
  <c r="X25" i="141" s="1"/>
  <c r="F134" i="10"/>
  <c r="X25" i="140" s="1"/>
  <c r="D134" i="10"/>
  <c r="X25" i="139" s="1"/>
  <c r="B134" i="10"/>
  <c r="A134" i="10"/>
  <c r="BH133" i="10"/>
  <c r="X24" i="167" s="1"/>
  <c r="BF133" i="10"/>
  <c r="X24" i="166" s="1"/>
  <c r="BD133" i="10"/>
  <c r="X24" i="165" s="1"/>
  <c r="BB133" i="10"/>
  <c r="X24" i="164" s="1"/>
  <c r="AZ133" i="10"/>
  <c r="X24" i="163" s="1"/>
  <c r="AX133" i="10"/>
  <c r="X24" i="162" s="1"/>
  <c r="AV133" i="10"/>
  <c r="X24" i="161" s="1"/>
  <c r="AT133" i="10"/>
  <c r="X24" i="160" s="1"/>
  <c r="AR133" i="10"/>
  <c r="X24" i="159" s="1"/>
  <c r="AP133" i="10"/>
  <c r="X24" i="158" s="1"/>
  <c r="AN133" i="10"/>
  <c r="X24" i="157" s="1"/>
  <c r="AL133" i="10"/>
  <c r="X24" i="156" s="1"/>
  <c r="AJ133" i="10"/>
  <c r="X24" i="155" s="1"/>
  <c r="AH133" i="10"/>
  <c r="X24" i="154" s="1"/>
  <c r="AF133" i="10"/>
  <c r="X24" i="153" s="1"/>
  <c r="AD133" i="10"/>
  <c r="X24" i="152" s="1"/>
  <c r="AB133" i="10"/>
  <c r="X24" i="151" s="1"/>
  <c r="Z133" i="10"/>
  <c r="X24" i="150" s="1"/>
  <c r="X133" i="10"/>
  <c r="X24" i="149" s="1"/>
  <c r="V133" i="10"/>
  <c r="X24" i="148" s="1"/>
  <c r="T133" i="10"/>
  <c r="X24" i="147" s="1"/>
  <c r="R133" i="10"/>
  <c r="X24" i="146" s="1"/>
  <c r="P133" i="10"/>
  <c r="X24" i="145" s="1"/>
  <c r="N133" i="10"/>
  <c r="X24" i="144" s="1"/>
  <c r="L133" i="10"/>
  <c r="X24" i="143" s="1"/>
  <c r="J133" i="10"/>
  <c r="X24" i="142" s="1"/>
  <c r="H133" i="10"/>
  <c r="X24" i="141" s="1"/>
  <c r="F133" i="10"/>
  <c r="X24" i="140" s="1"/>
  <c r="D133" i="10"/>
  <c r="X24" i="139" s="1"/>
  <c r="B133" i="10"/>
  <c r="A133" i="10"/>
  <c r="BH132" i="10"/>
  <c r="X23" i="167" s="1"/>
  <c r="BF132" i="10"/>
  <c r="X23" i="166" s="1"/>
  <c r="BD132" i="10"/>
  <c r="X23" i="165" s="1"/>
  <c r="BB132" i="10"/>
  <c r="X23" i="164" s="1"/>
  <c r="AZ132" i="10"/>
  <c r="X23" i="163" s="1"/>
  <c r="AX132" i="10"/>
  <c r="X23" i="162" s="1"/>
  <c r="AV132" i="10"/>
  <c r="X23" i="161" s="1"/>
  <c r="AT132" i="10"/>
  <c r="X23" i="160" s="1"/>
  <c r="AR132" i="10"/>
  <c r="X23" i="159" s="1"/>
  <c r="AP132" i="10"/>
  <c r="X23" i="158" s="1"/>
  <c r="AN132" i="10"/>
  <c r="X23" i="157" s="1"/>
  <c r="AL132" i="10"/>
  <c r="X23" i="156" s="1"/>
  <c r="AJ132" i="10"/>
  <c r="X23" i="155" s="1"/>
  <c r="AH132" i="10"/>
  <c r="X23" i="154" s="1"/>
  <c r="AF132" i="10"/>
  <c r="X23" i="153" s="1"/>
  <c r="AD132" i="10"/>
  <c r="X23" i="152" s="1"/>
  <c r="AB132" i="10"/>
  <c r="X23" i="151" s="1"/>
  <c r="Z132" i="10"/>
  <c r="X23" i="150" s="1"/>
  <c r="X132" i="10"/>
  <c r="X23" i="149" s="1"/>
  <c r="V132" i="10"/>
  <c r="X23" i="148" s="1"/>
  <c r="T132" i="10"/>
  <c r="X23" i="147" s="1"/>
  <c r="R132" i="10"/>
  <c r="X23" i="146" s="1"/>
  <c r="P132" i="10"/>
  <c r="X23" i="145" s="1"/>
  <c r="N132" i="10"/>
  <c r="X23" i="144" s="1"/>
  <c r="L132" i="10"/>
  <c r="X23" i="143" s="1"/>
  <c r="J132" i="10"/>
  <c r="X23" i="142" s="1"/>
  <c r="H132" i="10"/>
  <c r="X23" i="141" s="1"/>
  <c r="F132" i="10"/>
  <c r="X23" i="140" s="1"/>
  <c r="D132" i="10"/>
  <c r="X23" i="139" s="1"/>
  <c r="B132" i="10"/>
  <c r="A132" i="10"/>
  <c r="BH131" i="10"/>
  <c r="X22" i="167" s="1"/>
  <c r="BF131" i="10"/>
  <c r="X22" i="166" s="1"/>
  <c r="BD131" i="10"/>
  <c r="X22" i="165" s="1"/>
  <c r="BB131" i="10"/>
  <c r="X22" i="164" s="1"/>
  <c r="AZ131" i="10"/>
  <c r="X22" i="163" s="1"/>
  <c r="AX131" i="10"/>
  <c r="X22" i="162" s="1"/>
  <c r="AV131" i="10"/>
  <c r="X22" i="161" s="1"/>
  <c r="AT131" i="10"/>
  <c r="X22" i="160" s="1"/>
  <c r="AR131" i="10"/>
  <c r="X22" i="159" s="1"/>
  <c r="AP131" i="10"/>
  <c r="X22" i="158" s="1"/>
  <c r="AN131" i="10"/>
  <c r="X22" i="157" s="1"/>
  <c r="AL131" i="10"/>
  <c r="X22" i="156" s="1"/>
  <c r="AJ131" i="10"/>
  <c r="X22" i="155" s="1"/>
  <c r="AH131" i="10"/>
  <c r="X22" i="154" s="1"/>
  <c r="AF131" i="10"/>
  <c r="X22" i="153" s="1"/>
  <c r="AD131" i="10"/>
  <c r="X22" i="152" s="1"/>
  <c r="AB131" i="10"/>
  <c r="X22" i="151" s="1"/>
  <c r="Z131" i="10"/>
  <c r="X22" i="150" s="1"/>
  <c r="X131" i="10"/>
  <c r="X22" i="149" s="1"/>
  <c r="V131" i="10"/>
  <c r="X22" i="148" s="1"/>
  <c r="T131" i="10"/>
  <c r="X22" i="147" s="1"/>
  <c r="R131" i="10"/>
  <c r="X22" i="146" s="1"/>
  <c r="P131" i="10"/>
  <c r="X22" i="145" s="1"/>
  <c r="N131" i="10"/>
  <c r="X22" i="144" s="1"/>
  <c r="L131" i="10"/>
  <c r="X22" i="143" s="1"/>
  <c r="J131" i="10"/>
  <c r="X22" i="142" s="1"/>
  <c r="H131" i="10"/>
  <c r="X22" i="141" s="1"/>
  <c r="F131" i="10"/>
  <c r="X22" i="140" s="1"/>
  <c r="D131" i="10"/>
  <c r="X22" i="139" s="1"/>
  <c r="B131" i="10"/>
  <c r="A131" i="10"/>
  <c r="BH130" i="10"/>
  <c r="X21" i="167" s="1"/>
  <c r="BF130" i="10"/>
  <c r="X21" i="166" s="1"/>
  <c r="BD130" i="10"/>
  <c r="X21" i="165" s="1"/>
  <c r="BB130" i="10"/>
  <c r="X21" i="164" s="1"/>
  <c r="AZ130" i="10"/>
  <c r="X21" i="163" s="1"/>
  <c r="AX130" i="10"/>
  <c r="X21" i="162" s="1"/>
  <c r="AV130" i="10"/>
  <c r="X21" i="161" s="1"/>
  <c r="AT130" i="10"/>
  <c r="X21" i="160" s="1"/>
  <c r="AR130" i="10"/>
  <c r="X21" i="159" s="1"/>
  <c r="AP130" i="10"/>
  <c r="X21" i="158" s="1"/>
  <c r="AN130" i="10"/>
  <c r="X21" i="157" s="1"/>
  <c r="AL130" i="10"/>
  <c r="X21" i="156" s="1"/>
  <c r="AJ130" i="10"/>
  <c r="X21" i="155" s="1"/>
  <c r="AH130" i="10"/>
  <c r="X21" i="154" s="1"/>
  <c r="AF130" i="10"/>
  <c r="X21" i="153" s="1"/>
  <c r="AD130" i="10"/>
  <c r="X21" i="152" s="1"/>
  <c r="AB130" i="10"/>
  <c r="X21" i="151" s="1"/>
  <c r="Z130" i="10"/>
  <c r="X21" i="150" s="1"/>
  <c r="X130" i="10"/>
  <c r="X21" i="149" s="1"/>
  <c r="V130" i="10"/>
  <c r="X21" i="148" s="1"/>
  <c r="T130" i="10"/>
  <c r="X21" i="147" s="1"/>
  <c r="R130" i="10"/>
  <c r="X21" i="146" s="1"/>
  <c r="P130" i="10"/>
  <c r="X21" i="145" s="1"/>
  <c r="N130" i="10"/>
  <c r="X21" i="144" s="1"/>
  <c r="L130" i="10"/>
  <c r="X21" i="143" s="1"/>
  <c r="J130" i="10"/>
  <c r="X21" i="142" s="1"/>
  <c r="H130" i="10"/>
  <c r="X21" i="141" s="1"/>
  <c r="F130" i="10"/>
  <c r="X21" i="140" s="1"/>
  <c r="D130" i="10"/>
  <c r="X21" i="139" s="1"/>
  <c r="B130" i="10"/>
  <c r="A130" i="10"/>
  <c r="BH129" i="10"/>
  <c r="X20" i="167" s="1"/>
  <c r="BF129" i="10"/>
  <c r="X20" i="166" s="1"/>
  <c r="BD129" i="10"/>
  <c r="X20" i="165" s="1"/>
  <c r="BB129" i="10"/>
  <c r="X20" i="164" s="1"/>
  <c r="AZ129" i="10"/>
  <c r="X20" i="163" s="1"/>
  <c r="AX129" i="10"/>
  <c r="X20" i="162" s="1"/>
  <c r="AV129" i="10"/>
  <c r="X20" i="161" s="1"/>
  <c r="AT129" i="10"/>
  <c r="X20" i="160" s="1"/>
  <c r="AR129" i="10"/>
  <c r="X20" i="159" s="1"/>
  <c r="AP129" i="10"/>
  <c r="X20" i="158" s="1"/>
  <c r="AN129" i="10"/>
  <c r="X20" i="157" s="1"/>
  <c r="AL129" i="10"/>
  <c r="X20" i="156" s="1"/>
  <c r="AJ129" i="10"/>
  <c r="X20" i="155" s="1"/>
  <c r="AH129" i="10"/>
  <c r="X20" i="154" s="1"/>
  <c r="AF129" i="10"/>
  <c r="X20" i="153" s="1"/>
  <c r="AD129" i="10"/>
  <c r="X20" i="152" s="1"/>
  <c r="AB129" i="10"/>
  <c r="X20" i="151" s="1"/>
  <c r="Z129" i="10"/>
  <c r="X20" i="150" s="1"/>
  <c r="X129" i="10"/>
  <c r="X20" i="149" s="1"/>
  <c r="V129" i="10"/>
  <c r="X20" i="148" s="1"/>
  <c r="T129" i="10"/>
  <c r="X20" i="147" s="1"/>
  <c r="R129" i="10"/>
  <c r="X20" i="146" s="1"/>
  <c r="P129" i="10"/>
  <c r="X20" i="145" s="1"/>
  <c r="N129" i="10"/>
  <c r="X20" i="144" s="1"/>
  <c r="L129" i="10"/>
  <c r="X20" i="143" s="1"/>
  <c r="J129" i="10"/>
  <c r="X20" i="142" s="1"/>
  <c r="H129" i="10"/>
  <c r="X20" i="141" s="1"/>
  <c r="F129" i="10"/>
  <c r="X20" i="140" s="1"/>
  <c r="D129" i="10"/>
  <c r="X20" i="139" s="1"/>
  <c r="B129" i="10"/>
  <c r="A129" i="10"/>
  <c r="BH128" i="10"/>
  <c r="X19" i="167" s="1"/>
  <c r="BF128" i="10"/>
  <c r="X19" i="166" s="1"/>
  <c r="BD128" i="10"/>
  <c r="X19" i="165" s="1"/>
  <c r="BB128" i="10"/>
  <c r="X19" i="164" s="1"/>
  <c r="AZ128" i="10"/>
  <c r="X19" i="163" s="1"/>
  <c r="AX128" i="10"/>
  <c r="X19" i="162" s="1"/>
  <c r="AV128" i="10"/>
  <c r="X19" i="161" s="1"/>
  <c r="AT128" i="10"/>
  <c r="X19" i="160" s="1"/>
  <c r="AR128" i="10"/>
  <c r="X19" i="159" s="1"/>
  <c r="AP128" i="10"/>
  <c r="X19" i="158" s="1"/>
  <c r="AN128" i="10"/>
  <c r="X19" i="157" s="1"/>
  <c r="AL128" i="10"/>
  <c r="X19" i="156" s="1"/>
  <c r="AJ128" i="10"/>
  <c r="X19" i="155" s="1"/>
  <c r="AH128" i="10"/>
  <c r="X19" i="154" s="1"/>
  <c r="AF128" i="10"/>
  <c r="X19" i="153" s="1"/>
  <c r="AD128" i="10"/>
  <c r="X19" i="152" s="1"/>
  <c r="AB128" i="10"/>
  <c r="X19" i="151" s="1"/>
  <c r="Z128" i="10"/>
  <c r="X19" i="150" s="1"/>
  <c r="X128" i="10"/>
  <c r="X19" i="149" s="1"/>
  <c r="V128" i="10"/>
  <c r="X19" i="148" s="1"/>
  <c r="T128" i="10"/>
  <c r="X19" i="147" s="1"/>
  <c r="R128" i="10"/>
  <c r="X19" i="146" s="1"/>
  <c r="P128" i="10"/>
  <c r="X19" i="145" s="1"/>
  <c r="N128" i="10"/>
  <c r="X19" i="144" s="1"/>
  <c r="L128" i="10"/>
  <c r="X19" i="143" s="1"/>
  <c r="J128" i="10"/>
  <c r="X19" i="142" s="1"/>
  <c r="H128" i="10"/>
  <c r="X19" i="141" s="1"/>
  <c r="F128" i="10"/>
  <c r="X19" i="140" s="1"/>
  <c r="D128" i="10"/>
  <c r="X19" i="139" s="1"/>
  <c r="B128" i="10"/>
  <c r="A128" i="10"/>
  <c r="BH127" i="10"/>
  <c r="X18" i="167" s="1"/>
  <c r="BF127" i="10"/>
  <c r="X18" i="166" s="1"/>
  <c r="BD127" i="10"/>
  <c r="X18" i="165" s="1"/>
  <c r="BB127" i="10"/>
  <c r="X18" i="164" s="1"/>
  <c r="AZ127" i="10"/>
  <c r="X18" i="163" s="1"/>
  <c r="AX127" i="10"/>
  <c r="X18" i="162" s="1"/>
  <c r="AV127" i="10"/>
  <c r="X18" i="161" s="1"/>
  <c r="AT127" i="10"/>
  <c r="X18" i="160" s="1"/>
  <c r="AR127" i="10"/>
  <c r="X18" i="159" s="1"/>
  <c r="AP127" i="10"/>
  <c r="X18" i="158" s="1"/>
  <c r="AN127" i="10"/>
  <c r="X18" i="157" s="1"/>
  <c r="AL127" i="10"/>
  <c r="X18" i="156" s="1"/>
  <c r="AJ127" i="10"/>
  <c r="X18" i="155" s="1"/>
  <c r="AH127" i="10"/>
  <c r="X18" i="154" s="1"/>
  <c r="AF127" i="10"/>
  <c r="X18" i="153" s="1"/>
  <c r="AD127" i="10"/>
  <c r="X18" i="152" s="1"/>
  <c r="AB127" i="10"/>
  <c r="X18" i="151" s="1"/>
  <c r="Z127" i="10"/>
  <c r="X18" i="150" s="1"/>
  <c r="X127" i="10"/>
  <c r="X18" i="149" s="1"/>
  <c r="V127" i="10"/>
  <c r="X18" i="148" s="1"/>
  <c r="T127" i="10"/>
  <c r="X18" i="147" s="1"/>
  <c r="R127" i="10"/>
  <c r="X18" i="146" s="1"/>
  <c r="P127" i="10"/>
  <c r="X18" i="145" s="1"/>
  <c r="N127" i="10"/>
  <c r="X18" i="144" s="1"/>
  <c r="L127" i="10"/>
  <c r="X18" i="143" s="1"/>
  <c r="J127" i="10"/>
  <c r="X18" i="142" s="1"/>
  <c r="H127" i="10"/>
  <c r="X18" i="141" s="1"/>
  <c r="F127" i="10"/>
  <c r="X18" i="140" s="1"/>
  <c r="D127" i="10"/>
  <c r="X18" i="139" s="1"/>
  <c r="B127" i="10"/>
  <c r="A127" i="10"/>
  <c r="BH126" i="10"/>
  <c r="X17" i="167" s="1"/>
  <c r="BF126" i="10"/>
  <c r="X17" i="166" s="1"/>
  <c r="BD126" i="10"/>
  <c r="X17" i="165" s="1"/>
  <c r="BB126" i="10"/>
  <c r="X17" i="164" s="1"/>
  <c r="AZ126" i="10"/>
  <c r="X17" i="163" s="1"/>
  <c r="AX126" i="10"/>
  <c r="X17" i="162" s="1"/>
  <c r="AV126" i="10"/>
  <c r="X17" i="161" s="1"/>
  <c r="AT126" i="10"/>
  <c r="X17" i="160" s="1"/>
  <c r="AR126" i="10"/>
  <c r="X17" i="159" s="1"/>
  <c r="AP126" i="10"/>
  <c r="X17" i="158" s="1"/>
  <c r="AN126" i="10"/>
  <c r="X17" i="157" s="1"/>
  <c r="AL126" i="10"/>
  <c r="X17" i="156" s="1"/>
  <c r="AJ126" i="10"/>
  <c r="X17" i="155" s="1"/>
  <c r="AH126" i="10"/>
  <c r="X17" i="154" s="1"/>
  <c r="AF126" i="10"/>
  <c r="X17" i="153" s="1"/>
  <c r="AD126" i="10"/>
  <c r="X17" i="152" s="1"/>
  <c r="AB126" i="10"/>
  <c r="X17" i="151" s="1"/>
  <c r="Z126" i="10"/>
  <c r="X17" i="150" s="1"/>
  <c r="X126" i="10"/>
  <c r="X17" i="149" s="1"/>
  <c r="V126" i="10"/>
  <c r="X17" i="148" s="1"/>
  <c r="T126" i="10"/>
  <c r="X17" i="147" s="1"/>
  <c r="R126" i="10"/>
  <c r="X17" i="146" s="1"/>
  <c r="P126" i="10"/>
  <c r="X17" i="145" s="1"/>
  <c r="N126" i="10"/>
  <c r="X17" i="144" s="1"/>
  <c r="L126" i="10"/>
  <c r="X17" i="143" s="1"/>
  <c r="J126" i="10"/>
  <c r="X17" i="142" s="1"/>
  <c r="H126" i="10"/>
  <c r="X17" i="141" s="1"/>
  <c r="F126" i="10"/>
  <c r="X17" i="140" s="1"/>
  <c r="D126" i="10"/>
  <c r="X17" i="139" s="1"/>
  <c r="B126" i="10"/>
  <c r="A126" i="10"/>
  <c r="BH125" i="10"/>
  <c r="X16" i="167" s="1"/>
  <c r="BF125" i="10"/>
  <c r="X16" i="166" s="1"/>
  <c r="BD125" i="10"/>
  <c r="X16" i="165" s="1"/>
  <c r="BB125" i="10"/>
  <c r="X16" i="164" s="1"/>
  <c r="AZ125" i="10"/>
  <c r="X16" i="163" s="1"/>
  <c r="AX125" i="10"/>
  <c r="X16" i="162" s="1"/>
  <c r="AV125" i="10"/>
  <c r="X16" i="161" s="1"/>
  <c r="AT125" i="10"/>
  <c r="X16" i="160" s="1"/>
  <c r="AR125" i="10"/>
  <c r="X16" i="159" s="1"/>
  <c r="AP125" i="10"/>
  <c r="X16" i="158" s="1"/>
  <c r="AN125" i="10"/>
  <c r="X16" i="157" s="1"/>
  <c r="AL125" i="10"/>
  <c r="X16" i="156" s="1"/>
  <c r="AJ125" i="10"/>
  <c r="X16" i="155" s="1"/>
  <c r="AH125" i="10"/>
  <c r="X16" i="154" s="1"/>
  <c r="AF125" i="10"/>
  <c r="X16" i="153" s="1"/>
  <c r="AD125" i="10"/>
  <c r="X16" i="152" s="1"/>
  <c r="AB125" i="10"/>
  <c r="X16" i="151" s="1"/>
  <c r="Z125" i="10"/>
  <c r="X16" i="150" s="1"/>
  <c r="X125" i="10"/>
  <c r="X16" i="149" s="1"/>
  <c r="V125" i="10"/>
  <c r="X16" i="148" s="1"/>
  <c r="T125" i="10"/>
  <c r="X16" i="147" s="1"/>
  <c r="R125" i="10"/>
  <c r="X16" i="146" s="1"/>
  <c r="P125" i="10"/>
  <c r="X16" i="145" s="1"/>
  <c r="N125" i="10"/>
  <c r="X16" i="144" s="1"/>
  <c r="L125" i="10"/>
  <c r="X16" i="143" s="1"/>
  <c r="J125" i="10"/>
  <c r="X16" i="142" s="1"/>
  <c r="H125" i="10"/>
  <c r="X16" i="141" s="1"/>
  <c r="F125" i="10"/>
  <c r="X16" i="140" s="1"/>
  <c r="D125" i="10"/>
  <c r="X16" i="139" s="1"/>
  <c r="B125" i="10"/>
  <c r="A125" i="10"/>
  <c r="BH124" i="10"/>
  <c r="X15" i="167" s="1"/>
  <c r="BF124" i="10"/>
  <c r="X15" i="166" s="1"/>
  <c r="BD124" i="10"/>
  <c r="X15" i="165" s="1"/>
  <c r="BB124" i="10"/>
  <c r="X15" i="164" s="1"/>
  <c r="AZ124" i="10"/>
  <c r="X15" i="163" s="1"/>
  <c r="AX124" i="10"/>
  <c r="X15" i="162" s="1"/>
  <c r="AV124" i="10"/>
  <c r="X15" i="161" s="1"/>
  <c r="AT124" i="10"/>
  <c r="X15" i="160" s="1"/>
  <c r="AR124" i="10"/>
  <c r="X15" i="159" s="1"/>
  <c r="AP124" i="10"/>
  <c r="X15" i="158" s="1"/>
  <c r="AN124" i="10"/>
  <c r="X15" i="157" s="1"/>
  <c r="AL124" i="10"/>
  <c r="X15" i="156" s="1"/>
  <c r="AJ124" i="10"/>
  <c r="X15" i="155" s="1"/>
  <c r="AH124" i="10"/>
  <c r="X15" i="154" s="1"/>
  <c r="AF124" i="10"/>
  <c r="X15" i="153" s="1"/>
  <c r="AD124" i="10"/>
  <c r="X15" i="152" s="1"/>
  <c r="AB124" i="10"/>
  <c r="X15" i="151" s="1"/>
  <c r="Z124" i="10"/>
  <c r="X15" i="150" s="1"/>
  <c r="X124" i="10"/>
  <c r="X15" i="149" s="1"/>
  <c r="V124" i="10"/>
  <c r="X15" i="148" s="1"/>
  <c r="T124" i="10"/>
  <c r="X15" i="147" s="1"/>
  <c r="R124" i="10"/>
  <c r="X15" i="146" s="1"/>
  <c r="P124" i="10"/>
  <c r="X15" i="145" s="1"/>
  <c r="N124" i="10"/>
  <c r="X15" i="144" s="1"/>
  <c r="L124" i="10"/>
  <c r="X15" i="143" s="1"/>
  <c r="J124" i="10"/>
  <c r="X15" i="142" s="1"/>
  <c r="H124" i="10"/>
  <c r="X15" i="141" s="1"/>
  <c r="F124" i="10"/>
  <c r="X15" i="140" s="1"/>
  <c r="D124" i="10"/>
  <c r="X15" i="139" s="1"/>
  <c r="B124" i="10"/>
  <c r="A124" i="10"/>
  <c r="BH123" i="10"/>
  <c r="X14" i="167" s="1"/>
  <c r="BF123" i="10"/>
  <c r="X14" i="166" s="1"/>
  <c r="BD123" i="10"/>
  <c r="X14" i="165" s="1"/>
  <c r="BB123" i="10"/>
  <c r="X14" i="164" s="1"/>
  <c r="AZ123" i="10"/>
  <c r="X14" i="163" s="1"/>
  <c r="AX123" i="10"/>
  <c r="X14" i="162" s="1"/>
  <c r="AV123" i="10"/>
  <c r="X14" i="161" s="1"/>
  <c r="AT123" i="10"/>
  <c r="X14" i="160" s="1"/>
  <c r="AR123" i="10"/>
  <c r="X14" i="159" s="1"/>
  <c r="AP123" i="10"/>
  <c r="X14" i="158" s="1"/>
  <c r="AN123" i="10"/>
  <c r="X14" i="157" s="1"/>
  <c r="AL123" i="10"/>
  <c r="X14" i="156" s="1"/>
  <c r="AJ123" i="10"/>
  <c r="X14" i="155" s="1"/>
  <c r="AH123" i="10"/>
  <c r="X14" i="154" s="1"/>
  <c r="AF123" i="10"/>
  <c r="X14" i="153" s="1"/>
  <c r="AD123" i="10"/>
  <c r="X14" i="152" s="1"/>
  <c r="AB123" i="10"/>
  <c r="X14" i="151" s="1"/>
  <c r="Z123" i="10"/>
  <c r="X14" i="150" s="1"/>
  <c r="X123" i="10"/>
  <c r="X14" i="149" s="1"/>
  <c r="V123" i="10"/>
  <c r="X14" i="148" s="1"/>
  <c r="T123" i="10"/>
  <c r="X14" i="147" s="1"/>
  <c r="R123" i="10"/>
  <c r="X14" i="146" s="1"/>
  <c r="P123" i="10"/>
  <c r="X14" i="145" s="1"/>
  <c r="N123" i="10"/>
  <c r="X14" i="144" s="1"/>
  <c r="L123" i="10"/>
  <c r="X14" i="143" s="1"/>
  <c r="J123" i="10"/>
  <c r="X14" i="142" s="1"/>
  <c r="H123" i="10"/>
  <c r="X14" i="141" s="1"/>
  <c r="F123" i="10"/>
  <c r="X14" i="140" s="1"/>
  <c r="D123" i="10"/>
  <c r="X14" i="139" s="1"/>
  <c r="B123" i="10"/>
  <c r="A123" i="10"/>
  <c r="BH122" i="10"/>
  <c r="X13" i="167" s="1"/>
  <c r="BF122" i="10"/>
  <c r="X13" i="166" s="1"/>
  <c r="BD122" i="10"/>
  <c r="X13" i="165" s="1"/>
  <c r="BB122" i="10"/>
  <c r="X13" i="164" s="1"/>
  <c r="AZ122" i="10"/>
  <c r="X13" i="163" s="1"/>
  <c r="AX122" i="10"/>
  <c r="X13" i="162" s="1"/>
  <c r="AV122" i="10"/>
  <c r="X13" i="161" s="1"/>
  <c r="AT122" i="10"/>
  <c r="X13" i="160" s="1"/>
  <c r="AR122" i="10"/>
  <c r="X13" i="159" s="1"/>
  <c r="AP122" i="10"/>
  <c r="X13" i="158" s="1"/>
  <c r="AN122" i="10"/>
  <c r="X13" i="157" s="1"/>
  <c r="AL122" i="10"/>
  <c r="X13" i="156" s="1"/>
  <c r="AJ122" i="10"/>
  <c r="X13" i="155" s="1"/>
  <c r="AH122" i="10"/>
  <c r="X13" i="154" s="1"/>
  <c r="AF122" i="10"/>
  <c r="X13" i="153" s="1"/>
  <c r="AD122" i="10"/>
  <c r="X13" i="152" s="1"/>
  <c r="AB122" i="10"/>
  <c r="X13" i="151" s="1"/>
  <c r="Z122" i="10"/>
  <c r="X13" i="150" s="1"/>
  <c r="X122" i="10"/>
  <c r="X13" i="149" s="1"/>
  <c r="V122" i="10"/>
  <c r="X13" i="148" s="1"/>
  <c r="T122" i="10"/>
  <c r="X13" i="147" s="1"/>
  <c r="R122" i="10"/>
  <c r="X13" i="146" s="1"/>
  <c r="P122" i="10"/>
  <c r="X13" i="145" s="1"/>
  <c r="N122" i="10"/>
  <c r="X13" i="144" s="1"/>
  <c r="L122" i="10"/>
  <c r="X13" i="143" s="1"/>
  <c r="J122" i="10"/>
  <c r="X13" i="142" s="1"/>
  <c r="H122" i="10"/>
  <c r="X13" i="141" s="1"/>
  <c r="F122" i="10"/>
  <c r="X13" i="140" s="1"/>
  <c r="D122" i="10"/>
  <c r="X13" i="139" s="1"/>
  <c r="B122" i="10"/>
  <c r="A122" i="10"/>
  <c r="BH121" i="10"/>
  <c r="X12" i="167" s="1"/>
  <c r="BF121" i="10"/>
  <c r="X12" i="166" s="1"/>
  <c r="BD121" i="10"/>
  <c r="X12" i="165" s="1"/>
  <c r="BB121" i="10"/>
  <c r="X12" i="164" s="1"/>
  <c r="AZ121" i="10"/>
  <c r="X12" i="163" s="1"/>
  <c r="AX121" i="10"/>
  <c r="X12" i="162" s="1"/>
  <c r="AV121" i="10"/>
  <c r="X12" i="161" s="1"/>
  <c r="AT121" i="10"/>
  <c r="X12" i="160" s="1"/>
  <c r="AR121" i="10"/>
  <c r="X12" i="159" s="1"/>
  <c r="AP121" i="10"/>
  <c r="X12" i="158" s="1"/>
  <c r="AN121" i="10"/>
  <c r="X12" i="157" s="1"/>
  <c r="AL121" i="10"/>
  <c r="X12" i="156" s="1"/>
  <c r="AJ121" i="10"/>
  <c r="X12" i="155" s="1"/>
  <c r="AH121" i="10"/>
  <c r="X12" i="154" s="1"/>
  <c r="AF121" i="10"/>
  <c r="X12" i="153" s="1"/>
  <c r="AD121" i="10"/>
  <c r="X12" i="152" s="1"/>
  <c r="AB121" i="10"/>
  <c r="X12" i="151" s="1"/>
  <c r="Z121" i="10"/>
  <c r="X12" i="150" s="1"/>
  <c r="X121" i="10"/>
  <c r="X12" i="149" s="1"/>
  <c r="V121" i="10"/>
  <c r="X12" i="148" s="1"/>
  <c r="T121" i="10"/>
  <c r="X12" i="147" s="1"/>
  <c r="R121" i="10"/>
  <c r="X12" i="146" s="1"/>
  <c r="P121" i="10"/>
  <c r="X12" i="145" s="1"/>
  <c r="N121" i="10"/>
  <c r="X12" i="144" s="1"/>
  <c r="L121" i="10"/>
  <c r="X12" i="143" s="1"/>
  <c r="J121" i="10"/>
  <c r="X12" i="142" s="1"/>
  <c r="H121" i="10"/>
  <c r="X12" i="141" s="1"/>
  <c r="F121" i="10"/>
  <c r="X12" i="140" s="1"/>
  <c r="D121" i="10"/>
  <c r="X12" i="139" s="1"/>
  <c r="B121" i="10"/>
  <c r="A121" i="10"/>
  <c r="BH120" i="10"/>
  <c r="X11" i="167" s="1"/>
  <c r="BF120" i="10"/>
  <c r="X11" i="166" s="1"/>
  <c r="BD120" i="10"/>
  <c r="X11" i="165" s="1"/>
  <c r="BB120" i="10"/>
  <c r="X11" i="164" s="1"/>
  <c r="AZ120" i="10"/>
  <c r="X11" i="163" s="1"/>
  <c r="AX120" i="10"/>
  <c r="X11" i="162" s="1"/>
  <c r="AV120" i="10"/>
  <c r="X11" i="161" s="1"/>
  <c r="AT120" i="10"/>
  <c r="X11" i="160" s="1"/>
  <c r="AR120" i="10"/>
  <c r="X11" i="159" s="1"/>
  <c r="AP120" i="10"/>
  <c r="X11" i="158" s="1"/>
  <c r="AN120" i="10"/>
  <c r="X11" i="157" s="1"/>
  <c r="AL120" i="10"/>
  <c r="X11" i="156" s="1"/>
  <c r="AJ120" i="10"/>
  <c r="X11" i="155" s="1"/>
  <c r="AH120" i="10"/>
  <c r="X11" i="154" s="1"/>
  <c r="AF120" i="10"/>
  <c r="X11" i="153" s="1"/>
  <c r="AD120" i="10"/>
  <c r="X11" i="152" s="1"/>
  <c r="AB120" i="10"/>
  <c r="X11" i="151" s="1"/>
  <c r="Z120" i="10"/>
  <c r="X11" i="150" s="1"/>
  <c r="X120" i="10"/>
  <c r="X11" i="149" s="1"/>
  <c r="V120" i="10"/>
  <c r="X11" i="148" s="1"/>
  <c r="T120" i="10"/>
  <c r="X11" i="147" s="1"/>
  <c r="R120" i="10"/>
  <c r="X11" i="146" s="1"/>
  <c r="P120" i="10"/>
  <c r="X11" i="145" s="1"/>
  <c r="N120" i="10"/>
  <c r="X11" i="144" s="1"/>
  <c r="L120" i="10"/>
  <c r="X11" i="143" s="1"/>
  <c r="J120" i="10"/>
  <c r="X11" i="142" s="1"/>
  <c r="H120" i="10"/>
  <c r="X11" i="141" s="1"/>
  <c r="F120" i="10"/>
  <c r="X11" i="140" s="1"/>
  <c r="D120" i="10"/>
  <c r="X11" i="139" s="1"/>
  <c r="B120" i="10"/>
  <c r="A120" i="10"/>
  <c r="BH119" i="10"/>
  <c r="X10" i="167" s="1"/>
  <c r="BF119" i="10"/>
  <c r="X10" i="166" s="1"/>
  <c r="BD119" i="10"/>
  <c r="X10" i="165" s="1"/>
  <c r="BB119" i="10"/>
  <c r="X10" i="164" s="1"/>
  <c r="AZ119" i="10"/>
  <c r="X10" i="163" s="1"/>
  <c r="AX119" i="10"/>
  <c r="X10" i="162" s="1"/>
  <c r="AV119" i="10"/>
  <c r="X10" i="161" s="1"/>
  <c r="AT119" i="10"/>
  <c r="X10" i="160" s="1"/>
  <c r="AR119" i="10"/>
  <c r="X10" i="159" s="1"/>
  <c r="AP119" i="10"/>
  <c r="X10" i="158" s="1"/>
  <c r="AN119" i="10"/>
  <c r="X10" i="157" s="1"/>
  <c r="AL119" i="10"/>
  <c r="X10" i="156" s="1"/>
  <c r="AJ119" i="10"/>
  <c r="X10" i="155" s="1"/>
  <c r="AH119" i="10"/>
  <c r="X10" i="154" s="1"/>
  <c r="AF119" i="10"/>
  <c r="X10" i="153" s="1"/>
  <c r="AD119" i="10"/>
  <c r="X10" i="152" s="1"/>
  <c r="AB119" i="10"/>
  <c r="X10" i="151" s="1"/>
  <c r="Z119" i="10"/>
  <c r="X10" i="150" s="1"/>
  <c r="X119" i="10"/>
  <c r="X10" i="149" s="1"/>
  <c r="V119" i="10"/>
  <c r="X10" i="148" s="1"/>
  <c r="T119" i="10"/>
  <c r="X10" i="147" s="1"/>
  <c r="R119" i="10"/>
  <c r="X10" i="146" s="1"/>
  <c r="P119" i="10"/>
  <c r="X10" i="145" s="1"/>
  <c r="N119" i="10"/>
  <c r="X10" i="144" s="1"/>
  <c r="L119" i="10"/>
  <c r="X10" i="143" s="1"/>
  <c r="J119" i="10"/>
  <c r="X10" i="142" s="1"/>
  <c r="H119" i="10"/>
  <c r="X10" i="141" s="1"/>
  <c r="F119" i="10"/>
  <c r="X10" i="140" s="1"/>
  <c r="D119" i="10"/>
  <c r="X10" i="139" s="1"/>
  <c r="B119" i="10"/>
  <c r="A119" i="10"/>
  <c r="BH118" i="10"/>
  <c r="X9" i="167" s="1"/>
  <c r="BF118" i="10"/>
  <c r="X9" i="166" s="1"/>
  <c r="BD118" i="10"/>
  <c r="X9" i="165" s="1"/>
  <c r="BB118" i="10"/>
  <c r="X9" i="164" s="1"/>
  <c r="AZ118" i="10"/>
  <c r="X9" i="163" s="1"/>
  <c r="AX118" i="10"/>
  <c r="X9" i="162" s="1"/>
  <c r="AV118" i="10"/>
  <c r="X9" i="161" s="1"/>
  <c r="AT118" i="10"/>
  <c r="X9" i="160" s="1"/>
  <c r="AR118" i="10"/>
  <c r="X9" i="159" s="1"/>
  <c r="AP118" i="10"/>
  <c r="X9" i="158" s="1"/>
  <c r="AN118" i="10"/>
  <c r="X9" i="157" s="1"/>
  <c r="AL118" i="10"/>
  <c r="X9" i="156" s="1"/>
  <c r="AJ118" i="10"/>
  <c r="X9" i="155" s="1"/>
  <c r="AH118" i="10"/>
  <c r="X9" i="154" s="1"/>
  <c r="AF118" i="10"/>
  <c r="X9" i="153" s="1"/>
  <c r="AD118" i="10"/>
  <c r="X9" i="152" s="1"/>
  <c r="AB118" i="10"/>
  <c r="X9" i="151" s="1"/>
  <c r="Z118" i="10"/>
  <c r="X9" i="150" s="1"/>
  <c r="X118" i="10"/>
  <c r="X9" i="149" s="1"/>
  <c r="V118" i="10"/>
  <c r="X9" i="148" s="1"/>
  <c r="T118" i="10"/>
  <c r="X9" i="147" s="1"/>
  <c r="R118" i="10"/>
  <c r="X9" i="146" s="1"/>
  <c r="P118" i="10"/>
  <c r="X9" i="145" s="1"/>
  <c r="N118" i="10"/>
  <c r="X9" i="144" s="1"/>
  <c r="L118" i="10"/>
  <c r="X9" i="143" s="1"/>
  <c r="J118" i="10"/>
  <c r="X9" i="142" s="1"/>
  <c r="H118" i="10"/>
  <c r="X9" i="141" s="1"/>
  <c r="F118" i="10"/>
  <c r="X9" i="140" s="1"/>
  <c r="D118" i="10"/>
  <c r="X9" i="139" s="1"/>
  <c r="B118" i="10"/>
  <c r="A118" i="10"/>
  <c r="BH117" i="10"/>
  <c r="X8" i="167" s="1"/>
  <c r="BF117" i="10"/>
  <c r="X8" i="166" s="1"/>
  <c r="BD117" i="10"/>
  <c r="X8" i="165" s="1"/>
  <c r="BB117" i="10"/>
  <c r="X8" i="164" s="1"/>
  <c r="AZ117" i="10"/>
  <c r="X8" i="163" s="1"/>
  <c r="AX117" i="10"/>
  <c r="X8" i="162" s="1"/>
  <c r="AV117" i="10"/>
  <c r="X8" i="161" s="1"/>
  <c r="AT117" i="10"/>
  <c r="X8" i="160" s="1"/>
  <c r="AR117" i="10"/>
  <c r="X8" i="159" s="1"/>
  <c r="AP117" i="10"/>
  <c r="X8" i="158" s="1"/>
  <c r="AN117" i="10"/>
  <c r="X8" i="157" s="1"/>
  <c r="AL117" i="10"/>
  <c r="X8" i="156" s="1"/>
  <c r="AJ117" i="10"/>
  <c r="X8" i="155" s="1"/>
  <c r="AH117" i="10"/>
  <c r="X8" i="154" s="1"/>
  <c r="AF117" i="10"/>
  <c r="X8" i="153" s="1"/>
  <c r="AD117" i="10"/>
  <c r="X8" i="152" s="1"/>
  <c r="AB117" i="10"/>
  <c r="X8" i="151" s="1"/>
  <c r="Z117" i="10"/>
  <c r="X8" i="150" s="1"/>
  <c r="X117" i="10"/>
  <c r="X8" i="149" s="1"/>
  <c r="V117" i="10"/>
  <c r="X8" i="148" s="1"/>
  <c r="T117" i="10"/>
  <c r="X8" i="147" s="1"/>
  <c r="R117" i="10"/>
  <c r="X8" i="146" s="1"/>
  <c r="P117" i="10"/>
  <c r="X8" i="145" s="1"/>
  <c r="N117" i="10"/>
  <c r="X8" i="144" s="1"/>
  <c r="L117" i="10"/>
  <c r="X8" i="143" s="1"/>
  <c r="J117" i="10"/>
  <c r="X8" i="142" s="1"/>
  <c r="H117" i="10"/>
  <c r="X8" i="141" s="1"/>
  <c r="F117" i="10"/>
  <c r="X8" i="140" s="1"/>
  <c r="D117" i="10"/>
  <c r="X8" i="139" s="1"/>
  <c r="B117" i="10"/>
  <c r="A117" i="10"/>
  <c r="BH116" i="10"/>
  <c r="X7" i="167" s="1"/>
  <c r="BF116" i="10"/>
  <c r="X7" i="166" s="1"/>
  <c r="BD116" i="10"/>
  <c r="X7" i="165" s="1"/>
  <c r="BB116" i="10"/>
  <c r="X7" i="164" s="1"/>
  <c r="AZ116" i="10"/>
  <c r="X7" i="163" s="1"/>
  <c r="AX116" i="10"/>
  <c r="X7" i="162" s="1"/>
  <c r="AV116" i="10"/>
  <c r="X7" i="161" s="1"/>
  <c r="AT116" i="10"/>
  <c r="X7" i="160" s="1"/>
  <c r="AR116" i="10"/>
  <c r="X7" i="159" s="1"/>
  <c r="AP116" i="10"/>
  <c r="X7" i="158" s="1"/>
  <c r="AN116" i="10"/>
  <c r="X7" i="157" s="1"/>
  <c r="AL116" i="10"/>
  <c r="X7" i="156" s="1"/>
  <c r="AJ116" i="10"/>
  <c r="X7" i="155" s="1"/>
  <c r="AH116" i="10"/>
  <c r="X7" i="154" s="1"/>
  <c r="AF116" i="10"/>
  <c r="X7" i="153" s="1"/>
  <c r="AD116" i="10"/>
  <c r="X7" i="152" s="1"/>
  <c r="AB116" i="10"/>
  <c r="X7" i="151" s="1"/>
  <c r="Z116" i="10"/>
  <c r="X7" i="150" s="1"/>
  <c r="X116" i="10"/>
  <c r="X7" i="149" s="1"/>
  <c r="V116" i="10"/>
  <c r="X7" i="148" s="1"/>
  <c r="T116" i="10"/>
  <c r="X7" i="147" s="1"/>
  <c r="R116" i="10"/>
  <c r="X7" i="146" s="1"/>
  <c r="P116" i="10"/>
  <c r="X7" i="145" s="1"/>
  <c r="N116" i="10"/>
  <c r="X7" i="144" s="1"/>
  <c r="L116" i="10"/>
  <c r="X7" i="143" s="1"/>
  <c r="J116" i="10"/>
  <c r="X7" i="142" s="1"/>
  <c r="H116" i="10"/>
  <c r="X7" i="141" s="1"/>
  <c r="F116" i="10"/>
  <c r="X7" i="140" s="1"/>
  <c r="D116" i="10"/>
  <c r="X7" i="139" s="1"/>
  <c r="B116" i="10"/>
  <c r="A116" i="10"/>
  <c r="BH115" i="10"/>
  <c r="X6" i="167" s="1"/>
  <c r="BF115" i="10"/>
  <c r="X6" i="166" s="1"/>
  <c r="BD115" i="10"/>
  <c r="X6" i="165" s="1"/>
  <c r="BB115" i="10"/>
  <c r="X6" i="164" s="1"/>
  <c r="AZ115" i="10"/>
  <c r="X6" i="163" s="1"/>
  <c r="AX115" i="10"/>
  <c r="X6" i="162" s="1"/>
  <c r="AV115" i="10"/>
  <c r="X6" i="161" s="1"/>
  <c r="AT115" i="10"/>
  <c r="X6" i="160" s="1"/>
  <c r="AR115" i="10"/>
  <c r="X6" i="159" s="1"/>
  <c r="AP115" i="10"/>
  <c r="X6" i="158" s="1"/>
  <c r="AN115" i="10"/>
  <c r="X6" i="157" s="1"/>
  <c r="AL115" i="10"/>
  <c r="X6" i="156" s="1"/>
  <c r="AJ115" i="10"/>
  <c r="X6" i="155" s="1"/>
  <c r="AH115" i="10"/>
  <c r="X6" i="154" s="1"/>
  <c r="AF115" i="10"/>
  <c r="X6" i="153" s="1"/>
  <c r="AD115" i="10"/>
  <c r="X6" i="152" s="1"/>
  <c r="AB115" i="10"/>
  <c r="X6" i="151" s="1"/>
  <c r="Z115" i="10"/>
  <c r="X6" i="150" s="1"/>
  <c r="X115" i="10"/>
  <c r="X6" i="149" s="1"/>
  <c r="V115" i="10"/>
  <c r="X6" i="148" s="1"/>
  <c r="T115" i="10"/>
  <c r="X6" i="147" s="1"/>
  <c r="R115" i="10"/>
  <c r="X6" i="146" s="1"/>
  <c r="P115" i="10"/>
  <c r="X6" i="145" s="1"/>
  <c r="N115" i="10"/>
  <c r="X6" i="144" s="1"/>
  <c r="L115" i="10"/>
  <c r="X6" i="143" s="1"/>
  <c r="J115" i="10"/>
  <c r="X6" i="142" s="1"/>
  <c r="H115" i="10"/>
  <c r="X6" i="141" s="1"/>
  <c r="F115" i="10"/>
  <c r="X6" i="140" s="1"/>
  <c r="D115" i="10"/>
  <c r="X6" i="139" s="1"/>
  <c r="B115" i="10"/>
  <c r="A115" i="10"/>
  <c r="BH114" i="10"/>
  <c r="X5" i="167" s="1"/>
  <c r="BF114" i="10"/>
  <c r="X5" i="166" s="1"/>
  <c r="BD114" i="10"/>
  <c r="X5" i="165" s="1"/>
  <c r="BB114" i="10"/>
  <c r="X5" i="164" s="1"/>
  <c r="AZ114" i="10"/>
  <c r="X5" i="163" s="1"/>
  <c r="AX114" i="10"/>
  <c r="X5" i="162" s="1"/>
  <c r="AV114" i="10"/>
  <c r="X5" i="161" s="1"/>
  <c r="AT114" i="10"/>
  <c r="X5" i="160" s="1"/>
  <c r="AR114" i="10"/>
  <c r="X5" i="159" s="1"/>
  <c r="AP114" i="10"/>
  <c r="X5" i="158" s="1"/>
  <c r="AN114" i="10"/>
  <c r="X5" i="157" s="1"/>
  <c r="AL114" i="10"/>
  <c r="X5" i="156" s="1"/>
  <c r="AJ114" i="10"/>
  <c r="X5" i="155" s="1"/>
  <c r="AH114" i="10"/>
  <c r="X5" i="154" s="1"/>
  <c r="AF114" i="10"/>
  <c r="X5" i="153" s="1"/>
  <c r="AD114" i="10"/>
  <c r="X5" i="152" s="1"/>
  <c r="AB114" i="10"/>
  <c r="X5" i="151" s="1"/>
  <c r="Z114" i="10"/>
  <c r="X5" i="150" s="1"/>
  <c r="X114" i="10"/>
  <c r="X5" i="149" s="1"/>
  <c r="V114" i="10"/>
  <c r="X5" i="148" s="1"/>
  <c r="T114" i="10"/>
  <c r="X5" i="147" s="1"/>
  <c r="R114" i="10"/>
  <c r="X5" i="146" s="1"/>
  <c r="P114" i="10"/>
  <c r="X5" i="145" s="1"/>
  <c r="N114" i="10"/>
  <c r="X5" i="144" s="1"/>
  <c r="L114" i="10"/>
  <c r="X5" i="143" s="1"/>
  <c r="J114" i="10"/>
  <c r="X5" i="142" s="1"/>
  <c r="H114" i="10"/>
  <c r="X5" i="141" s="1"/>
  <c r="F114" i="10"/>
  <c r="X5" i="140" s="1"/>
  <c r="D114" i="10"/>
  <c r="X5" i="139" s="1"/>
  <c r="B114" i="10"/>
  <c r="A114" i="10"/>
  <c r="BH113" i="10"/>
  <c r="X4" i="167" s="1"/>
  <c r="BF113" i="10"/>
  <c r="X4" i="166" s="1"/>
  <c r="BD113" i="10"/>
  <c r="X4" i="165" s="1"/>
  <c r="BB113" i="10"/>
  <c r="X4" i="164" s="1"/>
  <c r="AZ113" i="10"/>
  <c r="X4" i="163" s="1"/>
  <c r="AX113" i="10"/>
  <c r="X4" i="162" s="1"/>
  <c r="AV113" i="10"/>
  <c r="X4" i="161" s="1"/>
  <c r="AT113" i="10"/>
  <c r="X4" i="160" s="1"/>
  <c r="AR113" i="10"/>
  <c r="X4" i="159" s="1"/>
  <c r="AP113" i="10"/>
  <c r="X4" i="158" s="1"/>
  <c r="AN113" i="10"/>
  <c r="X4" i="157" s="1"/>
  <c r="AL113" i="10"/>
  <c r="X4" i="156" s="1"/>
  <c r="AJ113" i="10"/>
  <c r="X4" i="155" s="1"/>
  <c r="AH113" i="10"/>
  <c r="X4" i="154" s="1"/>
  <c r="AF113" i="10"/>
  <c r="X4" i="153" s="1"/>
  <c r="AD113" i="10"/>
  <c r="X4" i="152" s="1"/>
  <c r="AB113" i="10"/>
  <c r="X4" i="151" s="1"/>
  <c r="Z113" i="10"/>
  <c r="X4" i="150" s="1"/>
  <c r="X113" i="10"/>
  <c r="X4" i="149" s="1"/>
  <c r="V113" i="10"/>
  <c r="X4" i="148" s="1"/>
  <c r="T113" i="10"/>
  <c r="X4" i="147" s="1"/>
  <c r="R113" i="10"/>
  <c r="X4" i="146" s="1"/>
  <c r="P113" i="10"/>
  <c r="X4" i="145" s="1"/>
  <c r="N113" i="10"/>
  <c r="X4" i="144" s="1"/>
  <c r="L113" i="10"/>
  <c r="X4" i="143" s="1"/>
  <c r="J113" i="10"/>
  <c r="X4" i="142" s="1"/>
  <c r="H113" i="10"/>
  <c r="X4" i="141" s="1"/>
  <c r="F113" i="10"/>
  <c r="X4" i="140" s="1"/>
  <c r="D113" i="10"/>
  <c r="X4" i="139" s="1"/>
  <c r="B113" i="10"/>
  <c r="A113" i="10"/>
  <c r="BH111" i="10"/>
  <c r="S31" i="167" s="1"/>
  <c r="BF111" i="10"/>
  <c r="S31" i="166" s="1"/>
  <c r="BD111" i="10"/>
  <c r="S31" i="165" s="1"/>
  <c r="BB111" i="10"/>
  <c r="S31" i="164" s="1"/>
  <c r="AZ111" i="10"/>
  <c r="S31" i="163" s="1"/>
  <c r="AX111" i="10"/>
  <c r="S31" i="162" s="1"/>
  <c r="AV111" i="10"/>
  <c r="S31" i="161" s="1"/>
  <c r="AT111" i="10"/>
  <c r="S31" i="160" s="1"/>
  <c r="AR111" i="10"/>
  <c r="S31" i="159" s="1"/>
  <c r="AP111" i="10"/>
  <c r="S31" i="158" s="1"/>
  <c r="AN111" i="10"/>
  <c r="S31" i="157" s="1"/>
  <c r="AL111" i="10"/>
  <c r="S31" i="156" s="1"/>
  <c r="AJ111" i="10"/>
  <c r="S31" i="155" s="1"/>
  <c r="AH111" i="10"/>
  <c r="S31" i="154" s="1"/>
  <c r="AF111" i="10"/>
  <c r="S31" i="153" s="1"/>
  <c r="AD111" i="10"/>
  <c r="S31" i="152" s="1"/>
  <c r="AB111" i="10"/>
  <c r="S31" i="151" s="1"/>
  <c r="Z111" i="10"/>
  <c r="S31" i="150" s="1"/>
  <c r="X111" i="10"/>
  <c r="S31" i="149" s="1"/>
  <c r="V111" i="10"/>
  <c r="S31" i="148" s="1"/>
  <c r="T111" i="10"/>
  <c r="S31" i="147" s="1"/>
  <c r="R111" i="10"/>
  <c r="S31" i="146" s="1"/>
  <c r="P111" i="10"/>
  <c r="S31" i="145" s="1"/>
  <c r="N111" i="10"/>
  <c r="S31" i="144" s="1"/>
  <c r="L111" i="10"/>
  <c r="S31" i="143" s="1"/>
  <c r="J111" i="10"/>
  <c r="S31" i="142" s="1"/>
  <c r="H111" i="10"/>
  <c r="S31" i="141" s="1"/>
  <c r="F111" i="10"/>
  <c r="S31" i="140" s="1"/>
  <c r="D111" i="10"/>
  <c r="S31" i="139" s="1"/>
  <c r="B111" i="10"/>
  <c r="A111" i="10"/>
  <c r="BH110" i="10"/>
  <c r="S30" i="167" s="1"/>
  <c r="BF110" i="10"/>
  <c r="S30" i="166" s="1"/>
  <c r="BD110" i="10"/>
  <c r="S30" i="165" s="1"/>
  <c r="BB110" i="10"/>
  <c r="S30" i="164" s="1"/>
  <c r="AZ110" i="10"/>
  <c r="S30" i="163" s="1"/>
  <c r="AX110" i="10"/>
  <c r="S30" i="162" s="1"/>
  <c r="AV110" i="10"/>
  <c r="S30" i="161" s="1"/>
  <c r="AT110" i="10"/>
  <c r="S30" i="160" s="1"/>
  <c r="AR110" i="10"/>
  <c r="S30" i="159" s="1"/>
  <c r="AP110" i="10"/>
  <c r="S30" i="158" s="1"/>
  <c r="AN110" i="10"/>
  <c r="S30" i="157" s="1"/>
  <c r="AL110" i="10"/>
  <c r="S30" i="156" s="1"/>
  <c r="AJ110" i="10"/>
  <c r="S30" i="155" s="1"/>
  <c r="AH110" i="10"/>
  <c r="S30" i="154" s="1"/>
  <c r="AF110" i="10"/>
  <c r="S30" i="153" s="1"/>
  <c r="AD110" i="10"/>
  <c r="S30" i="152" s="1"/>
  <c r="AB110" i="10"/>
  <c r="S30" i="151" s="1"/>
  <c r="Z110" i="10"/>
  <c r="S30" i="150" s="1"/>
  <c r="X110" i="10"/>
  <c r="S30" i="149" s="1"/>
  <c r="V110" i="10"/>
  <c r="S30" i="148" s="1"/>
  <c r="T110" i="10"/>
  <c r="S30" i="147" s="1"/>
  <c r="R110" i="10"/>
  <c r="S30" i="146" s="1"/>
  <c r="P110" i="10"/>
  <c r="S30" i="145" s="1"/>
  <c r="N110" i="10"/>
  <c r="S30" i="144" s="1"/>
  <c r="L110" i="10"/>
  <c r="S30" i="143" s="1"/>
  <c r="J110" i="10"/>
  <c r="S30" i="142" s="1"/>
  <c r="H110" i="10"/>
  <c r="S30" i="141" s="1"/>
  <c r="F110" i="10"/>
  <c r="S30" i="140" s="1"/>
  <c r="D110" i="10"/>
  <c r="S30" i="139" s="1"/>
  <c r="B110" i="10"/>
  <c r="A110" i="10"/>
  <c r="BH109" i="10"/>
  <c r="S29" i="167" s="1"/>
  <c r="BF109" i="10"/>
  <c r="S29" i="166" s="1"/>
  <c r="BD109" i="10"/>
  <c r="S29" i="165" s="1"/>
  <c r="BB109" i="10"/>
  <c r="S29" i="164" s="1"/>
  <c r="AZ109" i="10"/>
  <c r="S29" i="163" s="1"/>
  <c r="AX109" i="10"/>
  <c r="S29" i="162" s="1"/>
  <c r="AV109" i="10"/>
  <c r="S29" i="161" s="1"/>
  <c r="AT109" i="10"/>
  <c r="S29" i="160" s="1"/>
  <c r="AR109" i="10"/>
  <c r="S29" i="159" s="1"/>
  <c r="AP109" i="10"/>
  <c r="S29" i="158" s="1"/>
  <c r="AN109" i="10"/>
  <c r="S29" i="157" s="1"/>
  <c r="AL109" i="10"/>
  <c r="S29" i="156" s="1"/>
  <c r="AJ109" i="10"/>
  <c r="S29" i="155" s="1"/>
  <c r="AH109" i="10"/>
  <c r="S29" i="154" s="1"/>
  <c r="AF109" i="10"/>
  <c r="S29" i="153" s="1"/>
  <c r="AD109" i="10"/>
  <c r="S29" i="152" s="1"/>
  <c r="AB109" i="10"/>
  <c r="S29" i="151" s="1"/>
  <c r="Z109" i="10"/>
  <c r="S29" i="150" s="1"/>
  <c r="X109" i="10"/>
  <c r="S29" i="149" s="1"/>
  <c r="V109" i="10"/>
  <c r="S29" i="148" s="1"/>
  <c r="T109" i="10"/>
  <c r="S29" i="147" s="1"/>
  <c r="R109" i="10"/>
  <c r="S29" i="146" s="1"/>
  <c r="P109" i="10"/>
  <c r="S29" i="145" s="1"/>
  <c r="N109" i="10"/>
  <c r="S29" i="144" s="1"/>
  <c r="L109" i="10"/>
  <c r="S29" i="143" s="1"/>
  <c r="J109" i="10"/>
  <c r="S29" i="142" s="1"/>
  <c r="H109" i="10"/>
  <c r="S29" i="141" s="1"/>
  <c r="F109" i="10"/>
  <c r="S29" i="140" s="1"/>
  <c r="D109" i="10"/>
  <c r="S29" i="139" s="1"/>
  <c r="B109" i="10"/>
  <c r="A109" i="10"/>
  <c r="BH108" i="10"/>
  <c r="S28" i="167" s="1"/>
  <c r="BF108" i="10"/>
  <c r="S28" i="166" s="1"/>
  <c r="BD108" i="10"/>
  <c r="S28" i="165" s="1"/>
  <c r="BB108" i="10"/>
  <c r="S28" i="164" s="1"/>
  <c r="AZ108" i="10"/>
  <c r="S28" i="163" s="1"/>
  <c r="AX108" i="10"/>
  <c r="S28" i="162" s="1"/>
  <c r="AV108" i="10"/>
  <c r="S28" i="161" s="1"/>
  <c r="AT108" i="10"/>
  <c r="S28" i="160" s="1"/>
  <c r="AR108" i="10"/>
  <c r="S28" i="159" s="1"/>
  <c r="AP108" i="10"/>
  <c r="S28" i="158" s="1"/>
  <c r="AN108" i="10"/>
  <c r="S28" i="157" s="1"/>
  <c r="AL108" i="10"/>
  <c r="S28" i="156" s="1"/>
  <c r="AJ108" i="10"/>
  <c r="S28" i="155" s="1"/>
  <c r="AH108" i="10"/>
  <c r="S28" i="154" s="1"/>
  <c r="AF108" i="10"/>
  <c r="S28" i="153" s="1"/>
  <c r="AD108" i="10"/>
  <c r="S28" i="152" s="1"/>
  <c r="AB108" i="10"/>
  <c r="S28" i="151" s="1"/>
  <c r="Z108" i="10"/>
  <c r="S28" i="150" s="1"/>
  <c r="X108" i="10"/>
  <c r="S28" i="149" s="1"/>
  <c r="V108" i="10"/>
  <c r="S28" i="148" s="1"/>
  <c r="T108" i="10"/>
  <c r="S28" i="147" s="1"/>
  <c r="R108" i="10"/>
  <c r="S28" i="146" s="1"/>
  <c r="P108" i="10"/>
  <c r="S28" i="145" s="1"/>
  <c r="N108" i="10"/>
  <c r="S28" i="144" s="1"/>
  <c r="L108" i="10"/>
  <c r="S28" i="143" s="1"/>
  <c r="J108" i="10"/>
  <c r="S28" i="142" s="1"/>
  <c r="H108" i="10"/>
  <c r="S28" i="141" s="1"/>
  <c r="F108" i="10"/>
  <c r="S28" i="140" s="1"/>
  <c r="D108" i="10"/>
  <c r="S28" i="139" s="1"/>
  <c r="B108" i="10"/>
  <c r="A108" i="10"/>
  <c r="A107" i="10"/>
  <c r="A106" i="10"/>
  <c r="A105" i="10"/>
  <c r="A104" i="10"/>
  <c r="A103" i="10"/>
  <c r="A101" i="10"/>
  <c r="A100" i="10"/>
  <c r="A99" i="10"/>
  <c r="A98" i="10"/>
  <c r="A95" i="10"/>
  <c r="A94" i="10"/>
  <c r="A93" i="10"/>
  <c r="A92" i="10"/>
  <c r="A91" i="10"/>
  <c r="A90" i="10"/>
  <c r="A89" i="10"/>
  <c r="A88" i="10"/>
  <c r="A87" i="10"/>
  <c r="A86" i="10"/>
  <c r="A85" i="10"/>
  <c r="A83" i="10"/>
  <c r="A81" i="10"/>
  <c r="A79" i="10"/>
  <c r="BH78" i="10"/>
  <c r="S19" i="167" s="1"/>
  <c r="BF78" i="10"/>
  <c r="S19" i="166" s="1"/>
  <c r="BD78" i="10"/>
  <c r="S19" i="165" s="1"/>
  <c r="BB78" i="10"/>
  <c r="S19" i="164" s="1"/>
  <c r="AZ78" i="10"/>
  <c r="S19" i="163" s="1"/>
  <c r="AX78" i="10"/>
  <c r="S19" i="162" s="1"/>
  <c r="AV78" i="10"/>
  <c r="S19" i="161" s="1"/>
  <c r="AT78" i="10"/>
  <c r="S19" i="160" s="1"/>
  <c r="AR78" i="10"/>
  <c r="S19" i="159" s="1"/>
  <c r="AP78" i="10"/>
  <c r="S19" i="158" s="1"/>
  <c r="AN78" i="10"/>
  <c r="S19" i="157" s="1"/>
  <c r="AL78" i="10"/>
  <c r="S19" i="156" s="1"/>
  <c r="AJ78" i="10"/>
  <c r="S19" i="155" s="1"/>
  <c r="AH78" i="10"/>
  <c r="S19" i="154" s="1"/>
  <c r="AF78" i="10"/>
  <c r="S19" i="153" s="1"/>
  <c r="AD78" i="10"/>
  <c r="S19" i="152" s="1"/>
  <c r="AB78" i="10"/>
  <c r="S19" i="151" s="1"/>
  <c r="Z78" i="10"/>
  <c r="S19" i="150" s="1"/>
  <c r="X78" i="10"/>
  <c r="S19" i="149" s="1"/>
  <c r="V78" i="10"/>
  <c r="S19" i="148" s="1"/>
  <c r="T78" i="10"/>
  <c r="S19" i="147" s="1"/>
  <c r="R78" i="10"/>
  <c r="S19" i="146" s="1"/>
  <c r="P78" i="10"/>
  <c r="S19" i="145" s="1"/>
  <c r="N78" i="10"/>
  <c r="S19" i="144" s="1"/>
  <c r="L78" i="10"/>
  <c r="S19" i="143" s="1"/>
  <c r="J78" i="10"/>
  <c r="S19" i="142" s="1"/>
  <c r="H78" i="10"/>
  <c r="S19" i="141" s="1"/>
  <c r="F78" i="10"/>
  <c r="S19" i="140" s="1"/>
  <c r="D78" i="10"/>
  <c r="S19" i="139" s="1"/>
  <c r="B78" i="10"/>
  <c r="A77" i="10"/>
  <c r="A76" i="10"/>
  <c r="A75" i="10"/>
  <c r="A74" i="10"/>
  <c r="A73" i="10"/>
  <c r="A72" i="10"/>
  <c r="A71" i="10"/>
  <c r="A70" i="10"/>
  <c r="A69" i="10"/>
  <c r="A68" i="10"/>
  <c r="A63" i="10"/>
  <c r="A61" i="10"/>
  <c r="A60" i="10"/>
  <c r="A59" i="10"/>
  <c r="A58" i="10"/>
  <c r="A57" i="10"/>
  <c r="A56" i="10"/>
  <c r="A55" i="10"/>
  <c r="A54" i="10"/>
  <c r="A53" i="10"/>
  <c r="A52" i="10"/>
  <c r="A51" i="10"/>
  <c r="A50" i="10"/>
  <c r="A49" i="10"/>
  <c r="A48" i="10"/>
  <c r="A47" i="10"/>
  <c r="A46" i="10"/>
  <c r="A45" i="10"/>
  <c r="A44" i="10"/>
  <c r="A43" i="10"/>
  <c r="A42" i="10"/>
  <c r="A41" i="10"/>
  <c r="A40" i="10"/>
  <c r="A39" i="10"/>
  <c r="A38"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7" i="10"/>
  <c r="A6" i="10"/>
  <c r="A5" i="10"/>
  <c r="A4" i="10"/>
  <c r="C2" i="46"/>
  <c r="C1" i="46"/>
  <c r="AG113" i="87"/>
  <c r="H71" i="167" s="1"/>
  <c r="AF113" i="87"/>
  <c r="H71" i="166" s="1"/>
  <c r="AE113" i="87"/>
  <c r="H71" i="165" s="1"/>
  <c r="AD113" i="87"/>
  <c r="H71" i="164" s="1"/>
  <c r="AC113" i="87"/>
  <c r="H71" i="163" s="1"/>
  <c r="AB113" i="87"/>
  <c r="H71" i="162" s="1"/>
  <c r="AA113" i="87"/>
  <c r="H71" i="161" s="1"/>
  <c r="Z113" i="87"/>
  <c r="H71" i="160" s="1"/>
  <c r="Y113" i="87"/>
  <c r="H71" i="159" s="1"/>
  <c r="X113" i="87"/>
  <c r="H71" i="158" s="1"/>
  <c r="W113" i="87"/>
  <c r="H71" i="157" s="1"/>
  <c r="V113" i="87"/>
  <c r="H71" i="156" s="1"/>
  <c r="U113" i="87"/>
  <c r="H71" i="155" s="1"/>
  <c r="T113" i="87"/>
  <c r="H71" i="154" s="1"/>
  <c r="S113" i="87"/>
  <c r="H71" i="153" s="1"/>
  <c r="R113" i="87"/>
  <c r="H71" i="152" s="1"/>
  <c r="Q113" i="87"/>
  <c r="H71" i="151" s="1"/>
  <c r="P113" i="87"/>
  <c r="H71" i="150" s="1"/>
  <c r="O113" i="87"/>
  <c r="H71" i="149" s="1"/>
  <c r="N113" i="87"/>
  <c r="H71" i="148" s="1"/>
  <c r="M113" i="87"/>
  <c r="H71" i="147" s="1"/>
  <c r="L113" i="87"/>
  <c r="H71" i="146" s="1"/>
  <c r="K113" i="87"/>
  <c r="H71" i="145" s="1"/>
  <c r="J113" i="87"/>
  <c r="H71" i="144" s="1"/>
  <c r="I113" i="87"/>
  <c r="H71" i="143" s="1"/>
  <c r="H113" i="87"/>
  <c r="H71" i="142" s="1"/>
  <c r="G113" i="87"/>
  <c r="H71" i="141" s="1"/>
  <c r="F113" i="87"/>
  <c r="H71" i="140" s="1"/>
  <c r="E113" i="87"/>
  <c r="H71" i="139" s="1"/>
  <c r="D113" i="87"/>
  <c r="H71" i="137" s="1"/>
  <c r="AG111" i="87"/>
  <c r="G71" i="167" s="1"/>
  <c r="AF111" i="87"/>
  <c r="G71" i="166" s="1"/>
  <c r="AE111" i="87"/>
  <c r="G71" i="165" s="1"/>
  <c r="AD111" i="87"/>
  <c r="G71" i="164" s="1"/>
  <c r="AC111" i="87"/>
  <c r="G71" i="163" s="1"/>
  <c r="AB111" i="87"/>
  <c r="G71" i="162" s="1"/>
  <c r="AA111" i="87"/>
  <c r="G71" i="161" s="1"/>
  <c r="Z111" i="87"/>
  <c r="G71" i="160" s="1"/>
  <c r="Y111" i="87"/>
  <c r="G71" i="159" s="1"/>
  <c r="X111" i="87"/>
  <c r="G71" i="158" s="1"/>
  <c r="W111" i="87"/>
  <c r="G71" i="157" s="1"/>
  <c r="V111" i="87"/>
  <c r="G71" i="156" s="1"/>
  <c r="U111" i="87"/>
  <c r="G71" i="155" s="1"/>
  <c r="T111" i="87"/>
  <c r="G71" i="154" s="1"/>
  <c r="S111" i="87"/>
  <c r="G71" i="153" s="1"/>
  <c r="R111" i="87"/>
  <c r="G71" i="152" s="1"/>
  <c r="Q111" i="87"/>
  <c r="G71" i="151" s="1"/>
  <c r="P111" i="87"/>
  <c r="G71" i="150" s="1"/>
  <c r="O111" i="87"/>
  <c r="G71" i="149" s="1"/>
  <c r="N111" i="87"/>
  <c r="G71" i="148" s="1"/>
  <c r="M111" i="87"/>
  <c r="G71" i="147" s="1"/>
  <c r="L111" i="87"/>
  <c r="G71" i="146" s="1"/>
  <c r="K111" i="87"/>
  <c r="G71" i="145" s="1"/>
  <c r="J111" i="87"/>
  <c r="G71" i="144" s="1"/>
  <c r="I111" i="87"/>
  <c r="G71" i="143" s="1"/>
  <c r="H111" i="87"/>
  <c r="G71" i="142" s="1"/>
  <c r="G111" i="87"/>
  <c r="G71" i="141" s="1"/>
  <c r="F111" i="87"/>
  <c r="G71" i="140" s="1"/>
  <c r="E111" i="87"/>
  <c r="G71" i="139" s="1"/>
  <c r="D111" i="87"/>
  <c r="G71" i="137" s="1"/>
  <c r="AG106" i="87"/>
  <c r="F71" i="167" s="1"/>
  <c r="AF106" i="87"/>
  <c r="F71" i="166" s="1"/>
  <c r="AE106" i="87"/>
  <c r="F71" i="165" s="1"/>
  <c r="AD106" i="87"/>
  <c r="F71" i="164" s="1"/>
  <c r="AC106" i="87"/>
  <c r="F71" i="163" s="1"/>
  <c r="AB106" i="87"/>
  <c r="F71" i="162" s="1"/>
  <c r="AA106" i="87"/>
  <c r="F71" i="161" s="1"/>
  <c r="Z106" i="87"/>
  <c r="F71" i="160" s="1"/>
  <c r="Y106" i="87"/>
  <c r="F71" i="159" s="1"/>
  <c r="X106" i="87"/>
  <c r="F71" i="158" s="1"/>
  <c r="W106" i="87"/>
  <c r="F71" i="157" s="1"/>
  <c r="V106" i="87"/>
  <c r="F71" i="156" s="1"/>
  <c r="U106" i="87"/>
  <c r="F71" i="155" s="1"/>
  <c r="T106" i="87"/>
  <c r="F71" i="154" s="1"/>
  <c r="S106" i="87"/>
  <c r="F71" i="153" s="1"/>
  <c r="R106" i="87"/>
  <c r="F71" i="152" s="1"/>
  <c r="Q106" i="87"/>
  <c r="F71" i="151" s="1"/>
  <c r="P106" i="87"/>
  <c r="F71" i="150" s="1"/>
  <c r="O106" i="87"/>
  <c r="F71" i="149" s="1"/>
  <c r="N106" i="87"/>
  <c r="F71" i="148" s="1"/>
  <c r="M106" i="87"/>
  <c r="F71" i="147" s="1"/>
  <c r="L106" i="87"/>
  <c r="F71" i="146" s="1"/>
  <c r="K106" i="87"/>
  <c r="F71" i="145" s="1"/>
  <c r="J106" i="87"/>
  <c r="F71" i="144" s="1"/>
  <c r="I106" i="87"/>
  <c r="F71" i="143" s="1"/>
  <c r="H106" i="87"/>
  <c r="F71" i="142" s="1"/>
  <c r="G106" i="87"/>
  <c r="F71" i="141" s="1"/>
  <c r="F106" i="87"/>
  <c r="F71" i="140" s="1"/>
  <c r="E106" i="87"/>
  <c r="F71" i="139" s="1"/>
  <c r="D106" i="87"/>
  <c r="F71" i="137" s="1"/>
  <c r="AG102" i="87"/>
  <c r="E71" i="167" s="1"/>
  <c r="AF102" i="87"/>
  <c r="E71" i="166" s="1"/>
  <c r="AE102" i="87"/>
  <c r="E71" i="165" s="1"/>
  <c r="AD102" i="87"/>
  <c r="E71" i="164" s="1"/>
  <c r="AC102" i="87"/>
  <c r="E71" i="163" s="1"/>
  <c r="AB102" i="87"/>
  <c r="E71" i="162" s="1"/>
  <c r="AA102" i="87"/>
  <c r="E71" i="161" s="1"/>
  <c r="Z102" i="87"/>
  <c r="E71" i="160" s="1"/>
  <c r="Y102" i="87"/>
  <c r="E71" i="159" s="1"/>
  <c r="X102" i="87"/>
  <c r="E71" i="158" s="1"/>
  <c r="W102" i="87"/>
  <c r="E71" i="157" s="1"/>
  <c r="V102" i="87"/>
  <c r="E71" i="156" s="1"/>
  <c r="U102" i="87"/>
  <c r="E71" i="155" s="1"/>
  <c r="T102" i="87"/>
  <c r="E71" i="154" s="1"/>
  <c r="S102" i="87"/>
  <c r="E71" i="153" s="1"/>
  <c r="R102" i="87"/>
  <c r="E71" i="152" s="1"/>
  <c r="Q102" i="87"/>
  <c r="E71" i="151" s="1"/>
  <c r="P102" i="87"/>
  <c r="E71" i="150" s="1"/>
  <c r="O102" i="87"/>
  <c r="E71" i="149" s="1"/>
  <c r="N102" i="87"/>
  <c r="E71" i="148" s="1"/>
  <c r="M102" i="87"/>
  <c r="E71" i="147" s="1"/>
  <c r="L102" i="87"/>
  <c r="E71" i="146" s="1"/>
  <c r="K102" i="87"/>
  <c r="E71" i="145" s="1"/>
  <c r="J102" i="87"/>
  <c r="E71" i="144" s="1"/>
  <c r="I102" i="87"/>
  <c r="E71" i="143" s="1"/>
  <c r="H102" i="87"/>
  <c r="E71" i="142" s="1"/>
  <c r="G102" i="87"/>
  <c r="E71" i="141" s="1"/>
  <c r="F102" i="87"/>
  <c r="E71" i="140" s="1"/>
  <c r="E102" i="87"/>
  <c r="E71" i="139" s="1"/>
  <c r="D102" i="87"/>
  <c r="E71" i="137" s="1"/>
  <c r="AG98" i="87"/>
  <c r="D71" i="167" s="1"/>
  <c r="AF98" i="87"/>
  <c r="AE98" i="87"/>
  <c r="AD98" i="87"/>
  <c r="D71" i="164" s="1"/>
  <c r="AC98" i="87"/>
  <c r="D71" i="163" s="1"/>
  <c r="AB98" i="87"/>
  <c r="AA98" i="87"/>
  <c r="Z98" i="87"/>
  <c r="D71" i="160" s="1"/>
  <c r="Y98" i="87"/>
  <c r="D71" i="159" s="1"/>
  <c r="X98" i="87"/>
  <c r="W98" i="87"/>
  <c r="V98" i="87"/>
  <c r="D71" i="156" s="1"/>
  <c r="U98" i="87"/>
  <c r="D71" i="155" s="1"/>
  <c r="T98" i="87"/>
  <c r="S98" i="87"/>
  <c r="R98" i="87"/>
  <c r="D71" i="152" s="1"/>
  <c r="Q98" i="87"/>
  <c r="D71" i="151" s="1"/>
  <c r="P98" i="87"/>
  <c r="O98" i="87"/>
  <c r="N98" i="87"/>
  <c r="D71" i="148" s="1"/>
  <c r="M98" i="87"/>
  <c r="D71" i="147" s="1"/>
  <c r="L98" i="87"/>
  <c r="K98" i="87"/>
  <c r="J98" i="87"/>
  <c r="D71" i="144" s="1"/>
  <c r="I98" i="87"/>
  <c r="D71" i="143" s="1"/>
  <c r="H98" i="87"/>
  <c r="G98" i="87"/>
  <c r="F98" i="87"/>
  <c r="D71" i="140" s="1"/>
  <c r="E98" i="87"/>
  <c r="D71" i="139" s="1"/>
  <c r="D98" i="87"/>
  <c r="D71" i="137" s="1"/>
  <c r="AG95" i="87"/>
  <c r="H70" i="167" s="1"/>
  <c r="AF95" i="87"/>
  <c r="H70" i="166" s="1"/>
  <c r="AE95" i="87"/>
  <c r="H70" i="165" s="1"/>
  <c r="AD95" i="87"/>
  <c r="H70" i="164" s="1"/>
  <c r="AC95" i="87"/>
  <c r="H70" i="163" s="1"/>
  <c r="AB95" i="87"/>
  <c r="H70" i="162" s="1"/>
  <c r="AA95" i="87"/>
  <c r="H70" i="161" s="1"/>
  <c r="Z95" i="87"/>
  <c r="H70" i="160" s="1"/>
  <c r="Y95" i="87"/>
  <c r="H70" i="159" s="1"/>
  <c r="X95" i="87"/>
  <c r="H70" i="158" s="1"/>
  <c r="W95" i="87"/>
  <c r="H70" i="157" s="1"/>
  <c r="V95" i="87"/>
  <c r="H70" i="156" s="1"/>
  <c r="U95" i="87"/>
  <c r="H70" i="155" s="1"/>
  <c r="T95" i="87"/>
  <c r="H70" i="154" s="1"/>
  <c r="S95" i="87"/>
  <c r="H70" i="153" s="1"/>
  <c r="R95" i="87"/>
  <c r="H70" i="152" s="1"/>
  <c r="Q95" i="87"/>
  <c r="H70" i="151" s="1"/>
  <c r="P95" i="87"/>
  <c r="H70" i="150" s="1"/>
  <c r="O95" i="87"/>
  <c r="H70" i="149" s="1"/>
  <c r="N95" i="87"/>
  <c r="H70" i="148" s="1"/>
  <c r="M95" i="87"/>
  <c r="H70" i="147" s="1"/>
  <c r="L95" i="87"/>
  <c r="H70" i="146" s="1"/>
  <c r="K95" i="87"/>
  <c r="H70" i="145" s="1"/>
  <c r="J95" i="87"/>
  <c r="H70" i="144" s="1"/>
  <c r="I95" i="87"/>
  <c r="H70" i="143" s="1"/>
  <c r="H95" i="87"/>
  <c r="H70" i="142" s="1"/>
  <c r="G95" i="87"/>
  <c r="H70" i="141" s="1"/>
  <c r="F95" i="87"/>
  <c r="H70" i="140" s="1"/>
  <c r="E95" i="87"/>
  <c r="H70" i="139" s="1"/>
  <c r="D95" i="87"/>
  <c r="H70" i="137" s="1"/>
  <c r="AG93" i="87"/>
  <c r="G70" i="167" s="1"/>
  <c r="AF93" i="87"/>
  <c r="G70" i="166" s="1"/>
  <c r="AE93" i="87"/>
  <c r="G70" i="165" s="1"/>
  <c r="AD93" i="87"/>
  <c r="G70" i="164" s="1"/>
  <c r="AC93" i="87"/>
  <c r="G70" i="163" s="1"/>
  <c r="AB93" i="87"/>
  <c r="G70" i="162" s="1"/>
  <c r="AA93" i="87"/>
  <c r="G70" i="161" s="1"/>
  <c r="Z93" i="87"/>
  <c r="G70" i="160" s="1"/>
  <c r="Y93" i="87"/>
  <c r="G70" i="159" s="1"/>
  <c r="X93" i="87"/>
  <c r="G70" i="158" s="1"/>
  <c r="W93" i="87"/>
  <c r="G70" i="157" s="1"/>
  <c r="V93" i="87"/>
  <c r="G70" i="156" s="1"/>
  <c r="U93" i="87"/>
  <c r="G70" i="155" s="1"/>
  <c r="T93" i="87"/>
  <c r="G70" i="154" s="1"/>
  <c r="S93" i="87"/>
  <c r="G70" i="153" s="1"/>
  <c r="R93" i="87"/>
  <c r="G70" i="152" s="1"/>
  <c r="Q93" i="87"/>
  <c r="G70" i="151" s="1"/>
  <c r="P93" i="87"/>
  <c r="G70" i="150" s="1"/>
  <c r="O93" i="87"/>
  <c r="G70" i="149" s="1"/>
  <c r="N93" i="87"/>
  <c r="G70" i="148" s="1"/>
  <c r="M93" i="87"/>
  <c r="G70" i="147" s="1"/>
  <c r="L93" i="87"/>
  <c r="G70" i="146" s="1"/>
  <c r="K93" i="87"/>
  <c r="G70" i="145" s="1"/>
  <c r="J93" i="87"/>
  <c r="G70" i="144" s="1"/>
  <c r="I93" i="87"/>
  <c r="G70" i="143" s="1"/>
  <c r="H93" i="87"/>
  <c r="G70" i="142" s="1"/>
  <c r="G93" i="87"/>
  <c r="G70" i="141" s="1"/>
  <c r="F93" i="87"/>
  <c r="G70" i="140" s="1"/>
  <c r="E93" i="87"/>
  <c r="G70" i="139" s="1"/>
  <c r="D93" i="87"/>
  <c r="G70" i="137" s="1"/>
  <c r="AG88" i="87"/>
  <c r="F70" i="167" s="1"/>
  <c r="AF88" i="87"/>
  <c r="F70" i="166" s="1"/>
  <c r="AE88" i="87"/>
  <c r="F70" i="165" s="1"/>
  <c r="AD88" i="87"/>
  <c r="F70" i="164" s="1"/>
  <c r="AC88" i="87"/>
  <c r="F70" i="163" s="1"/>
  <c r="AB88" i="87"/>
  <c r="F70" i="162" s="1"/>
  <c r="AA88" i="87"/>
  <c r="F70" i="161" s="1"/>
  <c r="Z88" i="87"/>
  <c r="F70" i="160" s="1"/>
  <c r="Y88" i="87"/>
  <c r="F70" i="159" s="1"/>
  <c r="X88" i="87"/>
  <c r="F70" i="158" s="1"/>
  <c r="W88" i="87"/>
  <c r="F70" i="157" s="1"/>
  <c r="V88" i="87"/>
  <c r="F70" i="156" s="1"/>
  <c r="U88" i="87"/>
  <c r="F70" i="155" s="1"/>
  <c r="T88" i="87"/>
  <c r="F70" i="154" s="1"/>
  <c r="S88" i="87"/>
  <c r="F70" i="153" s="1"/>
  <c r="R88" i="87"/>
  <c r="F70" i="152" s="1"/>
  <c r="Q88" i="87"/>
  <c r="F70" i="151" s="1"/>
  <c r="P88" i="87"/>
  <c r="F70" i="150" s="1"/>
  <c r="O88" i="87"/>
  <c r="F70" i="149" s="1"/>
  <c r="N88" i="87"/>
  <c r="F70" i="148" s="1"/>
  <c r="M88" i="87"/>
  <c r="F70" i="147" s="1"/>
  <c r="L88" i="87"/>
  <c r="F70" i="146" s="1"/>
  <c r="K88" i="87"/>
  <c r="F70" i="145" s="1"/>
  <c r="J88" i="87"/>
  <c r="F70" i="144" s="1"/>
  <c r="I88" i="87"/>
  <c r="F70" i="143" s="1"/>
  <c r="H88" i="87"/>
  <c r="F70" i="142" s="1"/>
  <c r="G88" i="87"/>
  <c r="F70" i="141" s="1"/>
  <c r="F88" i="87"/>
  <c r="F70" i="140" s="1"/>
  <c r="E88" i="87"/>
  <c r="F70" i="139" s="1"/>
  <c r="D88" i="87"/>
  <c r="F70" i="137" s="1"/>
  <c r="AG84" i="87"/>
  <c r="E70" i="167" s="1"/>
  <c r="AF84" i="87"/>
  <c r="E70" i="166" s="1"/>
  <c r="AE84" i="87"/>
  <c r="E70" i="165" s="1"/>
  <c r="AD84" i="87"/>
  <c r="E70" i="164" s="1"/>
  <c r="AC84" i="87"/>
  <c r="E70" i="163" s="1"/>
  <c r="AB84" i="87"/>
  <c r="E70" i="162" s="1"/>
  <c r="AA84" i="87"/>
  <c r="E70" i="161" s="1"/>
  <c r="Z84" i="87"/>
  <c r="E70" i="160" s="1"/>
  <c r="Y84" i="87"/>
  <c r="E70" i="159" s="1"/>
  <c r="X84" i="87"/>
  <c r="E70" i="158" s="1"/>
  <c r="W84" i="87"/>
  <c r="E70" i="157" s="1"/>
  <c r="V84" i="87"/>
  <c r="E70" i="156" s="1"/>
  <c r="U84" i="87"/>
  <c r="E70" i="155" s="1"/>
  <c r="T84" i="87"/>
  <c r="E70" i="154" s="1"/>
  <c r="S84" i="87"/>
  <c r="E70" i="153" s="1"/>
  <c r="R84" i="87"/>
  <c r="E70" i="152" s="1"/>
  <c r="Q84" i="87"/>
  <c r="E70" i="151" s="1"/>
  <c r="P84" i="87"/>
  <c r="E70" i="150" s="1"/>
  <c r="O84" i="87"/>
  <c r="E70" i="149" s="1"/>
  <c r="N84" i="87"/>
  <c r="E70" i="148" s="1"/>
  <c r="M84" i="87"/>
  <c r="E70" i="147" s="1"/>
  <c r="L84" i="87"/>
  <c r="E70" i="146" s="1"/>
  <c r="K84" i="87"/>
  <c r="E70" i="145" s="1"/>
  <c r="J84" i="87"/>
  <c r="E70" i="144" s="1"/>
  <c r="I84" i="87"/>
  <c r="E70" i="143" s="1"/>
  <c r="H84" i="87"/>
  <c r="E70" i="142" s="1"/>
  <c r="G84" i="87"/>
  <c r="E70" i="141" s="1"/>
  <c r="F84" i="87"/>
  <c r="E70" i="140" s="1"/>
  <c r="E84" i="87"/>
  <c r="E70" i="139" s="1"/>
  <c r="D84" i="87"/>
  <c r="E70" i="137" s="1"/>
  <c r="AG80" i="87"/>
  <c r="AF80" i="87"/>
  <c r="D70" i="166" s="1"/>
  <c r="AE80" i="87"/>
  <c r="D70" i="165" s="1"/>
  <c r="AD80" i="87"/>
  <c r="AC80" i="87"/>
  <c r="AB80" i="87"/>
  <c r="D70" i="162" s="1"/>
  <c r="AA80" i="87"/>
  <c r="D70" i="161" s="1"/>
  <c r="Z80" i="87"/>
  <c r="Y80" i="87"/>
  <c r="X80" i="87"/>
  <c r="D70" i="158" s="1"/>
  <c r="W80" i="87"/>
  <c r="D70" i="157" s="1"/>
  <c r="V80" i="87"/>
  <c r="U80" i="87"/>
  <c r="T80" i="87"/>
  <c r="D70" i="154" s="1"/>
  <c r="S80" i="87"/>
  <c r="D70" i="153" s="1"/>
  <c r="R80" i="87"/>
  <c r="Q80" i="87"/>
  <c r="P80" i="87"/>
  <c r="D70" i="150" s="1"/>
  <c r="O80" i="87"/>
  <c r="D70" i="149" s="1"/>
  <c r="N80" i="87"/>
  <c r="M80" i="87"/>
  <c r="L80" i="87"/>
  <c r="D70" i="146" s="1"/>
  <c r="K80" i="87"/>
  <c r="D70" i="145" s="1"/>
  <c r="J80" i="87"/>
  <c r="I80" i="87"/>
  <c r="H80" i="87"/>
  <c r="D70" i="142" s="1"/>
  <c r="G80" i="87"/>
  <c r="D70" i="141" s="1"/>
  <c r="F80" i="87"/>
  <c r="E80" i="87"/>
  <c r="D80" i="87"/>
  <c r="D70" i="137" s="1"/>
  <c r="AG77" i="87"/>
  <c r="H69" i="167" s="1"/>
  <c r="AF77" i="87"/>
  <c r="H69" i="166" s="1"/>
  <c r="AE77" i="87"/>
  <c r="H69" i="165" s="1"/>
  <c r="AD77" i="87"/>
  <c r="H69" i="164" s="1"/>
  <c r="AC77" i="87"/>
  <c r="H69" i="163" s="1"/>
  <c r="AB77" i="87"/>
  <c r="H69" i="162" s="1"/>
  <c r="AA77" i="87"/>
  <c r="H69" i="161" s="1"/>
  <c r="Z77" i="87"/>
  <c r="H69" i="160" s="1"/>
  <c r="Y77" i="87"/>
  <c r="H69" i="159" s="1"/>
  <c r="X77" i="87"/>
  <c r="H69" i="158" s="1"/>
  <c r="W77" i="87"/>
  <c r="H69" i="157" s="1"/>
  <c r="V77" i="87"/>
  <c r="H69" i="156" s="1"/>
  <c r="U77" i="87"/>
  <c r="H69" i="155" s="1"/>
  <c r="T77" i="87"/>
  <c r="H69" i="154" s="1"/>
  <c r="S77" i="87"/>
  <c r="H69" i="153" s="1"/>
  <c r="R77" i="87"/>
  <c r="H69" i="152" s="1"/>
  <c r="Q77" i="87"/>
  <c r="H69" i="151" s="1"/>
  <c r="P77" i="87"/>
  <c r="H69" i="150" s="1"/>
  <c r="O77" i="87"/>
  <c r="H69" i="149" s="1"/>
  <c r="N77" i="87"/>
  <c r="H69" i="148" s="1"/>
  <c r="M77" i="87"/>
  <c r="H69" i="147" s="1"/>
  <c r="L77" i="87"/>
  <c r="H69" i="146" s="1"/>
  <c r="K77" i="87"/>
  <c r="H69" i="145" s="1"/>
  <c r="J77" i="87"/>
  <c r="H69" i="144" s="1"/>
  <c r="I77" i="87"/>
  <c r="H69" i="143" s="1"/>
  <c r="H77" i="87"/>
  <c r="H69" i="142" s="1"/>
  <c r="G77" i="87"/>
  <c r="H69" i="141" s="1"/>
  <c r="F77" i="87"/>
  <c r="H69" i="140" s="1"/>
  <c r="E77" i="87"/>
  <c r="H69" i="139" s="1"/>
  <c r="D77" i="87"/>
  <c r="H69" i="137" s="1"/>
  <c r="AG75" i="87"/>
  <c r="G69" i="167" s="1"/>
  <c r="AF75" i="87"/>
  <c r="G69" i="166" s="1"/>
  <c r="AE75" i="87"/>
  <c r="G69" i="165" s="1"/>
  <c r="AD75" i="87"/>
  <c r="G69" i="164" s="1"/>
  <c r="AC75" i="87"/>
  <c r="G69" i="163" s="1"/>
  <c r="AB75" i="87"/>
  <c r="G69" i="162" s="1"/>
  <c r="AA75" i="87"/>
  <c r="G69" i="161" s="1"/>
  <c r="Z75" i="87"/>
  <c r="G69" i="160" s="1"/>
  <c r="Y75" i="87"/>
  <c r="G69" i="159" s="1"/>
  <c r="X75" i="87"/>
  <c r="G69" i="158" s="1"/>
  <c r="W75" i="87"/>
  <c r="G69" i="157" s="1"/>
  <c r="V75" i="87"/>
  <c r="G69" i="156" s="1"/>
  <c r="U75" i="87"/>
  <c r="G69" i="155" s="1"/>
  <c r="T75" i="87"/>
  <c r="G69" i="154" s="1"/>
  <c r="S75" i="87"/>
  <c r="G69" i="153" s="1"/>
  <c r="R75" i="87"/>
  <c r="G69" i="152" s="1"/>
  <c r="Q75" i="87"/>
  <c r="G69" i="151" s="1"/>
  <c r="P75" i="87"/>
  <c r="G69" i="150" s="1"/>
  <c r="O75" i="87"/>
  <c r="G69" i="149" s="1"/>
  <c r="N75" i="87"/>
  <c r="G69" i="148" s="1"/>
  <c r="M75" i="87"/>
  <c r="G69" i="147" s="1"/>
  <c r="L75" i="87"/>
  <c r="G69" i="146" s="1"/>
  <c r="K75" i="87"/>
  <c r="G69" i="145" s="1"/>
  <c r="J75" i="87"/>
  <c r="G69" i="144" s="1"/>
  <c r="I75" i="87"/>
  <c r="G69" i="143" s="1"/>
  <c r="H75" i="87"/>
  <c r="G69" i="142" s="1"/>
  <c r="G75" i="87"/>
  <c r="G69" i="141" s="1"/>
  <c r="F75" i="87"/>
  <c r="G69" i="140" s="1"/>
  <c r="E75" i="87"/>
  <c r="G69" i="139" s="1"/>
  <c r="D75" i="87"/>
  <c r="G69" i="137" s="1"/>
  <c r="AG70" i="87"/>
  <c r="F69" i="167" s="1"/>
  <c r="AF70" i="87"/>
  <c r="F69" i="166" s="1"/>
  <c r="AE70" i="87"/>
  <c r="F69" i="165" s="1"/>
  <c r="AD70" i="87"/>
  <c r="F69" i="164" s="1"/>
  <c r="AC70" i="87"/>
  <c r="F69" i="163" s="1"/>
  <c r="AB70" i="87"/>
  <c r="F69" i="162" s="1"/>
  <c r="AA70" i="87"/>
  <c r="F69" i="161" s="1"/>
  <c r="Z70" i="87"/>
  <c r="F69" i="160" s="1"/>
  <c r="Y70" i="87"/>
  <c r="F69" i="159" s="1"/>
  <c r="X70" i="87"/>
  <c r="F69" i="158" s="1"/>
  <c r="W70" i="87"/>
  <c r="F69" i="157" s="1"/>
  <c r="V70" i="87"/>
  <c r="F69" i="156" s="1"/>
  <c r="U70" i="87"/>
  <c r="F69" i="155" s="1"/>
  <c r="T70" i="87"/>
  <c r="F69" i="154" s="1"/>
  <c r="S70" i="87"/>
  <c r="F69" i="153" s="1"/>
  <c r="R70" i="87"/>
  <c r="F69" i="152" s="1"/>
  <c r="Q70" i="87"/>
  <c r="F69" i="151" s="1"/>
  <c r="P70" i="87"/>
  <c r="F69" i="150" s="1"/>
  <c r="O70" i="87"/>
  <c r="F69" i="149" s="1"/>
  <c r="N70" i="87"/>
  <c r="F69" i="148" s="1"/>
  <c r="M70" i="87"/>
  <c r="F69" i="147" s="1"/>
  <c r="L70" i="87"/>
  <c r="F69" i="146" s="1"/>
  <c r="K70" i="87"/>
  <c r="F69" i="145" s="1"/>
  <c r="J70" i="87"/>
  <c r="F69" i="144" s="1"/>
  <c r="I70" i="87"/>
  <c r="F69" i="143" s="1"/>
  <c r="H70" i="87"/>
  <c r="F69" i="142" s="1"/>
  <c r="G70" i="87"/>
  <c r="F69" i="141" s="1"/>
  <c r="F70" i="87"/>
  <c r="F69" i="140" s="1"/>
  <c r="E70" i="87"/>
  <c r="F69" i="139" s="1"/>
  <c r="D70" i="87"/>
  <c r="F69" i="137" s="1"/>
  <c r="AG66" i="87"/>
  <c r="E69" i="167" s="1"/>
  <c r="AF66" i="87"/>
  <c r="E69" i="166" s="1"/>
  <c r="AE66" i="87"/>
  <c r="E69" i="165" s="1"/>
  <c r="AD66" i="87"/>
  <c r="E69" i="164" s="1"/>
  <c r="AC66" i="87"/>
  <c r="E69" i="163" s="1"/>
  <c r="AB66" i="87"/>
  <c r="E69" i="162" s="1"/>
  <c r="AA66" i="87"/>
  <c r="E69" i="161" s="1"/>
  <c r="Z66" i="87"/>
  <c r="E69" i="160" s="1"/>
  <c r="Y66" i="87"/>
  <c r="E69" i="159" s="1"/>
  <c r="X66" i="87"/>
  <c r="E69" i="158" s="1"/>
  <c r="W66" i="87"/>
  <c r="E69" i="157" s="1"/>
  <c r="V66" i="87"/>
  <c r="E69" i="156" s="1"/>
  <c r="U66" i="87"/>
  <c r="E69" i="155" s="1"/>
  <c r="T66" i="87"/>
  <c r="E69" i="154" s="1"/>
  <c r="S66" i="87"/>
  <c r="E69" i="153" s="1"/>
  <c r="R66" i="87"/>
  <c r="E69" i="152" s="1"/>
  <c r="Q66" i="87"/>
  <c r="E69" i="151" s="1"/>
  <c r="P66" i="87"/>
  <c r="E69" i="150" s="1"/>
  <c r="O66" i="87"/>
  <c r="E69" i="149" s="1"/>
  <c r="N66" i="87"/>
  <c r="E69" i="148" s="1"/>
  <c r="M66" i="87"/>
  <c r="E69" i="147" s="1"/>
  <c r="L66" i="87"/>
  <c r="E69" i="146" s="1"/>
  <c r="K66" i="87"/>
  <c r="E69" i="145" s="1"/>
  <c r="J66" i="87"/>
  <c r="E69" i="144" s="1"/>
  <c r="I66" i="87"/>
  <c r="E69" i="143" s="1"/>
  <c r="H66" i="87"/>
  <c r="E69" i="142" s="1"/>
  <c r="G66" i="87"/>
  <c r="E69" i="141" s="1"/>
  <c r="F66" i="87"/>
  <c r="E69" i="140" s="1"/>
  <c r="E66" i="87"/>
  <c r="E69" i="139" s="1"/>
  <c r="D66" i="87"/>
  <c r="E69" i="137" s="1"/>
  <c r="AG62" i="87"/>
  <c r="D69" i="167" s="1"/>
  <c r="AF62" i="87"/>
  <c r="AE62" i="87"/>
  <c r="AD62" i="87"/>
  <c r="D69" i="164" s="1"/>
  <c r="AC62" i="87"/>
  <c r="D69" i="163" s="1"/>
  <c r="AB62" i="87"/>
  <c r="AA62" i="87"/>
  <c r="Z62" i="87"/>
  <c r="D69" i="160" s="1"/>
  <c r="Y62" i="87"/>
  <c r="D69" i="159" s="1"/>
  <c r="X62" i="87"/>
  <c r="W62" i="87"/>
  <c r="V62" i="87"/>
  <c r="D69" i="156" s="1"/>
  <c r="U62" i="87"/>
  <c r="D69" i="155" s="1"/>
  <c r="T62" i="87"/>
  <c r="S62" i="87"/>
  <c r="R62" i="87"/>
  <c r="D69" i="152" s="1"/>
  <c r="Q62" i="87"/>
  <c r="D69" i="151" s="1"/>
  <c r="P62" i="87"/>
  <c r="O62" i="87"/>
  <c r="N62" i="87"/>
  <c r="D69" i="148" s="1"/>
  <c r="M62" i="87"/>
  <c r="D69" i="147" s="1"/>
  <c r="L62" i="87"/>
  <c r="K62" i="87"/>
  <c r="J62" i="87"/>
  <c r="D69" i="144" s="1"/>
  <c r="I62" i="87"/>
  <c r="D69" i="143" s="1"/>
  <c r="H62" i="87"/>
  <c r="G62" i="87"/>
  <c r="F62" i="87"/>
  <c r="D69" i="140" s="1"/>
  <c r="E62" i="87"/>
  <c r="D69" i="139" s="1"/>
  <c r="D62" i="87"/>
  <c r="D69" i="137" s="1"/>
  <c r="AG59" i="87"/>
  <c r="H68" i="167" s="1"/>
  <c r="AF59" i="87"/>
  <c r="H68" i="166" s="1"/>
  <c r="AE59" i="87"/>
  <c r="H68" i="165" s="1"/>
  <c r="AD59" i="87"/>
  <c r="H68" i="164" s="1"/>
  <c r="AC59" i="87"/>
  <c r="H68" i="163" s="1"/>
  <c r="AB59" i="87"/>
  <c r="H68" i="162" s="1"/>
  <c r="AA59" i="87"/>
  <c r="H68" i="161" s="1"/>
  <c r="Z59" i="87"/>
  <c r="H68" i="160" s="1"/>
  <c r="Y59" i="87"/>
  <c r="H68" i="159" s="1"/>
  <c r="X59" i="87"/>
  <c r="H68" i="158" s="1"/>
  <c r="W59" i="87"/>
  <c r="H68" i="157" s="1"/>
  <c r="V59" i="87"/>
  <c r="H68" i="156" s="1"/>
  <c r="U59" i="87"/>
  <c r="H68" i="155" s="1"/>
  <c r="T59" i="87"/>
  <c r="H68" i="154" s="1"/>
  <c r="S59" i="87"/>
  <c r="H68" i="153" s="1"/>
  <c r="R59" i="87"/>
  <c r="H68" i="152" s="1"/>
  <c r="Q59" i="87"/>
  <c r="H68" i="151" s="1"/>
  <c r="P59" i="87"/>
  <c r="H68" i="150" s="1"/>
  <c r="O59" i="87"/>
  <c r="H68" i="149" s="1"/>
  <c r="N59" i="87"/>
  <c r="H68" i="148" s="1"/>
  <c r="M59" i="87"/>
  <c r="H68" i="147" s="1"/>
  <c r="L59" i="87"/>
  <c r="H68" i="146" s="1"/>
  <c r="K59" i="87"/>
  <c r="H68" i="145" s="1"/>
  <c r="J59" i="87"/>
  <c r="H68" i="144" s="1"/>
  <c r="I59" i="87"/>
  <c r="H68" i="143" s="1"/>
  <c r="H59" i="87"/>
  <c r="H68" i="142" s="1"/>
  <c r="G59" i="87"/>
  <c r="H68" i="141" s="1"/>
  <c r="F59" i="87"/>
  <c r="H68" i="140" s="1"/>
  <c r="E59" i="87"/>
  <c r="H68" i="139" s="1"/>
  <c r="D59" i="87"/>
  <c r="H68" i="137" s="1"/>
  <c r="AG57" i="87"/>
  <c r="G68" i="167" s="1"/>
  <c r="AF57" i="87"/>
  <c r="G68" i="166" s="1"/>
  <c r="AE57" i="87"/>
  <c r="G68" i="165" s="1"/>
  <c r="AD57" i="87"/>
  <c r="G68" i="164" s="1"/>
  <c r="AC57" i="87"/>
  <c r="G68" i="163" s="1"/>
  <c r="AB57" i="87"/>
  <c r="G68" i="162" s="1"/>
  <c r="AA57" i="87"/>
  <c r="G68" i="161" s="1"/>
  <c r="Z57" i="87"/>
  <c r="G68" i="160" s="1"/>
  <c r="Y57" i="87"/>
  <c r="G68" i="159" s="1"/>
  <c r="X57" i="87"/>
  <c r="G68" i="158" s="1"/>
  <c r="W57" i="87"/>
  <c r="G68" i="157" s="1"/>
  <c r="V57" i="87"/>
  <c r="G68" i="156" s="1"/>
  <c r="U57" i="87"/>
  <c r="G68" i="155" s="1"/>
  <c r="T57" i="87"/>
  <c r="G68" i="154" s="1"/>
  <c r="S57" i="87"/>
  <c r="G68" i="153" s="1"/>
  <c r="R57" i="87"/>
  <c r="G68" i="152" s="1"/>
  <c r="Q57" i="87"/>
  <c r="G68" i="151" s="1"/>
  <c r="P57" i="87"/>
  <c r="G68" i="150" s="1"/>
  <c r="O57" i="87"/>
  <c r="G68" i="149" s="1"/>
  <c r="N57" i="87"/>
  <c r="G68" i="148" s="1"/>
  <c r="M57" i="87"/>
  <c r="G68" i="147" s="1"/>
  <c r="L57" i="87"/>
  <c r="G68" i="146" s="1"/>
  <c r="K57" i="87"/>
  <c r="G68" i="145" s="1"/>
  <c r="J57" i="87"/>
  <c r="G68" i="144" s="1"/>
  <c r="I57" i="87"/>
  <c r="G68" i="143" s="1"/>
  <c r="H57" i="87"/>
  <c r="G68" i="142" s="1"/>
  <c r="G57" i="87"/>
  <c r="G68" i="141" s="1"/>
  <c r="F57" i="87"/>
  <c r="G68" i="140" s="1"/>
  <c r="E57" i="87"/>
  <c r="G68" i="139" s="1"/>
  <c r="D57" i="87"/>
  <c r="G68" i="137" s="1"/>
  <c r="AG52" i="87"/>
  <c r="F68" i="167" s="1"/>
  <c r="AF52" i="87"/>
  <c r="F68" i="166" s="1"/>
  <c r="AE52" i="87"/>
  <c r="F68" i="165" s="1"/>
  <c r="AD52" i="87"/>
  <c r="F68" i="164" s="1"/>
  <c r="AC52" i="87"/>
  <c r="F68" i="163" s="1"/>
  <c r="AB52" i="87"/>
  <c r="F68" i="162" s="1"/>
  <c r="AA52" i="87"/>
  <c r="F68" i="161" s="1"/>
  <c r="Z52" i="87"/>
  <c r="F68" i="160" s="1"/>
  <c r="Y52" i="87"/>
  <c r="F68" i="159" s="1"/>
  <c r="X52" i="87"/>
  <c r="F68" i="158" s="1"/>
  <c r="W52" i="87"/>
  <c r="F68" i="157" s="1"/>
  <c r="V52" i="87"/>
  <c r="F68" i="156" s="1"/>
  <c r="U52" i="87"/>
  <c r="F68" i="155" s="1"/>
  <c r="T52" i="87"/>
  <c r="F68" i="154" s="1"/>
  <c r="S52" i="87"/>
  <c r="F68" i="153" s="1"/>
  <c r="R52" i="87"/>
  <c r="F68" i="152" s="1"/>
  <c r="Q52" i="87"/>
  <c r="F68" i="151" s="1"/>
  <c r="P52" i="87"/>
  <c r="F68" i="150" s="1"/>
  <c r="O52" i="87"/>
  <c r="F68" i="149" s="1"/>
  <c r="N52" i="87"/>
  <c r="F68" i="148" s="1"/>
  <c r="M52" i="87"/>
  <c r="F68" i="147" s="1"/>
  <c r="L52" i="87"/>
  <c r="F68" i="146" s="1"/>
  <c r="K52" i="87"/>
  <c r="F68" i="145" s="1"/>
  <c r="J52" i="87"/>
  <c r="F68" i="144" s="1"/>
  <c r="I52" i="87"/>
  <c r="F68" i="143" s="1"/>
  <c r="H52" i="87"/>
  <c r="F68" i="142" s="1"/>
  <c r="G52" i="87"/>
  <c r="F68" i="141" s="1"/>
  <c r="F52" i="87"/>
  <c r="F68" i="140" s="1"/>
  <c r="E52" i="87"/>
  <c r="F68" i="139" s="1"/>
  <c r="D52" i="87"/>
  <c r="F68" i="137" s="1"/>
  <c r="AG48" i="87"/>
  <c r="E68" i="167" s="1"/>
  <c r="AF48" i="87"/>
  <c r="E68" i="166" s="1"/>
  <c r="AE48" i="87"/>
  <c r="E68" i="165" s="1"/>
  <c r="AD48" i="87"/>
  <c r="E68" i="164" s="1"/>
  <c r="AC48" i="87"/>
  <c r="E68" i="163" s="1"/>
  <c r="AB48" i="87"/>
  <c r="E68" i="162" s="1"/>
  <c r="AA48" i="87"/>
  <c r="E68" i="161" s="1"/>
  <c r="Z48" i="87"/>
  <c r="E68" i="160" s="1"/>
  <c r="Y48" i="87"/>
  <c r="E68" i="159" s="1"/>
  <c r="X48" i="87"/>
  <c r="E68" i="158" s="1"/>
  <c r="W48" i="87"/>
  <c r="E68" i="157" s="1"/>
  <c r="V48" i="87"/>
  <c r="E68" i="156" s="1"/>
  <c r="U48" i="87"/>
  <c r="E68" i="155" s="1"/>
  <c r="T48" i="87"/>
  <c r="E68" i="154" s="1"/>
  <c r="S48" i="87"/>
  <c r="E68" i="153" s="1"/>
  <c r="R48" i="87"/>
  <c r="E68" i="152" s="1"/>
  <c r="Q48" i="87"/>
  <c r="E68" i="151" s="1"/>
  <c r="P48" i="87"/>
  <c r="E68" i="150" s="1"/>
  <c r="O48" i="87"/>
  <c r="E68" i="149" s="1"/>
  <c r="N48" i="87"/>
  <c r="E68" i="148" s="1"/>
  <c r="M48" i="87"/>
  <c r="E68" i="147" s="1"/>
  <c r="L48" i="87"/>
  <c r="E68" i="146" s="1"/>
  <c r="K48" i="87"/>
  <c r="E68" i="145" s="1"/>
  <c r="J48" i="87"/>
  <c r="E68" i="144" s="1"/>
  <c r="I48" i="87"/>
  <c r="E68" i="143" s="1"/>
  <c r="H48" i="87"/>
  <c r="E68" i="142" s="1"/>
  <c r="G48" i="87"/>
  <c r="E68" i="141" s="1"/>
  <c r="F48" i="87"/>
  <c r="E68" i="140" s="1"/>
  <c r="E48" i="87"/>
  <c r="E68" i="139" s="1"/>
  <c r="D48" i="87"/>
  <c r="E68" i="137" s="1"/>
  <c r="AG44" i="87"/>
  <c r="AF44" i="87"/>
  <c r="D68" i="166" s="1"/>
  <c r="AE44" i="87"/>
  <c r="D68" i="165" s="1"/>
  <c r="AD44" i="87"/>
  <c r="AC44" i="87"/>
  <c r="AB44" i="87"/>
  <c r="D68" i="162" s="1"/>
  <c r="AA44" i="87"/>
  <c r="D68" i="161" s="1"/>
  <c r="Z44" i="87"/>
  <c r="Y44" i="87"/>
  <c r="X44" i="87"/>
  <c r="D68" i="158" s="1"/>
  <c r="W44" i="87"/>
  <c r="D68" i="157" s="1"/>
  <c r="V44" i="87"/>
  <c r="U44" i="87"/>
  <c r="T44" i="87"/>
  <c r="D68" i="154" s="1"/>
  <c r="S44" i="87"/>
  <c r="D68" i="153" s="1"/>
  <c r="R44" i="87"/>
  <c r="Q44" i="87"/>
  <c r="P44" i="87"/>
  <c r="D68" i="150" s="1"/>
  <c r="O44" i="87"/>
  <c r="D68" i="149" s="1"/>
  <c r="N44" i="87"/>
  <c r="M44" i="87"/>
  <c r="L44" i="87"/>
  <c r="D68" i="146" s="1"/>
  <c r="K44" i="87"/>
  <c r="D68" i="145" s="1"/>
  <c r="J44" i="87"/>
  <c r="I44" i="87"/>
  <c r="H44" i="87"/>
  <c r="D68" i="142" s="1"/>
  <c r="G44" i="87"/>
  <c r="D68" i="141" s="1"/>
  <c r="F44" i="87"/>
  <c r="E44" i="87"/>
  <c r="D44" i="87"/>
  <c r="D68" i="137" s="1"/>
  <c r="AG39" i="87"/>
  <c r="BH102" i="10" s="1"/>
  <c r="I64" i="167" s="1"/>
  <c r="AF39" i="87"/>
  <c r="BF102" i="10" s="1"/>
  <c r="I64" i="166" s="1"/>
  <c r="AE39" i="87"/>
  <c r="BD102" i="10" s="1"/>
  <c r="I64" i="165" s="1"/>
  <c r="AD39" i="87"/>
  <c r="BB102" i="10" s="1"/>
  <c r="I64" i="164" s="1"/>
  <c r="AC39" i="87"/>
  <c r="AZ102" i="10" s="1"/>
  <c r="I64" i="163" s="1"/>
  <c r="AB39" i="87"/>
  <c r="AX102" i="10" s="1"/>
  <c r="I64" i="162" s="1"/>
  <c r="AA39" i="87"/>
  <c r="AV102" i="10" s="1"/>
  <c r="I64" i="161" s="1"/>
  <c r="Z39" i="87"/>
  <c r="AT102" i="10" s="1"/>
  <c r="I64" i="160" s="1"/>
  <c r="Y39" i="87"/>
  <c r="AR102" i="10" s="1"/>
  <c r="I64" i="159" s="1"/>
  <c r="X39" i="87"/>
  <c r="AP102" i="10" s="1"/>
  <c r="I64" i="158" s="1"/>
  <c r="W39" i="87"/>
  <c r="AN102" i="10" s="1"/>
  <c r="I64" i="157" s="1"/>
  <c r="V39" i="87"/>
  <c r="AL102" i="10" s="1"/>
  <c r="I64" i="156" s="1"/>
  <c r="U39" i="87"/>
  <c r="AJ102" i="10" s="1"/>
  <c r="I64" i="155" s="1"/>
  <c r="T39" i="87"/>
  <c r="AH102" i="10" s="1"/>
  <c r="I64" i="154" s="1"/>
  <c r="S39" i="87"/>
  <c r="AF102" i="10" s="1"/>
  <c r="I64" i="153" s="1"/>
  <c r="R39" i="87"/>
  <c r="AD102" i="10" s="1"/>
  <c r="I64" i="152" s="1"/>
  <c r="Q39" i="87"/>
  <c r="AB102" i="10" s="1"/>
  <c r="I64" i="151" s="1"/>
  <c r="P39" i="87"/>
  <c r="Z102" i="10" s="1"/>
  <c r="I64" i="150" s="1"/>
  <c r="O39" i="87"/>
  <c r="X102" i="10" s="1"/>
  <c r="I64" i="149" s="1"/>
  <c r="N39" i="87"/>
  <c r="V102" i="10" s="1"/>
  <c r="I64" i="148" s="1"/>
  <c r="M39" i="87"/>
  <c r="T102" i="10" s="1"/>
  <c r="I64" i="147" s="1"/>
  <c r="L39" i="87"/>
  <c r="R102" i="10" s="1"/>
  <c r="I64" i="146" s="1"/>
  <c r="K39" i="87"/>
  <c r="P102" i="10" s="1"/>
  <c r="I64" i="145" s="1"/>
  <c r="J39" i="87"/>
  <c r="N102" i="10" s="1"/>
  <c r="I64" i="144" s="1"/>
  <c r="I39" i="87"/>
  <c r="L102" i="10" s="1"/>
  <c r="I64" i="143" s="1"/>
  <c r="H39" i="87"/>
  <c r="J102" i="10" s="1"/>
  <c r="I64" i="142" s="1"/>
  <c r="G39" i="87"/>
  <c r="H102" i="10" s="1"/>
  <c r="I64" i="141" s="1"/>
  <c r="F39" i="87"/>
  <c r="F102" i="10" s="1"/>
  <c r="I64" i="140" s="1"/>
  <c r="E39" i="87"/>
  <c r="D102" i="10" s="1"/>
  <c r="I64" i="139" s="1"/>
  <c r="D39" i="87"/>
  <c r="B102" i="10" s="1"/>
  <c r="AG32" i="87"/>
  <c r="BH101" i="10" s="1"/>
  <c r="I63" i="167" s="1"/>
  <c r="AF32" i="87"/>
  <c r="BF101" i="10" s="1"/>
  <c r="I63" i="166" s="1"/>
  <c r="AE32" i="87"/>
  <c r="BD101" i="10" s="1"/>
  <c r="I63" i="165" s="1"/>
  <c r="AD32" i="87"/>
  <c r="BB101" i="10" s="1"/>
  <c r="I63" i="164" s="1"/>
  <c r="AC32" i="87"/>
  <c r="AZ101" i="10" s="1"/>
  <c r="I63" i="163" s="1"/>
  <c r="AB32" i="87"/>
  <c r="AX101" i="10" s="1"/>
  <c r="I63" i="162" s="1"/>
  <c r="AA32" i="87"/>
  <c r="AV101" i="10" s="1"/>
  <c r="I63" i="161" s="1"/>
  <c r="Z32" i="87"/>
  <c r="AT101" i="10" s="1"/>
  <c r="I63" i="160" s="1"/>
  <c r="Y32" i="87"/>
  <c r="AR101" i="10" s="1"/>
  <c r="I63" i="159" s="1"/>
  <c r="X32" i="87"/>
  <c r="AP101" i="10" s="1"/>
  <c r="I63" i="158" s="1"/>
  <c r="W32" i="87"/>
  <c r="AN101" i="10" s="1"/>
  <c r="I63" i="157" s="1"/>
  <c r="V32" i="87"/>
  <c r="AL101" i="10" s="1"/>
  <c r="I63" i="156" s="1"/>
  <c r="U32" i="87"/>
  <c r="AJ101" i="10" s="1"/>
  <c r="I63" i="155" s="1"/>
  <c r="T32" i="87"/>
  <c r="AH101" i="10" s="1"/>
  <c r="I63" i="154" s="1"/>
  <c r="S32" i="87"/>
  <c r="AF101" i="10" s="1"/>
  <c r="I63" i="153" s="1"/>
  <c r="R32" i="87"/>
  <c r="AD101" i="10" s="1"/>
  <c r="I63" i="152" s="1"/>
  <c r="Q32" i="87"/>
  <c r="AB101" i="10" s="1"/>
  <c r="I63" i="151" s="1"/>
  <c r="P32" i="87"/>
  <c r="Z101" i="10" s="1"/>
  <c r="I63" i="150" s="1"/>
  <c r="O32" i="87"/>
  <c r="X101" i="10" s="1"/>
  <c r="I63" i="149" s="1"/>
  <c r="N32" i="87"/>
  <c r="V101" i="10" s="1"/>
  <c r="I63" i="148" s="1"/>
  <c r="M32" i="87"/>
  <c r="T101" i="10" s="1"/>
  <c r="I63" i="147" s="1"/>
  <c r="L32" i="87"/>
  <c r="R101" i="10" s="1"/>
  <c r="I63" i="146" s="1"/>
  <c r="K32" i="87"/>
  <c r="P101" i="10" s="1"/>
  <c r="I63" i="145" s="1"/>
  <c r="J32" i="87"/>
  <c r="N101" i="10" s="1"/>
  <c r="I63" i="144" s="1"/>
  <c r="I32" i="87"/>
  <c r="L101" i="10" s="1"/>
  <c r="I63" i="143" s="1"/>
  <c r="H32" i="87"/>
  <c r="J101" i="10" s="1"/>
  <c r="I63" i="142" s="1"/>
  <c r="G32" i="87"/>
  <c r="H101" i="10" s="1"/>
  <c r="I63" i="141" s="1"/>
  <c r="F32" i="87"/>
  <c r="F101" i="10" s="1"/>
  <c r="I63" i="140" s="1"/>
  <c r="E32" i="87"/>
  <c r="D101" i="10" s="1"/>
  <c r="I63" i="139" s="1"/>
  <c r="D32" i="87"/>
  <c r="B101" i="10" s="1"/>
  <c r="AG25" i="87"/>
  <c r="BH100" i="10" s="1"/>
  <c r="I62" i="167" s="1"/>
  <c r="AF25" i="87"/>
  <c r="BF100" i="10" s="1"/>
  <c r="I62" i="166" s="1"/>
  <c r="AE25" i="87"/>
  <c r="BD100" i="10" s="1"/>
  <c r="I62" i="165" s="1"/>
  <c r="AD25" i="87"/>
  <c r="BB100" i="10" s="1"/>
  <c r="I62" i="164" s="1"/>
  <c r="AC25" i="87"/>
  <c r="AZ100" i="10" s="1"/>
  <c r="I62" i="163" s="1"/>
  <c r="AB25" i="87"/>
  <c r="AX100" i="10" s="1"/>
  <c r="I62" i="162" s="1"/>
  <c r="AA25" i="87"/>
  <c r="AV100" i="10" s="1"/>
  <c r="I62" i="161" s="1"/>
  <c r="Z25" i="87"/>
  <c r="AT100" i="10" s="1"/>
  <c r="I62" i="160" s="1"/>
  <c r="Y25" i="87"/>
  <c r="AR100" i="10" s="1"/>
  <c r="I62" i="159" s="1"/>
  <c r="X25" i="87"/>
  <c r="AP100" i="10" s="1"/>
  <c r="I62" i="158" s="1"/>
  <c r="W25" i="87"/>
  <c r="AN100" i="10" s="1"/>
  <c r="I62" i="157" s="1"/>
  <c r="V25" i="87"/>
  <c r="AL100" i="10" s="1"/>
  <c r="I62" i="156" s="1"/>
  <c r="U25" i="87"/>
  <c r="AJ100" i="10" s="1"/>
  <c r="I62" i="155" s="1"/>
  <c r="T25" i="87"/>
  <c r="AH100" i="10" s="1"/>
  <c r="I62" i="154" s="1"/>
  <c r="S25" i="87"/>
  <c r="AF100" i="10" s="1"/>
  <c r="I62" i="153" s="1"/>
  <c r="R25" i="87"/>
  <c r="AD100" i="10" s="1"/>
  <c r="I62" i="152" s="1"/>
  <c r="Q25" i="87"/>
  <c r="AB100" i="10" s="1"/>
  <c r="I62" i="151" s="1"/>
  <c r="P25" i="87"/>
  <c r="Z100" i="10" s="1"/>
  <c r="I62" i="150" s="1"/>
  <c r="O25" i="87"/>
  <c r="X100" i="10" s="1"/>
  <c r="I62" i="149" s="1"/>
  <c r="N25" i="87"/>
  <c r="V100" i="10" s="1"/>
  <c r="I62" i="148" s="1"/>
  <c r="M25" i="87"/>
  <c r="T100" i="10" s="1"/>
  <c r="I62" i="147" s="1"/>
  <c r="L25" i="87"/>
  <c r="R100" i="10" s="1"/>
  <c r="I62" i="146" s="1"/>
  <c r="K25" i="87"/>
  <c r="P100" i="10" s="1"/>
  <c r="I62" i="145" s="1"/>
  <c r="J25" i="87"/>
  <c r="N100" i="10" s="1"/>
  <c r="I62" i="144" s="1"/>
  <c r="I25" i="87"/>
  <c r="L100" i="10" s="1"/>
  <c r="I62" i="143" s="1"/>
  <c r="H25" i="87"/>
  <c r="J100" i="10" s="1"/>
  <c r="I62" i="142" s="1"/>
  <c r="G25" i="87"/>
  <c r="H100" i="10" s="1"/>
  <c r="I62" i="141" s="1"/>
  <c r="F25" i="87"/>
  <c r="F100" i="10" s="1"/>
  <c r="I62" i="140" s="1"/>
  <c r="E25" i="87"/>
  <c r="D100" i="10" s="1"/>
  <c r="I62" i="139" s="1"/>
  <c r="D25" i="87"/>
  <c r="B100" i="10" s="1"/>
  <c r="AG18" i="87"/>
  <c r="BH99" i="10" s="1"/>
  <c r="I61" i="167" s="1"/>
  <c r="AF18" i="87"/>
  <c r="BF99" i="10" s="1"/>
  <c r="I61" i="166" s="1"/>
  <c r="AE18" i="87"/>
  <c r="BD99" i="10" s="1"/>
  <c r="I61" i="165" s="1"/>
  <c r="AD18" i="87"/>
  <c r="BB99" i="10" s="1"/>
  <c r="I61" i="164" s="1"/>
  <c r="AC18" i="87"/>
  <c r="AZ99" i="10" s="1"/>
  <c r="I61" i="163" s="1"/>
  <c r="AB18" i="87"/>
  <c r="AX99" i="10" s="1"/>
  <c r="I61" i="162" s="1"/>
  <c r="AA18" i="87"/>
  <c r="AV99" i="10" s="1"/>
  <c r="I61" i="161" s="1"/>
  <c r="Z18" i="87"/>
  <c r="AT99" i="10" s="1"/>
  <c r="I61" i="160" s="1"/>
  <c r="Y18" i="87"/>
  <c r="AR99" i="10" s="1"/>
  <c r="I61" i="159" s="1"/>
  <c r="X18" i="87"/>
  <c r="AP99" i="10" s="1"/>
  <c r="I61" i="158" s="1"/>
  <c r="W18" i="87"/>
  <c r="AN99" i="10" s="1"/>
  <c r="I61" i="157" s="1"/>
  <c r="V18" i="87"/>
  <c r="AL99" i="10" s="1"/>
  <c r="I61" i="156" s="1"/>
  <c r="U18" i="87"/>
  <c r="AJ99" i="10" s="1"/>
  <c r="I61" i="155" s="1"/>
  <c r="T18" i="87"/>
  <c r="AH99" i="10" s="1"/>
  <c r="I61" i="154" s="1"/>
  <c r="S18" i="87"/>
  <c r="AF99" i="10" s="1"/>
  <c r="I61" i="153" s="1"/>
  <c r="R18" i="87"/>
  <c r="AD99" i="10" s="1"/>
  <c r="I61" i="152" s="1"/>
  <c r="Q18" i="87"/>
  <c r="AB99" i="10" s="1"/>
  <c r="I61" i="151" s="1"/>
  <c r="P18" i="87"/>
  <c r="Z99" i="10" s="1"/>
  <c r="I61" i="150" s="1"/>
  <c r="O18" i="87"/>
  <c r="X99" i="10" s="1"/>
  <c r="I61" i="149" s="1"/>
  <c r="N18" i="87"/>
  <c r="V99" i="10" s="1"/>
  <c r="I61" i="148" s="1"/>
  <c r="M18" i="87"/>
  <c r="T99" i="10" s="1"/>
  <c r="I61" i="147" s="1"/>
  <c r="L18" i="87"/>
  <c r="R99" i="10" s="1"/>
  <c r="I61" i="146" s="1"/>
  <c r="K18" i="87"/>
  <c r="P99" i="10" s="1"/>
  <c r="I61" i="145" s="1"/>
  <c r="J18" i="87"/>
  <c r="N99" i="10" s="1"/>
  <c r="I61" i="144" s="1"/>
  <c r="I18" i="87"/>
  <c r="L99" i="10" s="1"/>
  <c r="I61" i="143" s="1"/>
  <c r="H18" i="87"/>
  <c r="J99" i="10" s="1"/>
  <c r="I61" i="142" s="1"/>
  <c r="G18" i="87"/>
  <c r="H99" i="10" s="1"/>
  <c r="I61" i="141" s="1"/>
  <c r="F18" i="87"/>
  <c r="F99" i="10" s="1"/>
  <c r="I61" i="140" s="1"/>
  <c r="E18" i="87"/>
  <c r="D99" i="10" s="1"/>
  <c r="I61" i="139" s="1"/>
  <c r="D18" i="87"/>
  <c r="B99" i="10" s="1"/>
  <c r="AG11" i="87"/>
  <c r="BH98" i="10" s="1"/>
  <c r="I60" i="167" s="1"/>
  <c r="AF11" i="87"/>
  <c r="BF98" i="10" s="1"/>
  <c r="I60" i="166" s="1"/>
  <c r="AE11" i="87"/>
  <c r="BD98" i="10" s="1"/>
  <c r="I60" i="165" s="1"/>
  <c r="AD11" i="87"/>
  <c r="BB98" i="10" s="1"/>
  <c r="I60" i="164" s="1"/>
  <c r="AC11" i="87"/>
  <c r="AZ98" i="10" s="1"/>
  <c r="I60" i="163" s="1"/>
  <c r="AB11" i="87"/>
  <c r="AX98" i="10" s="1"/>
  <c r="I60" i="162" s="1"/>
  <c r="AA11" i="87"/>
  <c r="AV98" i="10" s="1"/>
  <c r="I60" i="161" s="1"/>
  <c r="Z11" i="87"/>
  <c r="AT98" i="10" s="1"/>
  <c r="I60" i="160" s="1"/>
  <c r="Y11" i="87"/>
  <c r="AR98" i="10" s="1"/>
  <c r="I60" i="159" s="1"/>
  <c r="X11" i="87"/>
  <c r="AP98" i="10" s="1"/>
  <c r="I60" i="158" s="1"/>
  <c r="W11" i="87"/>
  <c r="AN98" i="10" s="1"/>
  <c r="I60" i="157" s="1"/>
  <c r="V11" i="87"/>
  <c r="AL98" i="10" s="1"/>
  <c r="I60" i="156" s="1"/>
  <c r="U11" i="87"/>
  <c r="AJ98" i="10" s="1"/>
  <c r="I60" i="155" s="1"/>
  <c r="T11" i="87"/>
  <c r="AH98" i="10" s="1"/>
  <c r="I60" i="154" s="1"/>
  <c r="S11" i="87"/>
  <c r="AF98" i="10" s="1"/>
  <c r="I60" i="153" s="1"/>
  <c r="R11" i="87"/>
  <c r="AD98" i="10" s="1"/>
  <c r="I60" i="152" s="1"/>
  <c r="Q11" i="87"/>
  <c r="AB98" i="10" s="1"/>
  <c r="I60" i="151" s="1"/>
  <c r="P11" i="87"/>
  <c r="Z98" i="10" s="1"/>
  <c r="I60" i="150" s="1"/>
  <c r="O11" i="87"/>
  <c r="X98" i="10" s="1"/>
  <c r="I60" i="149" s="1"/>
  <c r="N11" i="87"/>
  <c r="V98" i="10" s="1"/>
  <c r="I60" i="148" s="1"/>
  <c r="M11" i="87"/>
  <c r="T98" i="10" s="1"/>
  <c r="I60" i="147" s="1"/>
  <c r="L11" i="87"/>
  <c r="R98" i="10" s="1"/>
  <c r="I60" i="146" s="1"/>
  <c r="K11" i="87"/>
  <c r="P98" i="10" s="1"/>
  <c r="I60" i="145" s="1"/>
  <c r="J11" i="87"/>
  <c r="N98" i="10" s="1"/>
  <c r="I60" i="144" s="1"/>
  <c r="I11" i="87"/>
  <c r="L98" i="10" s="1"/>
  <c r="I60" i="143" s="1"/>
  <c r="H11" i="87"/>
  <c r="J98" i="10" s="1"/>
  <c r="I60" i="142" s="1"/>
  <c r="G11" i="87"/>
  <c r="H98" i="10" s="1"/>
  <c r="I60" i="141" s="1"/>
  <c r="F11" i="87"/>
  <c r="F98" i="10" s="1"/>
  <c r="I60" i="140" s="1"/>
  <c r="E11" i="87"/>
  <c r="D98" i="10" s="1"/>
  <c r="I60" i="139" s="1"/>
  <c r="D11" i="87"/>
  <c r="B98" i="10" s="1"/>
  <c r="C2" i="87"/>
  <c r="C1" i="87"/>
  <c r="AG16" i="82"/>
  <c r="H72" i="167" s="1"/>
  <c r="AF16" i="82"/>
  <c r="H72" i="166" s="1"/>
  <c r="AE16" i="82"/>
  <c r="H72" i="165" s="1"/>
  <c r="AD16" i="82"/>
  <c r="H72" i="164" s="1"/>
  <c r="AC16" i="82"/>
  <c r="H72" i="163" s="1"/>
  <c r="AB16" i="82"/>
  <c r="H72" i="162" s="1"/>
  <c r="AA16" i="82"/>
  <c r="H72" i="161" s="1"/>
  <c r="Z16" i="82"/>
  <c r="H72" i="160" s="1"/>
  <c r="Y16" i="82"/>
  <c r="H72" i="159" s="1"/>
  <c r="X16" i="82"/>
  <c r="H72" i="158" s="1"/>
  <c r="W16" i="82"/>
  <c r="H72" i="157" s="1"/>
  <c r="V16" i="82"/>
  <c r="H72" i="156" s="1"/>
  <c r="U16" i="82"/>
  <c r="H72" i="155" s="1"/>
  <c r="T16" i="82"/>
  <c r="H72" i="154" s="1"/>
  <c r="S16" i="82"/>
  <c r="H72" i="153" s="1"/>
  <c r="R16" i="82"/>
  <c r="H72" i="152" s="1"/>
  <c r="Q16" i="82"/>
  <c r="H72" i="151" s="1"/>
  <c r="P16" i="82"/>
  <c r="H72" i="150" s="1"/>
  <c r="O16" i="82"/>
  <c r="H72" i="149" s="1"/>
  <c r="N16" i="82"/>
  <c r="H72" i="148" s="1"/>
  <c r="M16" i="82"/>
  <c r="H72" i="147" s="1"/>
  <c r="L16" i="82"/>
  <c r="H72" i="146" s="1"/>
  <c r="K16" i="82"/>
  <c r="H72" i="145" s="1"/>
  <c r="J16" i="82"/>
  <c r="H72" i="144" s="1"/>
  <c r="I16" i="82"/>
  <c r="H72" i="143" s="1"/>
  <c r="H16" i="82"/>
  <c r="H72" i="142" s="1"/>
  <c r="G16" i="82"/>
  <c r="H72" i="141" s="1"/>
  <c r="F16" i="82"/>
  <c r="H72" i="140" s="1"/>
  <c r="E16" i="82"/>
  <c r="H72" i="139" s="1"/>
  <c r="D16" i="82"/>
  <c r="H72" i="137" s="1"/>
  <c r="AG14" i="82"/>
  <c r="G72" i="167" s="1"/>
  <c r="AF14" i="82"/>
  <c r="G72" i="166" s="1"/>
  <c r="AE14" i="82"/>
  <c r="G72" i="165" s="1"/>
  <c r="AD14" i="82"/>
  <c r="G72" i="164" s="1"/>
  <c r="AC14" i="82"/>
  <c r="G72" i="163" s="1"/>
  <c r="AB14" i="82"/>
  <c r="G72" i="162" s="1"/>
  <c r="AA14" i="82"/>
  <c r="G72" i="161" s="1"/>
  <c r="Z14" i="82"/>
  <c r="G72" i="160" s="1"/>
  <c r="Y14" i="82"/>
  <c r="G72" i="159" s="1"/>
  <c r="X14" i="82"/>
  <c r="G72" i="158" s="1"/>
  <c r="W14" i="82"/>
  <c r="G72" i="157" s="1"/>
  <c r="V14" i="82"/>
  <c r="G72" i="156" s="1"/>
  <c r="U14" i="82"/>
  <c r="G72" i="155" s="1"/>
  <c r="T14" i="82"/>
  <c r="G72" i="154" s="1"/>
  <c r="S14" i="82"/>
  <c r="G72" i="153" s="1"/>
  <c r="R14" i="82"/>
  <c r="G72" i="152" s="1"/>
  <c r="Q14" i="82"/>
  <c r="G72" i="151" s="1"/>
  <c r="P14" i="82"/>
  <c r="G72" i="150" s="1"/>
  <c r="O14" i="82"/>
  <c r="G72" i="149" s="1"/>
  <c r="N14" i="82"/>
  <c r="G72" i="148" s="1"/>
  <c r="M14" i="82"/>
  <c r="G72" i="147" s="1"/>
  <c r="L14" i="82"/>
  <c r="G72" i="146" s="1"/>
  <c r="K14" i="82"/>
  <c r="G72" i="145" s="1"/>
  <c r="J14" i="82"/>
  <c r="G72" i="144" s="1"/>
  <c r="I14" i="82"/>
  <c r="G72" i="143" s="1"/>
  <c r="H14" i="82"/>
  <c r="G72" i="142" s="1"/>
  <c r="G14" i="82"/>
  <c r="G72" i="141" s="1"/>
  <c r="F14" i="82"/>
  <c r="G72" i="140" s="1"/>
  <c r="E14" i="82"/>
  <c r="G72" i="139" s="1"/>
  <c r="D14" i="82"/>
  <c r="G72" i="137" s="1"/>
  <c r="AG10" i="82"/>
  <c r="F72" i="167" s="1"/>
  <c r="AF10" i="82"/>
  <c r="AE10" i="82"/>
  <c r="AD10" i="82"/>
  <c r="F72" i="164" s="1"/>
  <c r="AC10" i="82"/>
  <c r="F72" i="163" s="1"/>
  <c r="AB10" i="82"/>
  <c r="AA10" i="82"/>
  <c r="Z10" i="82"/>
  <c r="F72" i="160" s="1"/>
  <c r="Y10" i="82"/>
  <c r="F72" i="159" s="1"/>
  <c r="X10" i="82"/>
  <c r="W10" i="82"/>
  <c r="V10" i="82"/>
  <c r="F72" i="156" s="1"/>
  <c r="U10" i="82"/>
  <c r="F72" i="155" s="1"/>
  <c r="T10" i="82"/>
  <c r="S10" i="82"/>
  <c r="R10" i="82"/>
  <c r="F72" i="152" s="1"/>
  <c r="Q10" i="82"/>
  <c r="F72" i="151" s="1"/>
  <c r="P10" i="82"/>
  <c r="O10" i="82"/>
  <c r="N10" i="82"/>
  <c r="F72" i="148" s="1"/>
  <c r="M10" i="82"/>
  <c r="F72" i="147" s="1"/>
  <c r="L10" i="82"/>
  <c r="K10" i="82"/>
  <c r="J10" i="82"/>
  <c r="F72" i="144" s="1"/>
  <c r="I10" i="82"/>
  <c r="F72" i="143" s="1"/>
  <c r="H10" i="82"/>
  <c r="G10" i="82"/>
  <c r="F10" i="82"/>
  <c r="F72" i="140" s="1"/>
  <c r="E10" i="82"/>
  <c r="F72" i="139" s="1"/>
  <c r="D10" i="82"/>
  <c r="F72" i="137" s="1"/>
  <c r="AG242" i="45"/>
  <c r="R43" i="167" s="1"/>
  <c r="AF242" i="45"/>
  <c r="R43" i="166" s="1"/>
  <c r="AE242" i="45"/>
  <c r="R43" i="165" s="1"/>
  <c r="AD242" i="45"/>
  <c r="R43" i="164" s="1"/>
  <c r="AC242" i="45"/>
  <c r="R43" i="163" s="1"/>
  <c r="AB242" i="45"/>
  <c r="R43" i="162" s="1"/>
  <c r="AA242" i="45"/>
  <c r="R43" i="161" s="1"/>
  <c r="Z242" i="45"/>
  <c r="R43" i="160" s="1"/>
  <c r="Y242" i="45"/>
  <c r="R43" i="159" s="1"/>
  <c r="X242" i="45"/>
  <c r="R43" i="158" s="1"/>
  <c r="W242" i="45"/>
  <c r="R43" i="157" s="1"/>
  <c r="V242" i="45"/>
  <c r="R43" i="156" s="1"/>
  <c r="U242" i="45"/>
  <c r="R43" i="155" s="1"/>
  <c r="T242" i="45"/>
  <c r="R43" i="154" s="1"/>
  <c r="S242" i="45"/>
  <c r="R43" i="153" s="1"/>
  <c r="R242" i="45"/>
  <c r="R43" i="152" s="1"/>
  <c r="Q242" i="45"/>
  <c r="R43" i="151" s="1"/>
  <c r="P242" i="45"/>
  <c r="R43" i="150" s="1"/>
  <c r="O242" i="45"/>
  <c r="R43" i="149" s="1"/>
  <c r="N242" i="45"/>
  <c r="R43" i="148" s="1"/>
  <c r="M242" i="45"/>
  <c r="R43" i="147" s="1"/>
  <c r="L242" i="45"/>
  <c r="R43" i="146" s="1"/>
  <c r="K242" i="45"/>
  <c r="R43" i="145" s="1"/>
  <c r="J242" i="45"/>
  <c r="R43" i="144" s="1"/>
  <c r="I242" i="45"/>
  <c r="R43" i="143" s="1"/>
  <c r="H242" i="45"/>
  <c r="R43" i="142" s="1"/>
  <c r="G242" i="45"/>
  <c r="R43" i="141" s="1"/>
  <c r="F242" i="45"/>
  <c r="R43" i="140" s="1"/>
  <c r="E242" i="45"/>
  <c r="R43" i="139" s="1"/>
  <c r="D242" i="45"/>
  <c r="R43" i="137" s="1"/>
  <c r="AG238" i="45"/>
  <c r="Q43" i="167" s="1"/>
  <c r="AF238" i="45"/>
  <c r="Q43" i="166" s="1"/>
  <c r="AE238" i="45"/>
  <c r="Q43" i="165" s="1"/>
  <c r="AD238" i="45"/>
  <c r="Q43" i="164" s="1"/>
  <c r="AC238" i="45"/>
  <c r="Q43" i="163" s="1"/>
  <c r="AB238" i="45"/>
  <c r="Q43" i="162" s="1"/>
  <c r="AA238" i="45"/>
  <c r="Q43" i="161" s="1"/>
  <c r="Z238" i="45"/>
  <c r="Q43" i="160" s="1"/>
  <c r="Y238" i="45"/>
  <c r="Q43" i="159" s="1"/>
  <c r="X238" i="45"/>
  <c r="Q43" i="158" s="1"/>
  <c r="W238" i="45"/>
  <c r="Q43" i="157" s="1"/>
  <c r="V238" i="45"/>
  <c r="Q43" i="156" s="1"/>
  <c r="U238" i="45"/>
  <c r="Q43" i="155" s="1"/>
  <c r="T238" i="45"/>
  <c r="Q43" i="154" s="1"/>
  <c r="S238" i="45"/>
  <c r="Q43" i="153" s="1"/>
  <c r="R238" i="45"/>
  <c r="Q43" i="152" s="1"/>
  <c r="Q238" i="45"/>
  <c r="Q43" i="151" s="1"/>
  <c r="P238" i="45"/>
  <c r="Q43" i="150" s="1"/>
  <c r="O238" i="45"/>
  <c r="Q43" i="149" s="1"/>
  <c r="N238" i="45"/>
  <c r="Q43" i="148" s="1"/>
  <c r="M238" i="45"/>
  <c r="Q43" i="147" s="1"/>
  <c r="L238" i="45"/>
  <c r="Q43" i="146" s="1"/>
  <c r="K238" i="45"/>
  <c r="Q43" i="145" s="1"/>
  <c r="J238" i="45"/>
  <c r="Q43" i="144" s="1"/>
  <c r="I238" i="45"/>
  <c r="Q43" i="143" s="1"/>
  <c r="H238" i="45"/>
  <c r="Q43" i="142" s="1"/>
  <c r="G238" i="45"/>
  <c r="Q43" i="141" s="1"/>
  <c r="F238" i="45"/>
  <c r="Q43" i="140" s="1"/>
  <c r="E238" i="45"/>
  <c r="Q43" i="139" s="1"/>
  <c r="D238" i="45"/>
  <c r="Q43" i="137" s="1"/>
  <c r="AG234" i="45"/>
  <c r="P43" i="167" s="1"/>
  <c r="AF234" i="45"/>
  <c r="P43" i="166" s="1"/>
  <c r="AE234" i="45"/>
  <c r="P43" i="165" s="1"/>
  <c r="AD234" i="45"/>
  <c r="P43" i="164" s="1"/>
  <c r="AC234" i="45"/>
  <c r="P43" i="163" s="1"/>
  <c r="AB234" i="45"/>
  <c r="P43" i="162" s="1"/>
  <c r="AA234" i="45"/>
  <c r="P43" i="161" s="1"/>
  <c r="Z234" i="45"/>
  <c r="P43" i="160" s="1"/>
  <c r="Y234" i="45"/>
  <c r="P43" i="159" s="1"/>
  <c r="X234" i="45"/>
  <c r="P43" i="158" s="1"/>
  <c r="W234" i="45"/>
  <c r="P43" i="157" s="1"/>
  <c r="V234" i="45"/>
  <c r="P43" i="156" s="1"/>
  <c r="U234" i="45"/>
  <c r="P43" i="155" s="1"/>
  <c r="T234" i="45"/>
  <c r="P43" i="154" s="1"/>
  <c r="S234" i="45"/>
  <c r="P43" i="153" s="1"/>
  <c r="R234" i="45"/>
  <c r="P43" i="152" s="1"/>
  <c r="Q234" i="45"/>
  <c r="P43" i="151" s="1"/>
  <c r="P234" i="45"/>
  <c r="P43" i="150" s="1"/>
  <c r="O234" i="45"/>
  <c r="P43" i="149" s="1"/>
  <c r="N234" i="45"/>
  <c r="P43" i="148" s="1"/>
  <c r="M234" i="45"/>
  <c r="P43" i="147" s="1"/>
  <c r="L234" i="45"/>
  <c r="P43" i="146" s="1"/>
  <c r="K234" i="45"/>
  <c r="P43" i="145" s="1"/>
  <c r="J234" i="45"/>
  <c r="P43" i="144" s="1"/>
  <c r="I234" i="45"/>
  <c r="P43" i="143" s="1"/>
  <c r="H234" i="45"/>
  <c r="P43" i="142" s="1"/>
  <c r="G234" i="45"/>
  <c r="P43" i="141" s="1"/>
  <c r="F234" i="45"/>
  <c r="P43" i="140" s="1"/>
  <c r="E234" i="45"/>
  <c r="P43" i="139" s="1"/>
  <c r="D234" i="45"/>
  <c r="P43" i="137" s="1"/>
  <c r="AG230" i="45"/>
  <c r="O43" i="167" s="1"/>
  <c r="AF230" i="45"/>
  <c r="O43" i="166" s="1"/>
  <c r="AE230" i="45"/>
  <c r="O43" i="165" s="1"/>
  <c r="AD230" i="45"/>
  <c r="O43" i="164" s="1"/>
  <c r="AC230" i="45"/>
  <c r="O43" i="163" s="1"/>
  <c r="AB230" i="45"/>
  <c r="O43" i="162" s="1"/>
  <c r="AA230" i="45"/>
  <c r="O43" i="161" s="1"/>
  <c r="Z230" i="45"/>
  <c r="O43" i="160" s="1"/>
  <c r="Y230" i="45"/>
  <c r="O43" i="159" s="1"/>
  <c r="X230" i="45"/>
  <c r="O43" i="158" s="1"/>
  <c r="W230" i="45"/>
  <c r="O43" i="157" s="1"/>
  <c r="V230" i="45"/>
  <c r="O43" i="156" s="1"/>
  <c r="U230" i="45"/>
  <c r="O43" i="155" s="1"/>
  <c r="T230" i="45"/>
  <c r="O43" i="154" s="1"/>
  <c r="S230" i="45"/>
  <c r="O43" i="153" s="1"/>
  <c r="R230" i="45"/>
  <c r="O43" i="152" s="1"/>
  <c r="Q230" i="45"/>
  <c r="O43" i="151" s="1"/>
  <c r="P230" i="45"/>
  <c r="O43" i="150" s="1"/>
  <c r="O230" i="45"/>
  <c r="O43" i="149" s="1"/>
  <c r="N230" i="45"/>
  <c r="O43" i="148" s="1"/>
  <c r="M230" i="45"/>
  <c r="O43" i="147" s="1"/>
  <c r="L230" i="45"/>
  <c r="O43" i="146" s="1"/>
  <c r="K230" i="45"/>
  <c r="O43" i="145" s="1"/>
  <c r="J230" i="45"/>
  <c r="O43" i="144" s="1"/>
  <c r="I230" i="45"/>
  <c r="O43" i="143" s="1"/>
  <c r="H230" i="45"/>
  <c r="O43" i="142" s="1"/>
  <c r="G230" i="45"/>
  <c r="O43" i="141" s="1"/>
  <c r="F230" i="45"/>
  <c r="O43" i="140" s="1"/>
  <c r="E230" i="45"/>
  <c r="O43" i="139" s="1"/>
  <c r="D230" i="45"/>
  <c r="O43" i="137" s="1"/>
  <c r="AG226" i="45"/>
  <c r="AF226" i="45"/>
  <c r="N43" i="166" s="1"/>
  <c r="AE226" i="45"/>
  <c r="N43" i="165" s="1"/>
  <c r="AD226" i="45"/>
  <c r="AC226" i="45"/>
  <c r="AB226" i="45"/>
  <c r="N43" i="162" s="1"/>
  <c r="AA226" i="45"/>
  <c r="N43" i="161" s="1"/>
  <c r="Z226" i="45"/>
  <c r="Y226" i="45"/>
  <c r="X226" i="45"/>
  <c r="N43" i="158" s="1"/>
  <c r="W226" i="45"/>
  <c r="N43" i="157" s="1"/>
  <c r="V226" i="45"/>
  <c r="U226" i="45"/>
  <c r="T226" i="45"/>
  <c r="N43" i="154" s="1"/>
  <c r="S226" i="45"/>
  <c r="N43" i="153" s="1"/>
  <c r="R226" i="45"/>
  <c r="Q226" i="45"/>
  <c r="P226" i="45"/>
  <c r="N43" i="150" s="1"/>
  <c r="O226" i="45"/>
  <c r="N43" i="149" s="1"/>
  <c r="N226" i="45"/>
  <c r="M226" i="45"/>
  <c r="L226" i="45"/>
  <c r="N43" i="146" s="1"/>
  <c r="K226" i="45"/>
  <c r="N43" i="145" s="1"/>
  <c r="J226" i="45"/>
  <c r="I226" i="45"/>
  <c r="H226" i="45"/>
  <c r="N43" i="142" s="1"/>
  <c r="G226" i="45"/>
  <c r="N43" i="141" s="1"/>
  <c r="F226" i="45"/>
  <c r="E226" i="45"/>
  <c r="D226" i="45"/>
  <c r="N43" i="137" s="1"/>
  <c r="AG218" i="45"/>
  <c r="R42" i="167" s="1"/>
  <c r="AF218" i="45"/>
  <c r="R42" i="166" s="1"/>
  <c r="AE218" i="45"/>
  <c r="R42" i="165" s="1"/>
  <c r="AD218" i="45"/>
  <c r="R42" i="164" s="1"/>
  <c r="AC218" i="45"/>
  <c r="R42" i="163" s="1"/>
  <c r="AB218" i="45"/>
  <c r="R42" i="162" s="1"/>
  <c r="AA218" i="45"/>
  <c r="R42" i="161" s="1"/>
  <c r="Z218" i="45"/>
  <c r="R42" i="160" s="1"/>
  <c r="Y218" i="45"/>
  <c r="R42" i="159" s="1"/>
  <c r="X218" i="45"/>
  <c r="R42" i="158" s="1"/>
  <c r="W218" i="45"/>
  <c r="R42" i="157" s="1"/>
  <c r="V218" i="45"/>
  <c r="R42" i="156" s="1"/>
  <c r="U218" i="45"/>
  <c r="R42" i="155" s="1"/>
  <c r="T218" i="45"/>
  <c r="R42" i="154" s="1"/>
  <c r="S218" i="45"/>
  <c r="R42" i="153" s="1"/>
  <c r="R218" i="45"/>
  <c r="R42" i="152" s="1"/>
  <c r="Q218" i="45"/>
  <c r="R42" i="151" s="1"/>
  <c r="P218" i="45"/>
  <c r="R42" i="150" s="1"/>
  <c r="O218" i="45"/>
  <c r="R42" i="149" s="1"/>
  <c r="N218" i="45"/>
  <c r="R42" i="148" s="1"/>
  <c r="M218" i="45"/>
  <c r="R42" i="147" s="1"/>
  <c r="L218" i="45"/>
  <c r="R42" i="146" s="1"/>
  <c r="K218" i="45"/>
  <c r="R42" i="145" s="1"/>
  <c r="J218" i="45"/>
  <c r="R42" i="144" s="1"/>
  <c r="I218" i="45"/>
  <c r="R42" i="143" s="1"/>
  <c r="H218" i="45"/>
  <c r="R42" i="142" s="1"/>
  <c r="G218" i="45"/>
  <c r="R42" i="141" s="1"/>
  <c r="F218" i="45"/>
  <c r="R42" i="140" s="1"/>
  <c r="E218" i="45"/>
  <c r="R42" i="139" s="1"/>
  <c r="D218" i="45"/>
  <c r="R42" i="137" s="1"/>
  <c r="AG214" i="45"/>
  <c r="Q42" i="167" s="1"/>
  <c r="AF214" i="45"/>
  <c r="Q42" i="166" s="1"/>
  <c r="AE214" i="45"/>
  <c r="Q42" i="165" s="1"/>
  <c r="AD214" i="45"/>
  <c r="Q42" i="164" s="1"/>
  <c r="AC214" i="45"/>
  <c r="Q42" i="163" s="1"/>
  <c r="AB214" i="45"/>
  <c r="Q42" i="162" s="1"/>
  <c r="AA214" i="45"/>
  <c r="Q42" i="161" s="1"/>
  <c r="Z214" i="45"/>
  <c r="Q42" i="160" s="1"/>
  <c r="Y214" i="45"/>
  <c r="Q42" i="159" s="1"/>
  <c r="X214" i="45"/>
  <c r="Q42" i="158" s="1"/>
  <c r="W214" i="45"/>
  <c r="Q42" i="157" s="1"/>
  <c r="V214" i="45"/>
  <c r="Q42" i="156" s="1"/>
  <c r="U214" i="45"/>
  <c r="Q42" i="155" s="1"/>
  <c r="T214" i="45"/>
  <c r="Q42" i="154" s="1"/>
  <c r="S214" i="45"/>
  <c r="Q42" i="153" s="1"/>
  <c r="R214" i="45"/>
  <c r="Q42" i="152" s="1"/>
  <c r="Q214" i="45"/>
  <c r="Q42" i="151" s="1"/>
  <c r="P214" i="45"/>
  <c r="Q42" i="150" s="1"/>
  <c r="O214" i="45"/>
  <c r="Q42" i="149" s="1"/>
  <c r="N214" i="45"/>
  <c r="Q42" i="148" s="1"/>
  <c r="M214" i="45"/>
  <c r="Q42" i="147" s="1"/>
  <c r="L214" i="45"/>
  <c r="Q42" i="146" s="1"/>
  <c r="K214" i="45"/>
  <c r="Q42" i="145" s="1"/>
  <c r="J214" i="45"/>
  <c r="Q42" i="144" s="1"/>
  <c r="I214" i="45"/>
  <c r="Q42" i="143" s="1"/>
  <c r="H214" i="45"/>
  <c r="Q42" i="142" s="1"/>
  <c r="G214" i="45"/>
  <c r="Q42" i="141" s="1"/>
  <c r="F214" i="45"/>
  <c r="Q42" i="140" s="1"/>
  <c r="E214" i="45"/>
  <c r="Q42" i="139" s="1"/>
  <c r="D214" i="45"/>
  <c r="Q42" i="137" s="1"/>
  <c r="AG210" i="45"/>
  <c r="P42" i="167" s="1"/>
  <c r="AF210" i="45"/>
  <c r="P42" i="166" s="1"/>
  <c r="AE210" i="45"/>
  <c r="P42" i="165" s="1"/>
  <c r="AD210" i="45"/>
  <c r="P42" i="164" s="1"/>
  <c r="AC210" i="45"/>
  <c r="P42" i="163" s="1"/>
  <c r="AB210" i="45"/>
  <c r="P42" i="162" s="1"/>
  <c r="AA210" i="45"/>
  <c r="P42" i="161" s="1"/>
  <c r="Z210" i="45"/>
  <c r="P42" i="160" s="1"/>
  <c r="Y210" i="45"/>
  <c r="P42" i="159" s="1"/>
  <c r="X210" i="45"/>
  <c r="P42" i="158" s="1"/>
  <c r="W210" i="45"/>
  <c r="P42" i="157" s="1"/>
  <c r="V210" i="45"/>
  <c r="P42" i="156" s="1"/>
  <c r="U210" i="45"/>
  <c r="P42" i="155" s="1"/>
  <c r="T210" i="45"/>
  <c r="P42" i="154" s="1"/>
  <c r="S210" i="45"/>
  <c r="P42" i="153" s="1"/>
  <c r="R210" i="45"/>
  <c r="P42" i="152" s="1"/>
  <c r="Q210" i="45"/>
  <c r="P42" i="151" s="1"/>
  <c r="P210" i="45"/>
  <c r="P42" i="150" s="1"/>
  <c r="O210" i="45"/>
  <c r="P42" i="149" s="1"/>
  <c r="N210" i="45"/>
  <c r="P42" i="148" s="1"/>
  <c r="M210" i="45"/>
  <c r="P42" i="147" s="1"/>
  <c r="L210" i="45"/>
  <c r="P42" i="146" s="1"/>
  <c r="K210" i="45"/>
  <c r="P42" i="145" s="1"/>
  <c r="J210" i="45"/>
  <c r="P42" i="144" s="1"/>
  <c r="I210" i="45"/>
  <c r="P42" i="143" s="1"/>
  <c r="H210" i="45"/>
  <c r="P42" i="142" s="1"/>
  <c r="G210" i="45"/>
  <c r="P42" i="141" s="1"/>
  <c r="F210" i="45"/>
  <c r="P42" i="140" s="1"/>
  <c r="E210" i="45"/>
  <c r="P42" i="139" s="1"/>
  <c r="D210" i="45"/>
  <c r="P42" i="137" s="1"/>
  <c r="AG206" i="45"/>
  <c r="O42" i="167" s="1"/>
  <c r="AF206" i="45"/>
  <c r="O42" i="166" s="1"/>
  <c r="AE206" i="45"/>
  <c r="O42" i="165" s="1"/>
  <c r="AD206" i="45"/>
  <c r="O42" i="164" s="1"/>
  <c r="AC206" i="45"/>
  <c r="O42" i="163" s="1"/>
  <c r="AB206" i="45"/>
  <c r="O42" i="162" s="1"/>
  <c r="AA206" i="45"/>
  <c r="O42" i="161" s="1"/>
  <c r="Z206" i="45"/>
  <c r="O42" i="160" s="1"/>
  <c r="Y206" i="45"/>
  <c r="O42" i="159" s="1"/>
  <c r="X206" i="45"/>
  <c r="O42" i="158" s="1"/>
  <c r="W206" i="45"/>
  <c r="O42" i="157" s="1"/>
  <c r="V206" i="45"/>
  <c r="O42" i="156" s="1"/>
  <c r="U206" i="45"/>
  <c r="O42" i="155" s="1"/>
  <c r="T206" i="45"/>
  <c r="O42" i="154" s="1"/>
  <c r="S206" i="45"/>
  <c r="O42" i="153" s="1"/>
  <c r="R206" i="45"/>
  <c r="O42" i="152" s="1"/>
  <c r="Q206" i="45"/>
  <c r="O42" i="151" s="1"/>
  <c r="P206" i="45"/>
  <c r="O42" i="150" s="1"/>
  <c r="O206" i="45"/>
  <c r="O42" i="149" s="1"/>
  <c r="N206" i="45"/>
  <c r="O42" i="148" s="1"/>
  <c r="M206" i="45"/>
  <c r="O42" i="147" s="1"/>
  <c r="L206" i="45"/>
  <c r="O42" i="146" s="1"/>
  <c r="K206" i="45"/>
  <c r="O42" i="145" s="1"/>
  <c r="J206" i="45"/>
  <c r="O42" i="144" s="1"/>
  <c r="I206" i="45"/>
  <c r="O42" i="143" s="1"/>
  <c r="H206" i="45"/>
  <c r="O42" i="142" s="1"/>
  <c r="G206" i="45"/>
  <c r="O42" i="141" s="1"/>
  <c r="F206" i="45"/>
  <c r="O42" i="140" s="1"/>
  <c r="E206" i="45"/>
  <c r="O42" i="139" s="1"/>
  <c r="D206" i="45"/>
  <c r="O42" i="137" s="1"/>
  <c r="AG202" i="45"/>
  <c r="N42" i="167" s="1"/>
  <c r="AF202" i="45"/>
  <c r="AE202" i="45"/>
  <c r="AD202" i="45"/>
  <c r="N42" i="164" s="1"/>
  <c r="AC202" i="45"/>
  <c r="N42" i="163" s="1"/>
  <c r="AB202" i="45"/>
  <c r="AA202" i="45"/>
  <c r="Z202" i="45"/>
  <c r="N42" i="160" s="1"/>
  <c r="Y202" i="45"/>
  <c r="N42" i="159" s="1"/>
  <c r="X202" i="45"/>
  <c r="W202" i="45"/>
  <c r="V202" i="45"/>
  <c r="N42" i="156" s="1"/>
  <c r="U202" i="45"/>
  <c r="N42" i="155" s="1"/>
  <c r="T202" i="45"/>
  <c r="S202" i="45"/>
  <c r="R202" i="45"/>
  <c r="N42" i="152" s="1"/>
  <c r="Q202" i="45"/>
  <c r="N42" i="151" s="1"/>
  <c r="P202" i="45"/>
  <c r="O202" i="45"/>
  <c r="N202" i="45"/>
  <c r="N42" i="148" s="1"/>
  <c r="M202" i="45"/>
  <c r="N42" i="147" s="1"/>
  <c r="L202" i="45"/>
  <c r="K202" i="45"/>
  <c r="J202" i="45"/>
  <c r="N42" i="144" s="1"/>
  <c r="I202" i="45"/>
  <c r="N42" i="143" s="1"/>
  <c r="H202" i="45"/>
  <c r="G202" i="45"/>
  <c r="F202" i="45"/>
  <c r="N42" i="140" s="1"/>
  <c r="E202" i="45"/>
  <c r="N42" i="139" s="1"/>
  <c r="D202" i="45"/>
  <c r="N42" i="137" s="1"/>
  <c r="AG194" i="45"/>
  <c r="R41" i="167" s="1"/>
  <c r="AF194" i="45"/>
  <c r="R41" i="166" s="1"/>
  <c r="AE194" i="45"/>
  <c r="R41" i="165" s="1"/>
  <c r="AD194" i="45"/>
  <c r="R41" i="164" s="1"/>
  <c r="AC194" i="45"/>
  <c r="R41" i="163" s="1"/>
  <c r="AB194" i="45"/>
  <c r="R41" i="162" s="1"/>
  <c r="AA194" i="45"/>
  <c r="R41" i="161" s="1"/>
  <c r="Z194" i="45"/>
  <c r="R41" i="160" s="1"/>
  <c r="Y194" i="45"/>
  <c r="R41" i="159" s="1"/>
  <c r="X194" i="45"/>
  <c r="R41" i="158" s="1"/>
  <c r="W194" i="45"/>
  <c r="R41" i="157" s="1"/>
  <c r="V194" i="45"/>
  <c r="R41" i="156" s="1"/>
  <c r="U194" i="45"/>
  <c r="R41" i="155" s="1"/>
  <c r="T194" i="45"/>
  <c r="R41" i="154" s="1"/>
  <c r="S194" i="45"/>
  <c r="R41" i="153" s="1"/>
  <c r="R194" i="45"/>
  <c r="R41" i="152" s="1"/>
  <c r="Q194" i="45"/>
  <c r="R41" i="151" s="1"/>
  <c r="P194" i="45"/>
  <c r="R41" i="150" s="1"/>
  <c r="O194" i="45"/>
  <c r="R41" i="149" s="1"/>
  <c r="N194" i="45"/>
  <c r="R41" i="148" s="1"/>
  <c r="M194" i="45"/>
  <c r="R41" i="147" s="1"/>
  <c r="L194" i="45"/>
  <c r="R41" i="146" s="1"/>
  <c r="K194" i="45"/>
  <c r="R41" i="145" s="1"/>
  <c r="J194" i="45"/>
  <c r="R41" i="144" s="1"/>
  <c r="I194" i="45"/>
  <c r="R41" i="143" s="1"/>
  <c r="H194" i="45"/>
  <c r="R41" i="142" s="1"/>
  <c r="G194" i="45"/>
  <c r="R41" i="141" s="1"/>
  <c r="F194" i="45"/>
  <c r="R41" i="140" s="1"/>
  <c r="E194" i="45"/>
  <c r="R41" i="139" s="1"/>
  <c r="D194" i="45"/>
  <c r="R41" i="137" s="1"/>
  <c r="AG190" i="45"/>
  <c r="Q41" i="167" s="1"/>
  <c r="AF190" i="45"/>
  <c r="Q41" i="166" s="1"/>
  <c r="AE190" i="45"/>
  <c r="Q41" i="165" s="1"/>
  <c r="AD190" i="45"/>
  <c r="Q41" i="164" s="1"/>
  <c r="AC190" i="45"/>
  <c r="Q41" i="163" s="1"/>
  <c r="AB190" i="45"/>
  <c r="Q41" i="162" s="1"/>
  <c r="AA190" i="45"/>
  <c r="Q41" i="161" s="1"/>
  <c r="Z190" i="45"/>
  <c r="Q41" i="160" s="1"/>
  <c r="Y190" i="45"/>
  <c r="Q41" i="159" s="1"/>
  <c r="X190" i="45"/>
  <c r="Q41" i="158" s="1"/>
  <c r="W190" i="45"/>
  <c r="Q41" i="157" s="1"/>
  <c r="V190" i="45"/>
  <c r="Q41" i="156" s="1"/>
  <c r="U190" i="45"/>
  <c r="Q41" i="155" s="1"/>
  <c r="T190" i="45"/>
  <c r="Q41" i="154" s="1"/>
  <c r="S190" i="45"/>
  <c r="Q41" i="153" s="1"/>
  <c r="R190" i="45"/>
  <c r="Q41" i="152" s="1"/>
  <c r="Q190" i="45"/>
  <c r="Q41" i="151" s="1"/>
  <c r="P190" i="45"/>
  <c r="Q41" i="150" s="1"/>
  <c r="O190" i="45"/>
  <c r="Q41" i="149" s="1"/>
  <c r="N190" i="45"/>
  <c r="Q41" i="148" s="1"/>
  <c r="M190" i="45"/>
  <c r="Q41" i="147" s="1"/>
  <c r="L190" i="45"/>
  <c r="Q41" i="146" s="1"/>
  <c r="K190" i="45"/>
  <c r="Q41" i="145" s="1"/>
  <c r="J190" i="45"/>
  <c r="Q41" i="144" s="1"/>
  <c r="I190" i="45"/>
  <c r="Q41" i="143" s="1"/>
  <c r="H190" i="45"/>
  <c r="Q41" i="142" s="1"/>
  <c r="G190" i="45"/>
  <c r="Q41" i="141" s="1"/>
  <c r="F190" i="45"/>
  <c r="Q41" i="140" s="1"/>
  <c r="E190" i="45"/>
  <c r="Q41" i="139" s="1"/>
  <c r="D190" i="45"/>
  <c r="Q41" i="137" s="1"/>
  <c r="AG186" i="45"/>
  <c r="P41" i="167" s="1"/>
  <c r="AF186" i="45"/>
  <c r="P41" i="166" s="1"/>
  <c r="AE186" i="45"/>
  <c r="P41" i="165" s="1"/>
  <c r="AD186" i="45"/>
  <c r="P41" i="164" s="1"/>
  <c r="AC186" i="45"/>
  <c r="P41" i="163" s="1"/>
  <c r="AB186" i="45"/>
  <c r="P41" i="162" s="1"/>
  <c r="AA186" i="45"/>
  <c r="P41" i="161" s="1"/>
  <c r="Z186" i="45"/>
  <c r="P41" i="160" s="1"/>
  <c r="Y186" i="45"/>
  <c r="P41" i="159" s="1"/>
  <c r="X186" i="45"/>
  <c r="P41" i="158" s="1"/>
  <c r="W186" i="45"/>
  <c r="P41" i="157" s="1"/>
  <c r="V186" i="45"/>
  <c r="P41" i="156" s="1"/>
  <c r="U186" i="45"/>
  <c r="P41" i="155" s="1"/>
  <c r="T186" i="45"/>
  <c r="P41" i="154" s="1"/>
  <c r="S186" i="45"/>
  <c r="P41" i="153" s="1"/>
  <c r="R186" i="45"/>
  <c r="P41" i="152" s="1"/>
  <c r="Q186" i="45"/>
  <c r="P41" i="151" s="1"/>
  <c r="P186" i="45"/>
  <c r="P41" i="150" s="1"/>
  <c r="O186" i="45"/>
  <c r="P41" i="149" s="1"/>
  <c r="N186" i="45"/>
  <c r="P41" i="148" s="1"/>
  <c r="M186" i="45"/>
  <c r="P41" i="147" s="1"/>
  <c r="L186" i="45"/>
  <c r="P41" i="146" s="1"/>
  <c r="K186" i="45"/>
  <c r="P41" i="145" s="1"/>
  <c r="J186" i="45"/>
  <c r="P41" i="144" s="1"/>
  <c r="I186" i="45"/>
  <c r="P41" i="143" s="1"/>
  <c r="H186" i="45"/>
  <c r="P41" i="142" s="1"/>
  <c r="G186" i="45"/>
  <c r="P41" i="141" s="1"/>
  <c r="F186" i="45"/>
  <c r="P41" i="140" s="1"/>
  <c r="E186" i="45"/>
  <c r="P41" i="139" s="1"/>
  <c r="D186" i="45"/>
  <c r="P41" i="137" s="1"/>
  <c r="AG182" i="45"/>
  <c r="O41" i="167" s="1"/>
  <c r="AF182" i="45"/>
  <c r="O41" i="166" s="1"/>
  <c r="AE182" i="45"/>
  <c r="O41" i="165" s="1"/>
  <c r="AD182" i="45"/>
  <c r="O41" i="164" s="1"/>
  <c r="AC182" i="45"/>
  <c r="O41" i="163" s="1"/>
  <c r="AB182" i="45"/>
  <c r="O41" i="162" s="1"/>
  <c r="AA182" i="45"/>
  <c r="O41" i="161" s="1"/>
  <c r="Z182" i="45"/>
  <c r="O41" i="160" s="1"/>
  <c r="Y182" i="45"/>
  <c r="O41" i="159" s="1"/>
  <c r="X182" i="45"/>
  <c r="O41" i="158" s="1"/>
  <c r="W182" i="45"/>
  <c r="O41" i="157" s="1"/>
  <c r="V182" i="45"/>
  <c r="O41" i="156" s="1"/>
  <c r="U182" i="45"/>
  <c r="O41" i="155" s="1"/>
  <c r="T182" i="45"/>
  <c r="O41" i="154" s="1"/>
  <c r="S182" i="45"/>
  <c r="O41" i="153" s="1"/>
  <c r="R182" i="45"/>
  <c r="O41" i="152" s="1"/>
  <c r="Q182" i="45"/>
  <c r="O41" i="151" s="1"/>
  <c r="P182" i="45"/>
  <c r="O41" i="150" s="1"/>
  <c r="O182" i="45"/>
  <c r="O41" i="149" s="1"/>
  <c r="N182" i="45"/>
  <c r="O41" i="148" s="1"/>
  <c r="M182" i="45"/>
  <c r="O41" i="147" s="1"/>
  <c r="L182" i="45"/>
  <c r="O41" i="146" s="1"/>
  <c r="K182" i="45"/>
  <c r="O41" i="145" s="1"/>
  <c r="J182" i="45"/>
  <c r="O41" i="144" s="1"/>
  <c r="I182" i="45"/>
  <c r="O41" i="143" s="1"/>
  <c r="H182" i="45"/>
  <c r="O41" i="142" s="1"/>
  <c r="G182" i="45"/>
  <c r="O41" i="141" s="1"/>
  <c r="F182" i="45"/>
  <c r="O41" i="140" s="1"/>
  <c r="E182" i="45"/>
  <c r="O41" i="139" s="1"/>
  <c r="D182" i="45"/>
  <c r="O41" i="137" s="1"/>
  <c r="AG178" i="45"/>
  <c r="AF178" i="45"/>
  <c r="N41" i="166" s="1"/>
  <c r="AE178" i="45"/>
  <c r="N41" i="165" s="1"/>
  <c r="AD178" i="45"/>
  <c r="AC178" i="45"/>
  <c r="AB178" i="45"/>
  <c r="N41" i="162" s="1"/>
  <c r="AA178" i="45"/>
  <c r="N41" i="161" s="1"/>
  <c r="Z178" i="45"/>
  <c r="Y178" i="45"/>
  <c r="X178" i="45"/>
  <c r="N41" i="158" s="1"/>
  <c r="W178" i="45"/>
  <c r="N41" i="157" s="1"/>
  <c r="V178" i="45"/>
  <c r="U178" i="45"/>
  <c r="T178" i="45"/>
  <c r="N41" i="154" s="1"/>
  <c r="S178" i="45"/>
  <c r="N41" i="153" s="1"/>
  <c r="R178" i="45"/>
  <c r="Q178" i="45"/>
  <c r="P178" i="45"/>
  <c r="N41" i="150" s="1"/>
  <c r="O178" i="45"/>
  <c r="N41" i="149" s="1"/>
  <c r="N178" i="45"/>
  <c r="M178" i="45"/>
  <c r="L178" i="45"/>
  <c r="N41" i="146" s="1"/>
  <c r="K178" i="45"/>
  <c r="N41" i="145" s="1"/>
  <c r="J178" i="45"/>
  <c r="I178" i="45"/>
  <c r="H178" i="45"/>
  <c r="N41" i="142" s="1"/>
  <c r="G178" i="45"/>
  <c r="N41" i="141" s="1"/>
  <c r="F178" i="45"/>
  <c r="E178" i="45"/>
  <c r="D178" i="45"/>
  <c r="N41" i="137" s="1"/>
  <c r="AG170" i="45"/>
  <c r="R40" i="167" s="1"/>
  <c r="AF170" i="45"/>
  <c r="R40" i="166" s="1"/>
  <c r="AE170" i="45"/>
  <c r="R40" i="165" s="1"/>
  <c r="AD170" i="45"/>
  <c r="R40" i="164" s="1"/>
  <c r="AC170" i="45"/>
  <c r="R40" i="163" s="1"/>
  <c r="AB170" i="45"/>
  <c r="R40" i="162" s="1"/>
  <c r="AA170" i="45"/>
  <c r="R40" i="161" s="1"/>
  <c r="Z170" i="45"/>
  <c r="R40" i="160" s="1"/>
  <c r="Y170" i="45"/>
  <c r="R40" i="159" s="1"/>
  <c r="X170" i="45"/>
  <c r="R40" i="158" s="1"/>
  <c r="W170" i="45"/>
  <c r="R40" i="157" s="1"/>
  <c r="V170" i="45"/>
  <c r="R40" i="156" s="1"/>
  <c r="U170" i="45"/>
  <c r="R40" i="155" s="1"/>
  <c r="T170" i="45"/>
  <c r="R40" i="154" s="1"/>
  <c r="S170" i="45"/>
  <c r="R40" i="153" s="1"/>
  <c r="R170" i="45"/>
  <c r="R40" i="152" s="1"/>
  <c r="Q170" i="45"/>
  <c r="R40" i="151" s="1"/>
  <c r="P170" i="45"/>
  <c r="R40" i="150" s="1"/>
  <c r="O170" i="45"/>
  <c r="R40" i="149" s="1"/>
  <c r="N170" i="45"/>
  <c r="R40" i="148" s="1"/>
  <c r="M170" i="45"/>
  <c r="R40" i="147" s="1"/>
  <c r="L170" i="45"/>
  <c r="R40" i="146" s="1"/>
  <c r="K170" i="45"/>
  <c r="R40" i="145" s="1"/>
  <c r="J170" i="45"/>
  <c r="R40" i="144" s="1"/>
  <c r="I170" i="45"/>
  <c r="R40" i="143" s="1"/>
  <c r="H170" i="45"/>
  <c r="R40" i="142" s="1"/>
  <c r="G170" i="45"/>
  <c r="R40" i="141" s="1"/>
  <c r="F170" i="45"/>
  <c r="R40" i="140" s="1"/>
  <c r="E170" i="45"/>
  <c r="R40" i="139" s="1"/>
  <c r="D170" i="45"/>
  <c r="R40" i="137" s="1"/>
  <c r="AG166" i="45"/>
  <c r="Q40" i="167" s="1"/>
  <c r="AF166" i="45"/>
  <c r="Q40" i="166" s="1"/>
  <c r="AE166" i="45"/>
  <c r="Q40" i="165" s="1"/>
  <c r="AD166" i="45"/>
  <c r="Q40" i="164" s="1"/>
  <c r="AC166" i="45"/>
  <c r="Q40" i="163" s="1"/>
  <c r="AB166" i="45"/>
  <c r="Q40" i="162" s="1"/>
  <c r="AA166" i="45"/>
  <c r="Q40" i="161" s="1"/>
  <c r="Z166" i="45"/>
  <c r="Q40" i="160" s="1"/>
  <c r="Y166" i="45"/>
  <c r="Q40" i="159" s="1"/>
  <c r="X166" i="45"/>
  <c r="Q40" i="158" s="1"/>
  <c r="W166" i="45"/>
  <c r="Q40" i="157" s="1"/>
  <c r="V166" i="45"/>
  <c r="Q40" i="156" s="1"/>
  <c r="U166" i="45"/>
  <c r="Q40" i="155" s="1"/>
  <c r="T166" i="45"/>
  <c r="Q40" i="154" s="1"/>
  <c r="S166" i="45"/>
  <c r="Q40" i="153" s="1"/>
  <c r="R166" i="45"/>
  <c r="Q40" i="152" s="1"/>
  <c r="Q166" i="45"/>
  <c r="Q40" i="151" s="1"/>
  <c r="P166" i="45"/>
  <c r="Q40" i="150" s="1"/>
  <c r="O166" i="45"/>
  <c r="Q40" i="149" s="1"/>
  <c r="N166" i="45"/>
  <c r="Q40" i="148" s="1"/>
  <c r="M166" i="45"/>
  <c r="Q40" i="147" s="1"/>
  <c r="L166" i="45"/>
  <c r="Q40" i="146" s="1"/>
  <c r="K166" i="45"/>
  <c r="Q40" i="145" s="1"/>
  <c r="J166" i="45"/>
  <c r="Q40" i="144" s="1"/>
  <c r="I166" i="45"/>
  <c r="Q40" i="143" s="1"/>
  <c r="H166" i="45"/>
  <c r="Q40" i="142" s="1"/>
  <c r="G166" i="45"/>
  <c r="Q40" i="141" s="1"/>
  <c r="F166" i="45"/>
  <c r="Q40" i="140" s="1"/>
  <c r="E166" i="45"/>
  <c r="Q40" i="139" s="1"/>
  <c r="D166" i="45"/>
  <c r="Q40" i="137" s="1"/>
  <c r="AG162" i="45"/>
  <c r="P40" i="167" s="1"/>
  <c r="AF162" i="45"/>
  <c r="P40" i="166" s="1"/>
  <c r="AE162" i="45"/>
  <c r="P40" i="165" s="1"/>
  <c r="AD162" i="45"/>
  <c r="P40" i="164" s="1"/>
  <c r="AC162" i="45"/>
  <c r="P40" i="163" s="1"/>
  <c r="AB162" i="45"/>
  <c r="P40" i="162" s="1"/>
  <c r="AA162" i="45"/>
  <c r="P40" i="161" s="1"/>
  <c r="Z162" i="45"/>
  <c r="P40" i="160" s="1"/>
  <c r="Y162" i="45"/>
  <c r="P40" i="159" s="1"/>
  <c r="X162" i="45"/>
  <c r="P40" i="158" s="1"/>
  <c r="W162" i="45"/>
  <c r="P40" i="157" s="1"/>
  <c r="V162" i="45"/>
  <c r="P40" i="156" s="1"/>
  <c r="U162" i="45"/>
  <c r="P40" i="155" s="1"/>
  <c r="T162" i="45"/>
  <c r="P40" i="154" s="1"/>
  <c r="S162" i="45"/>
  <c r="P40" i="153" s="1"/>
  <c r="R162" i="45"/>
  <c r="P40" i="152" s="1"/>
  <c r="Q162" i="45"/>
  <c r="P40" i="151" s="1"/>
  <c r="P162" i="45"/>
  <c r="P40" i="150" s="1"/>
  <c r="O162" i="45"/>
  <c r="P40" i="149" s="1"/>
  <c r="N162" i="45"/>
  <c r="P40" i="148" s="1"/>
  <c r="M162" i="45"/>
  <c r="P40" i="147" s="1"/>
  <c r="L162" i="45"/>
  <c r="P40" i="146" s="1"/>
  <c r="K162" i="45"/>
  <c r="P40" i="145" s="1"/>
  <c r="J162" i="45"/>
  <c r="P40" i="144" s="1"/>
  <c r="I162" i="45"/>
  <c r="P40" i="143" s="1"/>
  <c r="H162" i="45"/>
  <c r="P40" i="142" s="1"/>
  <c r="G162" i="45"/>
  <c r="P40" i="141" s="1"/>
  <c r="F162" i="45"/>
  <c r="P40" i="140" s="1"/>
  <c r="E162" i="45"/>
  <c r="P40" i="139" s="1"/>
  <c r="D162" i="45"/>
  <c r="P40" i="137" s="1"/>
  <c r="AG158" i="45"/>
  <c r="O40" i="167" s="1"/>
  <c r="AF158" i="45"/>
  <c r="O40" i="166" s="1"/>
  <c r="AE158" i="45"/>
  <c r="O40" i="165" s="1"/>
  <c r="AD158" i="45"/>
  <c r="O40" i="164" s="1"/>
  <c r="AC158" i="45"/>
  <c r="O40" i="163" s="1"/>
  <c r="AB158" i="45"/>
  <c r="O40" i="162" s="1"/>
  <c r="AA158" i="45"/>
  <c r="O40" i="161" s="1"/>
  <c r="Z158" i="45"/>
  <c r="O40" i="160" s="1"/>
  <c r="Y158" i="45"/>
  <c r="O40" i="159" s="1"/>
  <c r="X158" i="45"/>
  <c r="O40" i="158" s="1"/>
  <c r="W158" i="45"/>
  <c r="O40" i="157" s="1"/>
  <c r="V158" i="45"/>
  <c r="O40" i="156" s="1"/>
  <c r="U158" i="45"/>
  <c r="O40" i="155" s="1"/>
  <c r="T158" i="45"/>
  <c r="O40" i="154" s="1"/>
  <c r="S158" i="45"/>
  <c r="O40" i="153" s="1"/>
  <c r="R158" i="45"/>
  <c r="O40" i="152" s="1"/>
  <c r="Q158" i="45"/>
  <c r="O40" i="151" s="1"/>
  <c r="P158" i="45"/>
  <c r="O40" i="150" s="1"/>
  <c r="O158" i="45"/>
  <c r="O40" i="149" s="1"/>
  <c r="N158" i="45"/>
  <c r="O40" i="148" s="1"/>
  <c r="M158" i="45"/>
  <c r="O40" i="147" s="1"/>
  <c r="L158" i="45"/>
  <c r="O40" i="146" s="1"/>
  <c r="K158" i="45"/>
  <c r="O40" i="145" s="1"/>
  <c r="J158" i="45"/>
  <c r="O40" i="144" s="1"/>
  <c r="I158" i="45"/>
  <c r="O40" i="143" s="1"/>
  <c r="H158" i="45"/>
  <c r="O40" i="142" s="1"/>
  <c r="G158" i="45"/>
  <c r="O40" i="141" s="1"/>
  <c r="F158" i="45"/>
  <c r="O40" i="140" s="1"/>
  <c r="E158" i="45"/>
  <c r="O40" i="139" s="1"/>
  <c r="D158" i="45"/>
  <c r="O40" i="137" s="1"/>
  <c r="AG154" i="45"/>
  <c r="N40" i="167" s="1"/>
  <c r="AF154" i="45"/>
  <c r="AE154" i="45"/>
  <c r="AD154" i="45"/>
  <c r="N40" i="164" s="1"/>
  <c r="AC154" i="45"/>
  <c r="N40" i="163" s="1"/>
  <c r="AB154" i="45"/>
  <c r="AA154" i="45"/>
  <c r="Z154" i="45"/>
  <c r="N40" i="160" s="1"/>
  <c r="Y154" i="45"/>
  <c r="N40" i="159" s="1"/>
  <c r="X154" i="45"/>
  <c r="N40" i="158" s="1"/>
  <c r="W154" i="45"/>
  <c r="V154" i="45"/>
  <c r="N40" i="156" s="1"/>
  <c r="U154" i="45"/>
  <c r="N40" i="155" s="1"/>
  <c r="T154" i="45"/>
  <c r="N40" i="154" s="1"/>
  <c r="S154" i="45"/>
  <c r="R154" i="45"/>
  <c r="N40" i="152" s="1"/>
  <c r="Q154" i="45"/>
  <c r="N40" i="151" s="1"/>
  <c r="P154" i="45"/>
  <c r="N40" i="150" s="1"/>
  <c r="O154" i="45"/>
  <c r="N154" i="45"/>
  <c r="N40" i="148" s="1"/>
  <c r="M154" i="45"/>
  <c r="N40" i="147" s="1"/>
  <c r="L154" i="45"/>
  <c r="N40" i="146" s="1"/>
  <c r="K154" i="45"/>
  <c r="J154" i="45"/>
  <c r="N40" i="144" s="1"/>
  <c r="I154" i="45"/>
  <c r="N40" i="143" s="1"/>
  <c r="H154" i="45"/>
  <c r="N40" i="142" s="1"/>
  <c r="G154" i="45"/>
  <c r="F154" i="45"/>
  <c r="N40" i="140" s="1"/>
  <c r="E154" i="45"/>
  <c r="N40" i="139" s="1"/>
  <c r="D154" i="45"/>
  <c r="N40" i="137" s="1"/>
  <c r="AG146" i="45"/>
  <c r="R39" i="167" s="1"/>
  <c r="AF146" i="45"/>
  <c r="R39" i="166" s="1"/>
  <c r="AE146" i="45"/>
  <c r="R39" i="165" s="1"/>
  <c r="AD146" i="45"/>
  <c r="R39" i="164" s="1"/>
  <c r="AC146" i="45"/>
  <c r="R39" i="163" s="1"/>
  <c r="AB146" i="45"/>
  <c r="R39" i="162" s="1"/>
  <c r="AA146" i="45"/>
  <c r="R39" i="161" s="1"/>
  <c r="Z146" i="45"/>
  <c r="R39" i="160" s="1"/>
  <c r="Y146" i="45"/>
  <c r="R39" i="159" s="1"/>
  <c r="X146" i="45"/>
  <c r="R39" i="158" s="1"/>
  <c r="W146" i="45"/>
  <c r="R39" i="157" s="1"/>
  <c r="V146" i="45"/>
  <c r="R39" i="156" s="1"/>
  <c r="U146" i="45"/>
  <c r="R39" i="155" s="1"/>
  <c r="T146" i="45"/>
  <c r="R39" i="154" s="1"/>
  <c r="S146" i="45"/>
  <c r="R39" i="153" s="1"/>
  <c r="R146" i="45"/>
  <c r="R39" i="152" s="1"/>
  <c r="Q146" i="45"/>
  <c r="R39" i="151" s="1"/>
  <c r="P146" i="45"/>
  <c r="R39" i="150" s="1"/>
  <c r="O146" i="45"/>
  <c r="R39" i="149" s="1"/>
  <c r="N146" i="45"/>
  <c r="R39" i="148" s="1"/>
  <c r="M146" i="45"/>
  <c r="R39" i="147" s="1"/>
  <c r="L146" i="45"/>
  <c r="R39" i="146" s="1"/>
  <c r="K146" i="45"/>
  <c r="R39" i="145" s="1"/>
  <c r="J146" i="45"/>
  <c r="R39" i="144" s="1"/>
  <c r="I146" i="45"/>
  <c r="R39" i="143" s="1"/>
  <c r="H146" i="45"/>
  <c r="R39" i="142" s="1"/>
  <c r="G146" i="45"/>
  <c r="R39" i="141" s="1"/>
  <c r="F146" i="45"/>
  <c r="R39" i="140" s="1"/>
  <c r="E146" i="45"/>
  <c r="R39" i="139" s="1"/>
  <c r="D146" i="45"/>
  <c r="R39" i="137" s="1"/>
  <c r="AG142" i="45"/>
  <c r="Q39" i="167" s="1"/>
  <c r="AF142" i="45"/>
  <c r="Q39" i="166" s="1"/>
  <c r="AE142" i="45"/>
  <c r="Q39" i="165" s="1"/>
  <c r="AD142" i="45"/>
  <c r="Q39" i="164" s="1"/>
  <c r="AC142" i="45"/>
  <c r="Q39" i="163" s="1"/>
  <c r="AB142" i="45"/>
  <c r="Q39" i="162" s="1"/>
  <c r="AA142" i="45"/>
  <c r="Q39" i="161" s="1"/>
  <c r="Z142" i="45"/>
  <c r="Q39" i="160" s="1"/>
  <c r="Y142" i="45"/>
  <c r="Q39" i="159" s="1"/>
  <c r="X142" i="45"/>
  <c r="Q39" i="158" s="1"/>
  <c r="W142" i="45"/>
  <c r="Q39" i="157" s="1"/>
  <c r="V142" i="45"/>
  <c r="Q39" i="156" s="1"/>
  <c r="U142" i="45"/>
  <c r="Q39" i="155" s="1"/>
  <c r="T142" i="45"/>
  <c r="Q39" i="154" s="1"/>
  <c r="S142" i="45"/>
  <c r="Q39" i="153" s="1"/>
  <c r="R142" i="45"/>
  <c r="Q39" i="152" s="1"/>
  <c r="Q142" i="45"/>
  <c r="Q39" i="151" s="1"/>
  <c r="P142" i="45"/>
  <c r="Q39" i="150" s="1"/>
  <c r="O142" i="45"/>
  <c r="Q39" i="149" s="1"/>
  <c r="N142" i="45"/>
  <c r="Q39" i="148" s="1"/>
  <c r="M142" i="45"/>
  <c r="Q39" i="147" s="1"/>
  <c r="L142" i="45"/>
  <c r="Q39" i="146" s="1"/>
  <c r="K142" i="45"/>
  <c r="Q39" i="145" s="1"/>
  <c r="J142" i="45"/>
  <c r="Q39" i="144" s="1"/>
  <c r="I142" i="45"/>
  <c r="Q39" i="143" s="1"/>
  <c r="H142" i="45"/>
  <c r="Q39" i="142" s="1"/>
  <c r="G142" i="45"/>
  <c r="Q39" i="141" s="1"/>
  <c r="F142" i="45"/>
  <c r="Q39" i="140" s="1"/>
  <c r="E142" i="45"/>
  <c r="Q39" i="139" s="1"/>
  <c r="D142" i="45"/>
  <c r="Q39" i="137" s="1"/>
  <c r="AG138" i="45"/>
  <c r="P39" i="167" s="1"/>
  <c r="AF138" i="45"/>
  <c r="P39" i="166" s="1"/>
  <c r="AE138" i="45"/>
  <c r="P39" i="165" s="1"/>
  <c r="AD138" i="45"/>
  <c r="P39" i="164" s="1"/>
  <c r="AC138" i="45"/>
  <c r="P39" i="163" s="1"/>
  <c r="AB138" i="45"/>
  <c r="P39" i="162" s="1"/>
  <c r="AA138" i="45"/>
  <c r="P39" i="161" s="1"/>
  <c r="Z138" i="45"/>
  <c r="P39" i="160" s="1"/>
  <c r="Y138" i="45"/>
  <c r="P39" i="159" s="1"/>
  <c r="X138" i="45"/>
  <c r="P39" i="158" s="1"/>
  <c r="W138" i="45"/>
  <c r="P39" i="157" s="1"/>
  <c r="V138" i="45"/>
  <c r="P39" i="156" s="1"/>
  <c r="U138" i="45"/>
  <c r="P39" i="155" s="1"/>
  <c r="T138" i="45"/>
  <c r="P39" i="154" s="1"/>
  <c r="S138" i="45"/>
  <c r="P39" i="153" s="1"/>
  <c r="R138" i="45"/>
  <c r="P39" i="152" s="1"/>
  <c r="Q138" i="45"/>
  <c r="P39" i="151" s="1"/>
  <c r="P138" i="45"/>
  <c r="P39" i="150" s="1"/>
  <c r="O138" i="45"/>
  <c r="P39" i="149" s="1"/>
  <c r="N138" i="45"/>
  <c r="P39" i="148" s="1"/>
  <c r="M138" i="45"/>
  <c r="P39" i="147" s="1"/>
  <c r="L138" i="45"/>
  <c r="P39" i="146" s="1"/>
  <c r="K138" i="45"/>
  <c r="P39" i="145" s="1"/>
  <c r="J138" i="45"/>
  <c r="P39" i="144" s="1"/>
  <c r="I138" i="45"/>
  <c r="P39" i="143" s="1"/>
  <c r="H138" i="45"/>
  <c r="P39" i="142" s="1"/>
  <c r="G138" i="45"/>
  <c r="P39" i="141" s="1"/>
  <c r="F138" i="45"/>
  <c r="P39" i="140" s="1"/>
  <c r="E138" i="45"/>
  <c r="P39" i="139" s="1"/>
  <c r="D138" i="45"/>
  <c r="P39" i="137" s="1"/>
  <c r="AG134" i="45"/>
  <c r="O39" i="167" s="1"/>
  <c r="AF134" i="45"/>
  <c r="AE134" i="45"/>
  <c r="O39" i="165" s="1"/>
  <c r="AD134" i="45"/>
  <c r="O39" i="164" s="1"/>
  <c r="AC134" i="45"/>
  <c r="O39" i="163" s="1"/>
  <c r="AB134" i="45"/>
  <c r="AA134" i="45"/>
  <c r="O39" i="161" s="1"/>
  <c r="Z134" i="45"/>
  <c r="O39" i="160" s="1"/>
  <c r="Y134" i="45"/>
  <c r="O39" i="159" s="1"/>
  <c r="X134" i="45"/>
  <c r="W134" i="45"/>
  <c r="O39" i="157" s="1"/>
  <c r="V134" i="45"/>
  <c r="O39" i="156" s="1"/>
  <c r="U134" i="45"/>
  <c r="O39" i="155" s="1"/>
  <c r="T134" i="45"/>
  <c r="S134" i="45"/>
  <c r="O39" i="153" s="1"/>
  <c r="R134" i="45"/>
  <c r="O39" i="152" s="1"/>
  <c r="Q134" i="45"/>
  <c r="O39" i="151" s="1"/>
  <c r="P134" i="45"/>
  <c r="O134" i="45"/>
  <c r="O39" i="149" s="1"/>
  <c r="N134" i="45"/>
  <c r="O39" i="148" s="1"/>
  <c r="M134" i="45"/>
  <c r="O39" i="147" s="1"/>
  <c r="L134" i="45"/>
  <c r="K134" i="45"/>
  <c r="O39" i="145" s="1"/>
  <c r="J134" i="45"/>
  <c r="O39" i="144" s="1"/>
  <c r="I134" i="45"/>
  <c r="O39" i="143" s="1"/>
  <c r="H134" i="45"/>
  <c r="G134" i="45"/>
  <c r="O39" i="141" s="1"/>
  <c r="F134" i="45"/>
  <c r="O39" i="140" s="1"/>
  <c r="E134" i="45"/>
  <c r="O39" i="139" s="1"/>
  <c r="D134" i="45"/>
  <c r="O39" i="137" s="1"/>
  <c r="AG130" i="45"/>
  <c r="AF130" i="45"/>
  <c r="N39" i="166" s="1"/>
  <c r="AE130" i="45"/>
  <c r="N39" i="165" s="1"/>
  <c r="AD130" i="45"/>
  <c r="AC130" i="45"/>
  <c r="AB130" i="45"/>
  <c r="N39" i="162" s="1"/>
  <c r="AA130" i="45"/>
  <c r="N39" i="161" s="1"/>
  <c r="Z130" i="45"/>
  <c r="Y130" i="45"/>
  <c r="X130" i="45"/>
  <c r="N39" i="158" s="1"/>
  <c r="W130" i="45"/>
  <c r="N39" i="157" s="1"/>
  <c r="V130" i="45"/>
  <c r="U130" i="45"/>
  <c r="T130" i="45"/>
  <c r="N39" i="154" s="1"/>
  <c r="S130" i="45"/>
  <c r="N39" i="153" s="1"/>
  <c r="R130" i="45"/>
  <c r="Q130" i="45"/>
  <c r="P130" i="45"/>
  <c r="N39" i="150" s="1"/>
  <c r="O130" i="45"/>
  <c r="N39" i="149" s="1"/>
  <c r="N130" i="45"/>
  <c r="M130" i="45"/>
  <c r="L130" i="45"/>
  <c r="N39" i="146" s="1"/>
  <c r="K130" i="45"/>
  <c r="N39" i="145" s="1"/>
  <c r="J130" i="45"/>
  <c r="I130" i="45"/>
  <c r="H130" i="45"/>
  <c r="N39" i="142" s="1"/>
  <c r="G130" i="45"/>
  <c r="N39" i="141" s="1"/>
  <c r="F130" i="45"/>
  <c r="E130" i="45"/>
  <c r="D130" i="45"/>
  <c r="N39" i="137" s="1"/>
  <c r="AG123" i="45"/>
  <c r="R38" i="167" s="1"/>
  <c r="AF123" i="45"/>
  <c r="R38" i="166" s="1"/>
  <c r="AE123" i="45"/>
  <c r="R38" i="165" s="1"/>
  <c r="AD123" i="45"/>
  <c r="R38" i="164" s="1"/>
  <c r="AC123" i="45"/>
  <c r="R38" i="163" s="1"/>
  <c r="AB123" i="45"/>
  <c r="R38" i="162" s="1"/>
  <c r="AA123" i="45"/>
  <c r="R38" i="161" s="1"/>
  <c r="Z123" i="45"/>
  <c r="R38" i="160" s="1"/>
  <c r="Y123" i="45"/>
  <c r="R38" i="159" s="1"/>
  <c r="X123" i="45"/>
  <c r="R38" i="158" s="1"/>
  <c r="W123" i="45"/>
  <c r="R38" i="157" s="1"/>
  <c r="V123" i="45"/>
  <c r="R38" i="156" s="1"/>
  <c r="U123" i="45"/>
  <c r="R38" i="155" s="1"/>
  <c r="T123" i="45"/>
  <c r="R38" i="154" s="1"/>
  <c r="S123" i="45"/>
  <c r="R38" i="153" s="1"/>
  <c r="R123" i="45"/>
  <c r="R38" i="152" s="1"/>
  <c r="Q123" i="45"/>
  <c r="R38" i="151" s="1"/>
  <c r="P123" i="45"/>
  <c r="R38" i="150" s="1"/>
  <c r="O123" i="45"/>
  <c r="R38" i="149" s="1"/>
  <c r="N123" i="45"/>
  <c r="R38" i="148" s="1"/>
  <c r="M123" i="45"/>
  <c r="R38" i="147" s="1"/>
  <c r="L123" i="45"/>
  <c r="R38" i="146" s="1"/>
  <c r="K123" i="45"/>
  <c r="R38" i="145" s="1"/>
  <c r="J123" i="45"/>
  <c r="R38" i="144" s="1"/>
  <c r="I123" i="45"/>
  <c r="R38" i="143" s="1"/>
  <c r="H123" i="45"/>
  <c r="R38" i="142" s="1"/>
  <c r="G123" i="45"/>
  <c r="R38" i="141" s="1"/>
  <c r="F123" i="45"/>
  <c r="R38" i="140" s="1"/>
  <c r="E123" i="45"/>
  <c r="R38" i="139" s="1"/>
  <c r="D123" i="45"/>
  <c r="R38" i="137" s="1"/>
  <c r="AG119" i="45"/>
  <c r="Q38" i="167" s="1"/>
  <c r="AF119" i="45"/>
  <c r="Q38" i="166" s="1"/>
  <c r="AE119" i="45"/>
  <c r="Q38" i="165" s="1"/>
  <c r="AD119" i="45"/>
  <c r="Q38" i="164" s="1"/>
  <c r="AC119" i="45"/>
  <c r="Q38" i="163" s="1"/>
  <c r="AB119" i="45"/>
  <c r="Q38" i="162" s="1"/>
  <c r="AA119" i="45"/>
  <c r="Q38" i="161" s="1"/>
  <c r="Z119" i="45"/>
  <c r="Q38" i="160" s="1"/>
  <c r="Y119" i="45"/>
  <c r="Q38" i="159" s="1"/>
  <c r="X119" i="45"/>
  <c r="Q38" i="158" s="1"/>
  <c r="W119" i="45"/>
  <c r="Q38" i="157" s="1"/>
  <c r="V119" i="45"/>
  <c r="Q38" i="156" s="1"/>
  <c r="U119" i="45"/>
  <c r="Q38" i="155" s="1"/>
  <c r="T119" i="45"/>
  <c r="Q38" i="154" s="1"/>
  <c r="S119" i="45"/>
  <c r="Q38" i="153" s="1"/>
  <c r="R119" i="45"/>
  <c r="Q38" i="152" s="1"/>
  <c r="Q119" i="45"/>
  <c r="Q38" i="151" s="1"/>
  <c r="P119" i="45"/>
  <c r="Q38" i="150" s="1"/>
  <c r="O119" i="45"/>
  <c r="Q38" i="149" s="1"/>
  <c r="N119" i="45"/>
  <c r="Q38" i="148" s="1"/>
  <c r="M119" i="45"/>
  <c r="Q38" i="147" s="1"/>
  <c r="L119" i="45"/>
  <c r="Q38" i="146" s="1"/>
  <c r="K119" i="45"/>
  <c r="Q38" i="145" s="1"/>
  <c r="J119" i="45"/>
  <c r="Q38" i="144" s="1"/>
  <c r="I119" i="45"/>
  <c r="Q38" i="143" s="1"/>
  <c r="H119" i="45"/>
  <c r="Q38" i="142" s="1"/>
  <c r="G119" i="45"/>
  <c r="Q38" i="141" s="1"/>
  <c r="F119" i="45"/>
  <c r="Q38" i="140" s="1"/>
  <c r="E119" i="45"/>
  <c r="Q38" i="139" s="1"/>
  <c r="D119" i="45"/>
  <c r="Q38" i="137" s="1"/>
  <c r="AG115" i="45"/>
  <c r="P38" i="167" s="1"/>
  <c r="AF115" i="45"/>
  <c r="P38" i="166" s="1"/>
  <c r="AE115" i="45"/>
  <c r="P38" i="165" s="1"/>
  <c r="AD115" i="45"/>
  <c r="P38" i="164" s="1"/>
  <c r="AC115" i="45"/>
  <c r="P38" i="163" s="1"/>
  <c r="AB115" i="45"/>
  <c r="P38" i="162" s="1"/>
  <c r="AA115" i="45"/>
  <c r="P38" i="161" s="1"/>
  <c r="Z115" i="45"/>
  <c r="P38" i="160" s="1"/>
  <c r="Y115" i="45"/>
  <c r="P38" i="159" s="1"/>
  <c r="X115" i="45"/>
  <c r="P38" i="158" s="1"/>
  <c r="W115" i="45"/>
  <c r="P38" i="157" s="1"/>
  <c r="V115" i="45"/>
  <c r="P38" i="156" s="1"/>
  <c r="U115" i="45"/>
  <c r="P38" i="155" s="1"/>
  <c r="T115" i="45"/>
  <c r="P38" i="154" s="1"/>
  <c r="S115" i="45"/>
  <c r="P38" i="153" s="1"/>
  <c r="R115" i="45"/>
  <c r="P38" i="152" s="1"/>
  <c r="Q115" i="45"/>
  <c r="P38" i="151" s="1"/>
  <c r="P115" i="45"/>
  <c r="P38" i="150" s="1"/>
  <c r="O115" i="45"/>
  <c r="P38" i="149" s="1"/>
  <c r="N115" i="45"/>
  <c r="P38" i="148" s="1"/>
  <c r="M115" i="45"/>
  <c r="P38" i="147" s="1"/>
  <c r="L115" i="45"/>
  <c r="P38" i="146" s="1"/>
  <c r="K115" i="45"/>
  <c r="P38" i="145" s="1"/>
  <c r="J115" i="45"/>
  <c r="P38" i="144" s="1"/>
  <c r="I115" i="45"/>
  <c r="P38" i="143" s="1"/>
  <c r="H115" i="45"/>
  <c r="P38" i="142" s="1"/>
  <c r="G115" i="45"/>
  <c r="P38" i="141" s="1"/>
  <c r="F115" i="45"/>
  <c r="P38" i="140" s="1"/>
  <c r="E115" i="45"/>
  <c r="P38" i="139" s="1"/>
  <c r="D115" i="45"/>
  <c r="P38" i="137" s="1"/>
  <c r="AG111" i="45"/>
  <c r="O38" i="167" s="1"/>
  <c r="AF111" i="45"/>
  <c r="O38" i="166" s="1"/>
  <c r="AE111" i="45"/>
  <c r="O38" i="165" s="1"/>
  <c r="AD111" i="45"/>
  <c r="O38" i="164" s="1"/>
  <c r="AC111" i="45"/>
  <c r="O38" i="163" s="1"/>
  <c r="AB111" i="45"/>
  <c r="O38" i="162" s="1"/>
  <c r="AA111" i="45"/>
  <c r="O38" i="161" s="1"/>
  <c r="Z111" i="45"/>
  <c r="O38" i="160" s="1"/>
  <c r="Y111" i="45"/>
  <c r="O38" i="159" s="1"/>
  <c r="X111" i="45"/>
  <c r="O38" i="158" s="1"/>
  <c r="W111" i="45"/>
  <c r="O38" i="157" s="1"/>
  <c r="V111" i="45"/>
  <c r="O38" i="156" s="1"/>
  <c r="U111" i="45"/>
  <c r="O38" i="155" s="1"/>
  <c r="T111" i="45"/>
  <c r="O38" i="154" s="1"/>
  <c r="S111" i="45"/>
  <c r="O38" i="153" s="1"/>
  <c r="R111" i="45"/>
  <c r="O38" i="152" s="1"/>
  <c r="Q111" i="45"/>
  <c r="O38" i="151" s="1"/>
  <c r="P111" i="45"/>
  <c r="O38" i="150" s="1"/>
  <c r="O111" i="45"/>
  <c r="O38" i="149" s="1"/>
  <c r="N111" i="45"/>
  <c r="O38" i="148" s="1"/>
  <c r="M111" i="45"/>
  <c r="O38" i="147" s="1"/>
  <c r="L111" i="45"/>
  <c r="O38" i="146" s="1"/>
  <c r="K111" i="45"/>
  <c r="O38" i="145" s="1"/>
  <c r="J111" i="45"/>
  <c r="O38" i="144" s="1"/>
  <c r="I111" i="45"/>
  <c r="O38" i="143" s="1"/>
  <c r="H111" i="45"/>
  <c r="O38" i="142" s="1"/>
  <c r="G111" i="45"/>
  <c r="O38" i="141" s="1"/>
  <c r="F111" i="45"/>
  <c r="O38" i="140" s="1"/>
  <c r="E111" i="45"/>
  <c r="O38" i="139" s="1"/>
  <c r="D111" i="45"/>
  <c r="O38" i="137" s="1"/>
  <c r="AG107" i="45"/>
  <c r="N38" i="167" s="1"/>
  <c r="AF107" i="45"/>
  <c r="N38" i="166" s="1"/>
  <c r="AE107" i="45"/>
  <c r="AD107" i="45"/>
  <c r="N38" i="164" s="1"/>
  <c r="AC107" i="45"/>
  <c r="N38" i="163" s="1"/>
  <c r="AB107" i="45"/>
  <c r="N38" i="162" s="1"/>
  <c r="AA107" i="45"/>
  <c r="Z107" i="45"/>
  <c r="N38" i="160" s="1"/>
  <c r="Y107" i="45"/>
  <c r="N38" i="159" s="1"/>
  <c r="X107" i="45"/>
  <c r="N38" i="158" s="1"/>
  <c r="W107" i="45"/>
  <c r="V107" i="45"/>
  <c r="N38" i="156" s="1"/>
  <c r="U107" i="45"/>
  <c r="N38" i="155" s="1"/>
  <c r="T107" i="45"/>
  <c r="N38" i="154" s="1"/>
  <c r="S107" i="45"/>
  <c r="R107" i="45"/>
  <c r="N38" i="152" s="1"/>
  <c r="Q107" i="45"/>
  <c r="N38" i="151" s="1"/>
  <c r="P107" i="45"/>
  <c r="N38" i="150" s="1"/>
  <c r="O107" i="45"/>
  <c r="N107" i="45"/>
  <c r="N38" i="148" s="1"/>
  <c r="M107" i="45"/>
  <c r="N38" i="147" s="1"/>
  <c r="L107" i="45"/>
  <c r="N38" i="146" s="1"/>
  <c r="K107" i="45"/>
  <c r="J107" i="45"/>
  <c r="N38" i="144" s="1"/>
  <c r="I107" i="45"/>
  <c r="N38" i="143" s="1"/>
  <c r="H107" i="45"/>
  <c r="N38" i="142" s="1"/>
  <c r="G107" i="45"/>
  <c r="F107" i="45"/>
  <c r="N38" i="140" s="1"/>
  <c r="E107" i="45"/>
  <c r="N38" i="139" s="1"/>
  <c r="D107" i="45"/>
  <c r="N38" i="137" s="1"/>
  <c r="AG99" i="45"/>
  <c r="R37" i="167" s="1"/>
  <c r="AF99" i="45"/>
  <c r="R37" i="166" s="1"/>
  <c r="AE99" i="45"/>
  <c r="R37" i="165" s="1"/>
  <c r="AD99" i="45"/>
  <c r="R37" i="164" s="1"/>
  <c r="AC99" i="45"/>
  <c r="R37" i="163" s="1"/>
  <c r="AB99" i="45"/>
  <c r="R37" i="162" s="1"/>
  <c r="AA99" i="45"/>
  <c r="R37" i="161" s="1"/>
  <c r="Z99" i="45"/>
  <c r="R37" i="160" s="1"/>
  <c r="Y99" i="45"/>
  <c r="R37" i="159" s="1"/>
  <c r="X99" i="45"/>
  <c r="R37" i="158" s="1"/>
  <c r="W99" i="45"/>
  <c r="R37" i="157" s="1"/>
  <c r="V99" i="45"/>
  <c r="R37" i="156" s="1"/>
  <c r="U99" i="45"/>
  <c r="R37" i="155" s="1"/>
  <c r="T99" i="45"/>
  <c r="R37" i="154" s="1"/>
  <c r="S99" i="45"/>
  <c r="R37" i="153" s="1"/>
  <c r="R99" i="45"/>
  <c r="R37" i="152" s="1"/>
  <c r="Q99" i="45"/>
  <c r="R37" i="151" s="1"/>
  <c r="P99" i="45"/>
  <c r="R37" i="150" s="1"/>
  <c r="O99" i="45"/>
  <c r="R37" i="149" s="1"/>
  <c r="N99" i="45"/>
  <c r="R37" i="148" s="1"/>
  <c r="M99" i="45"/>
  <c r="R37" i="147" s="1"/>
  <c r="L99" i="45"/>
  <c r="R37" i="146" s="1"/>
  <c r="K99" i="45"/>
  <c r="R37" i="145" s="1"/>
  <c r="J99" i="45"/>
  <c r="R37" i="144" s="1"/>
  <c r="I99" i="45"/>
  <c r="R37" i="143" s="1"/>
  <c r="H99" i="45"/>
  <c r="R37" i="142" s="1"/>
  <c r="G99" i="45"/>
  <c r="R37" i="141" s="1"/>
  <c r="F99" i="45"/>
  <c r="R37" i="140" s="1"/>
  <c r="E99" i="45"/>
  <c r="R37" i="139" s="1"/>
  <c r="D99" i="45"/>
  <c r="R37" i="137" s="1"/>
  <c r="AG95" i="45"/>
  <c r="Q37" i="167" s="1"/>
  <c r="AF95" i="45"/>
  <c r="Q37" i="166" s="1"/>
  <c r="AE95" i="45"/>
  <c r="Q37" i="165" s="1"/>
  <c r="AD95" i="45"/>
  <c r="Q37" i="164" s="1"/>
  <c r="AC95" i="45"/>
  <c r="Q37" i="163" s="1"/>
  <c r="AB95" i="45"/>
  <c r="Q37" i="162" s="1"/>
  <c r="AA95" i="45"/>
  <c r="Q37" i="161" s="1"/>
  <c r="Z95" i="45"/>
  <c r="Q37" i="160" s="1"/>
  <c r="Y95" i="45"/>
  <c r="Q37" i="159" s="1"/>
  <c r="X95" i="45"/>
  <c r="Q37" i="158" s="1"/>
  <c r="W95" i="45"/>
  <c r="Q37" i="157" s="1"/>
  <c r="V95" i="45"/>
  <c r="Q37" i="156" s="1"/>
  <c r="U95" i="45"/>
  <c r="Q37" i="155" s="1"/>
  <c r="T95" i="45"/>
  <c r="Q37" i="154" s="1"/>
  <c r="S95" i="45"/>
  <c r="Q37" i="153" s="1"/>
  <c r="R95" i="45"/>
  <c r="Q37" i="152" s="1"/>
  <c r="Q95" i="45"/>
  <c r="Q37" i="151" s="1"/>
  <c r="P95" i="45"/>
  <c r="Q37" i="150" s="1"/>
  <c r="O95" i="45"/>
  <c r="Q37" i="149" s="1"/>
  <c r="N95" i="45"/>
  <c r="Q37" i="148" s="1"/>
  <c r="M95" i="45"/>
  <c r="Q37" i="147" s="1"/>
  <c r="L95" i="45"/>
  <c r="Q37" i="146" s="1"/>
  <c r="K95" i="45"/>
  <c r="Q37" i="145" s="1"/>
  <c r="J95" i="45"/>
  <c r="Q37" i="144" s="1"/>
  <c r="I95" i="45"/>
  <c r="Q37" i="143" s="1"/>
  <c r="H95" i="45"/>
  <c r="Q37" i="142" s="1"/>
  <c r="G95" i="45"/>
  <c r="Q37" i="141" s="1"/>
  <c r="F95" i="45"/>
  <c r="Q37" i="140" s="1"/>
  <c r="E95" i="45"/>
  <c r="Q37" i="139" s="1"/>
  <c r="D95" i="45"/>
  <c r="Q37" i="137" s="1"/>
  <c r="AG91" i="45"/>
  <c r="P37" i="167" s="1"/>
  <c r="AF91" i="45"/>
  <c r="P37" i="166" s="1"/>
  <c r="AE91" i="45"/>
  <c r="P37" i="165" s="1"/>
  <c r="AD91" i="45"/>
  <c r="P37" i="164" s="1"/>
  <c r="AC91" i="45"/>
  <c r="P37" i="163" s="1"/>
  <c r="AB91" i="45"/>
  <c r="P37" i="162" s="1"/>
  <c r="AA91" i="45"/>
  <c r="P37" i="161" s="1"/>
  <c r="Z91" i="45"/>
  <c r="P37" i="160" s="1"/>
  <c r="Y91" i="45"/>
  <c r="P37" i="159" s="1"/>
  <c r="X91" i="45"/>
  <c r="P37" i="158" s="1"/>
  <c r="W91" i="45"/>
  <c r="P37" i="157" s="1"/>
  <c r="V91" i="45"/>
  <c r="P37" i="156" s="1"/>
  <c r="U91" i="45"/>
  <c r="P37" i="155" s="1"/>
  <c r="T91" i="45"/>
  <c r="P37" i="154" s="1"/>
  <c r="S91" i="45"/>
  <c r="P37" i="153" s="1"/>
  <c r="R91" i="45"/>
  <c r="P37" i="152" s="1"/>
  <c r="Q91" i="45"/>
  <c r="P37" i="151" s="1"/>
  <c r="P91" i="45"/>
  <c r="P37" i="150" s="1"/>
  <c r="O91" i="45"/>
  <c r="P37" i="149" s="1"/>
  <c r="N91" i="45"/>
  <c r="P37" i="148" s="1"/>
  <c r="M91" i="45"/>
  <c r="P37" i="147" s="1"/>
  <c r="L91" i="45"/>
  <c r="P37" i="146" s="1"/>
  <c r="K91" i="45"/>
  <c r="P37" i="145" s="1"/>
  <c r="J91" i="45"/>
  <c r="P37" i="144" s="1"/>
  <c r="I91" i="45"/>
  <c r="P37" i="143" s="1"/>
  <c r="H91" i="45"/>
  <c r="P37" i="142" s="1"/>
  <c r="G91" i="45"/>
  <c r="P37" i="141" s="1"/>
  <c r="F91" i="45"/>
  <c r="P37" i="140" s="1"/>
  <c r="E91" i="45"/>
  <c r="P37" i="139" s="1"/>
  <c r="D91" i="45"/>
  <c r="P37" i="137" s="1"/>
  <c r="AG87" i="45"/>
  <c r="O37" i="167" s="1"/>
  <c r="AF87" i="45"/>
  <c r="AE87" i="45"/>
  <c r="O37" i="165" s="1"/>
  <c r="AD87" i="45"/>
  <c r="O37" i="164" s="1"/>
  <c r="AC87" i="45"/>
  <c r="O37" i="163" s="1"/>
  <c r="AB87" i="45"/>
  <c r="AA87" i="45"/>
  <c r="O37" i="161" s="1"/>
  <c r="Z87" i="45"/>
  <c r="O37" i="160" s="1"/>
  <c r="Y87" i="45"/>
  <c r="O37" i="159" s="1"/>
  <c r="X87" i="45"/>
  <c r="W87" i="45"/>
  <c r="O37" i="157" s="1"/>
  <c r="V87" i="45"/>
  <c r="O37" i="156" s="1"/>
  <c r="U87" i="45"/>
  <c r="O37" i="155" s="1"/>
  <c r="T87" i="45"/>
  <c r="S87" i="45"/>
  <c r="O37" i="153" s="1"/>
  <c r="R87" i="45"/>
  <c r="O37" i="152" s="1"/>
  <c r="Q87" i="45"/>
  <c r="O37" i="151" s="1"/>
  <c r="P87" i="45"/>
  <c r="O87" i="45"/>
  <c r="O37" i="149" s="1"/>
  <c r="N87" i="45"/>
  <c r="O37" i="148" s="1"/>
  <c r="M87" i="45"/>
  <c r="O37" i="147" s="1"/>
  <c r="L87" i="45"/>
  <c r="K87" i="45"/>
  <c r="O37" i="145" s="1"/>
  <c r="J87" i="45"/>
  <c r="O37" i="144" s="1"/>
  <c r="I87" i="45"/>
  <c r="O37" i="143" s="1"/>
  <c r="H87" i="45"/>
  <c r="G87" i="45"/>
  <c r="O37" i="141" s="1"/>
  <c r="F87" i="45"/>
  <c r="O37" i="140" s="1"/>
  <c r="E87" i="45"/>
  <c r="O37" i="139" s="1"/>
  <c r="D87" i="45"/>
  <c r="O37" i="137" s="1"/>
  <c r="AG83" i="45"/>
  <c r="AF83" i="45"/>
  <c r="N37" i="166" s="1"/>
  <c r="AE83" i="45"/>
  <c r="N37" i="165" s="1"/>
  <c r="AD83" i="45"/>
  <c r="AC83" i="45"/>
  <c r="AB83" i="45"/>
  <c r="N37" i="162" s="1"/>
  <c r="AA83" i="45"/>
  <c r="N37" i="161" s="1"/>
  <c r="Z83" i="45"/>
  <c r="Y83" i="45"/>
  <c r="X83" i="45"/>
  <c r="N37" i="158" s="1"/>
  <c r="W83" i="45"/>
  <c r="N37" i="157" s="1"/>
  <c r="V83" i="45"/>
  <c r="U83" i="45"/>
  <c r="T83" i="45"/>
  <c r="N37" i="154" s="1"/>
  <c r="S83" i="45"/>
  <c r="N37" i="153" s="1"/>
  <c r="R83" i="45"/>
  <c r="Q83" i="45"/>
  <c r="P83" i="45"/>
  <c r="N37" i="150" s="1"/>
  <c r="O83" i="45"/>
  <c r="N37" i="149" s="1"/>
  <c r="N83" i="45"/>
  <c r="M83" i="45"/>
  <c r="L83" i="45"/>
  <c r="N37" i="146" s="1"/>
  <c r="K83" i="45"/>
  <c r="N37" i="145" s="1"/>
  <c r="J83" i="45"/>
  <c r="I83" i="45"/>
  <c r="H83" i="45"/>
  <c r="N37" i="142" s="1"/>
  <c r="G83" i="45"/>
  <c r="N37" i="141" s="1"/>
  <c r="F83" i="45"/>
  <c r="E83" i="45"/>
  <c r="D83" i="45"/>
  <c r="N37" i="137" s="1"/>
  <c r="AG75" i="45"/>
  <c r="R36" i="167" s="1"/>
  <c r="AF75" i="45"/>
  <c r="R36" i="166" s="1"/>
  <c r="AE75" i="45"/>
  <c r="R36" i="165" s="1"/>
  <c r="AD75" i="45"/>
  <c r="R36" i="164" s="1"/>
  <c r="AC75" i="45"/>
  <c r="R36" i="163" s="1"/>
  <c r="AB75" i="45"/>
  <c r="R36" i="162" s="1"/>
  <c r="AA75" i="45"/>
  <c r="R36" i="161" s="1"/>
  <c r="Z75" i="45"/>
  <c r="R36" i="160" s="1"/>
  <c r="Y75" i="45"/>
  <c r="R36" i="159" s="1"/>
  <c r="X75" i="45"/>
  <c r="R36" i="158" s="1"/>
  <c r="W75" i="45"/>
  <c r="R36" i="157" s="1"/>
  <c r="V75" i="45"/>
  <c r="R36" i="156" s="1"/>
  <c r="U75" i="45"/>
  <c r="R36" i="155" s="1"/>
  <c r="T75" i="45"/>
  <c r="R36" i="154" s="1"/>
  <c r="S75" i="45"/>
  <c r="R36" i="153" s="1"/>
  <c r="R75" i="45"/>
  <c r="R36" i="152" s="1"/>
  <c r="Q75" i="45"/>
  <c r="R36" i="151" s="1"/>
  <c r="P75" i="45"/>
  <c r="R36" i="150" s="1"/>
  <c r="O75" i="45"/>
  <c r="R36" i="149" s="1"/>
  <c r="N75" i="45"/>
  <c r="R36" i="148" s="1"/>
  <c r="M75" i="45"/>
  <c r="R36" i="147" s="1"/>
  <c r="L75" i="45"/>
  <c r="R36" i="146" s="1"/>
  <c r="K75" i="45"/>
  <c r="R36" i="145" s="1"/>
  <c r="J75" i="45"/>
  <c r="R36" i="144" s="1"/>
  <c r="I75" i="45"/>
  <c r="R36" i="143" s="1"/>
  <c r="H75" i="45"/>
  <c r="R36" i="142" s="1"/>
  <c r="G75" i="45"/>
  <c r="R36" i="141" s="1"/>
  <c r="F75" i="45"/>
  <c r="R36" i="140" s="1"/>
  <c r="E75" i="45"/>
  <c r="R36" i="139" s="1"/>
  <c r="D75" i="45"/>
  <c r="R36" i="137" s="1"/>
  <c r="AG71" i="45"/>
  <c r="Q36" i="167" s="1"/>
  <c r="AF71" i="45"/>
  <c r="Q36" i="166" s="1"/>
  <c r="AE71" i="45"/>
  <c r="Q36" i="165" s="1"/>
  <c r="AD71" i="45"/>
  <c r="Q36" i="164" s="1"/>
  <c r="AC71" i="45"/>
  <c r="Q36" i="163" s="1"/>
  <c r="AB71" i="45"/>
  <c r="Q36" i="162" s="1"/>
  <c r="AA71" i="45"/>
  <c r="Q36" i="161" s="1"/>
  <c r="Z71" i="45"/>
  <c r="Q36" i="160" s="1"/>
  <c r="Y71" i="45"/>
  <c r="Q36" i="159" s="1"/>
  <c r="X71" i="45"/>
  <c r="Q36" i="158" s="1"/>
  <c r="W71" i="45"/>
  <c r="Q36" i="157" s="1"/>
  <c r="V71" i="45"/>
  <c r="Q36" i="156" s="1"/>
  <c r="U71" i="45"/>
  <c r="Q36" i="155" s="1"/>
  <c r="T71" i="45"/>
  <c r="Q36" i="154" s="1"/>
  <c r="S71" i="45"/>
  <c r="Q36" i="153" s="1"/>
  <c r="R71" i="45"/>
  <c r="Q36" i="152" s="1"/>
  <c r="Q71" i="45"/>
  <c r="Q36" i="151" s="1"/>
  <c r="P71" i="45"/>
  <c r="Q36" i="150" s="1"/>
  <c r="O71" i="45"/>
  <c r="Q36" i="149" s="1"/>
  <c r="N71" i="45"/>
  <c r="Q36" i="148" s="1"/>
  <c r="M71" i="45"/>
  <c r="Q36" i="147" s="1"/>
  <c r="L71" i="45"/>
  <c r="Q36" i="146" s="1"/>
  <c r="K71" i="45"/>
  <c r="Q36" i="145" s="1"/>
  <c r="J71" i="45"/>
  <c r="Q36" i="144" s="1"/>
  <c r="I71" i="45"/>
  <c r="Q36" i="143" s="1"/>
  <c r="H71" i="45"/>
  <c r="Q36" i="142" s="1"/>
  <c r="G71" i="45"/>
  <c r="Q36" i="141" s="1"/>
  <c r="F71" i="45"/>
  <c r="Q36" i="140" s="1"/>
  <c r="E71" i="45"/>
  <c r="Q36" i="139" s="1"/>
  <c r="D71" i="45"/>
  <c r="Q36" i="137" s="1"/>
  <c r="AG67" i="45"/>
  <c r="P36" i="167" s="1"/>
  <c r="AF67" i="45"/>
  <c r="P36" i="166" s="1"/>
  <c r="AE67" i="45"/>
  <c r="P36" i="165" s="1"/>
  <c r="AD67" i="45"/>
  <c r="P36" i="164" s="1"/>
  <c r="AC67" i="45"/>
  <c r="P36" i="163" s="1"/>
  <c r="AB67" i="45"/>
  <c r="P36" i="162" s="1"/>
  <c r="AA67" i="45"/>
  <c r="P36" i="161" s="1"/>
  <c r="Z67" i="45"/>
  <c r="P36" i="160" s="1"/>
  <c r="Y67" i="45"/>
  <c r="P36" i="159" s="1"/>
  <c r="X67" i="45"/>
  <c r="P36" i="158" s="1"/>
  <c r="W67" i="45"/>
  <c r="P36" i="157" s="1"/>
  <c r="V67" i="45"/>
  <c r="P36" i="156" s="1"/>
  <c r="U67" i="45"/>
  <c r="P36" i="155" s="1"/>
  <c r="T67" i="45"/>
  <c r="P36" i="154" s="1"/>
  <c r="S67" i="45"/>
  <c r="P36" i="153" s="1"/>
  <c r="R67" i="45"/>
  <c r="P36" i="152" s="1"/>
  <c r="Q67" i="45"/>
  <c r="P36" i="151" s="1"/>
  <c r="P67" i="45"/>
  <c r="P36" i="150" s="1"/>
  <c r="O67" i="45"/>
  <c r="P36" i="149" s="1"/>
  <c r="N67" i="45"/>
  <c r="P36" i="148" s="1"/>
  <c r="M67" i="45"/>
  <c r="P36" i="147" s="1"/>
  <c r="L67" i="45"/>
  <c r="P36" i="146" s="1"/>
  <c r="K67" i="45"/>
  <c r="P36" i="145" s="1"/>
  <c r="J67" i="45"/>
  <c r="P36" i="144" s="1"/>
  <c r="I67" i="45"/>
  <c r="P36" i="143" s="1"/>
  <c r="H67" i="45"/>
  <c r="P36" i="142" s="1"/>
  <c r="G67" i="45"/>
  <c r="P36" i="141" s="1"/>
  <c r="F67" i="45"/>
  <c r="P36" i="140" s="1"/>
  <c r="E67" i="45"/>
  <c r="P36" i="139" s="1"/>
  <c r="D67" i="45"/>
  <c r="P36" i="137" s="1"/>
  <c r="AG63" i="45"/>
  <c r="O36" i="167" s="1"/>
  <c r="AF63" i="45"/>
  <c r="O36" i="166" s="1"/>
  <c r="AE63" i="45"/>
  <c r="O36" i="165" s="1"/>
  <c r="AD63" i="45"/>
  <c r="O36" i="164" s="1"/>
  <c r="AC63" i="45"/>
  <c r="O36" i="163" s="1"/>
  <c r="AB63" i="45"/>
  <c r="O36" i="162" s="1"/>
  <c r="AA63" i="45"/>
  <c r="O36" i="161" s="1"/>
  <c r="Z63" i="45"/>
  <c r="O36" i="160" s="1"/>
  <c r="Y63" i="45"/>
  <c r="O36" i="159" s="1"/>
  <c r="X63" i="45"/>
  <c r="O36" i="158" s="1"/>
  <c r="W63" i="45"/>
  <c r="O36" i="157" s="1"/>
  <c r="V63" i="45"/>
  <c r="O36" i="156" s="1"/>
  <c r="U63" i="45"/>
  <c r="O36" i="155" s="1"/>
  <c r="T63" i="45"/>
  <c r="O36" i="154" s="1"/>
  <c r="S63" i="45"/>
  <c r="O36" i="153" s="1"/>
  <c r="R63" i="45"/>
  <c r="O36" i="152" s="1"/>
  <c r="Q63" i="45"/>
  <c r="O36" i="151" s="1"/>
  <c r="P63" i="45"/>
  <c r="O36" i="150" s="1"/>
  <c r="O63" i="45"/>
  <c r="O36" i="149" s="1"/>
  <c r="N63" i="45"/>
  <c r="O36" i="148" s="1"/>
  <c r="M63" i="45"/>
  <c r="O36" i="147" s="1"/>
  <c r="L63" i="45"/>
  <c r="O36" i="146" s="1"/>
  <c r="K63" i="45"/>
  <c r="O36" i="145" s="1"/>
  <c r="J63" i="45"/>
  <c r="O36" i="144" s="1"/>
  <c r="I63" i="45"/>
  <c r="O36" i="143" s="1"/>
  <c r="H63" i="45"/>
  <c r="O36" i="142" s="1"/>
  <c r="G63" i="45"/>
  <c r="O36" i="141" s="1"/>
  <c r="F63" i="45"/>
  <c r="O36" i="140" s="1"/>
  <c r="E63" i="45"/>
  <c r="O36" i="139" s="1"/>
  <c r="D63" i="45"/>
  <c r="O36" i="137" s="1"/>
  <c r="AG59" i="45"/>
  <c r="N36" i="167" s="1"/>
  <c r="AF59" i="45"/>
  <c r="N36" i="166" s="1"/>
  <c r="AE59" i="45"/>
  <c r="AD59" i="45"/>
  <c r="N36" i="164" s="1"/>
  <c r="AC59" i="45"/>
  <c r="N36" i="163" s="1"/>
  <c r="AB59" i="45"/>
  <c r="N36" i="162" s="1"/>
  <c r="AA59" i="45"/>
  <c r="Z59" i="45"/>
  <c r="N36" i="160" s="1"/>
  <c r="Y59" i="45"/>
  <c r="N36" i="159" s="1"/>
  <c r="X59" i="45"/>
  <c r="N36" i="158" s="1"/>
  <c r="W59" i="45"/>
  <c r="V59" i="45"/>
  <c r="N36" i="156" s="1"/>
  <c r="U59" i="45"/>
  <c r="N36" i="155" s="1"/>
  <c r="T59" i="45"/>
  <c r="N36" i="154" s="1"/>
  <c r="S59" i="45"/>
  <c r="R59" i="45"/>
  <c r="N36" i="152" s="1"/>
  <c r="Q59" i="45"/>
  <c r="N36" i="151" s="1"/>
  <c r="P59" i="45"/>
  <c r="N36" i="150" s="1"/>
  <c r="O59" i="45"/>
  <c r="N59" i="45"/>
  <c r="N36" i="148" s="1"/>
  <c r="M59" i="45"/>
  <c r="N36" i="147" s="1"/>
  <c r="L59" i="45"/>
  <c r="N36" i="146" s="1"/>
  <c r="K59" i="45"/>
  <c r="J59" i="45"/>
  <c r="N36" i="144" s="1"/>
  <c r="I59" i="45"/>
  <c r="N36" i="143" s="1"/>
  <c r="H59" i="45"/>
  <c r="N36" i="142" s="1"/>
  <c r="G59" i="45"/>
  <c r="F59" i="45"/>
  <c r="N36" i="140" s="1"/>
  <c r="E59" i="45"/>
  <c r="N36" i="139" s="1"/>
  <c r="D59" i="45"/>
  <c r="N36" i="137" s="1"/>
  <c r="AG51" i="45"/>
  <c r="R35" i="167" s="1"/>
  <c r="AF51" i="45"/>
  <c r="R35" i="166" s="1"/>
  <c r="AE51" i="45"/>
  <c r="R35" i="165" s="1"/>
  <c r="AD51" i="45"/>
  <c r="R35" i="164" s="1"/>
  <c r="AC51" i="45"/>
  <c r="R35" i="163" s="1"/>
  <c r="AB51" i="45"/>
  <c r="R35" i="162" s="1"/>
  <c r="AA51" i="45"/>
  <c r="R35" i="161" s="1"/>
  <c r="Z51" i="45"/>
  <c r="R35" i="160" s="1"/>
  <c r="Y51" i="45"/>
  <c r="R35" i="159" s="1"/>
  <c r="X51" i="45"/>
  <c r="R35" i="158" s="1"/>
  <c r="W51" i="45"/>
  <c r="R35" i="157" s="1"/>
  <c r="V51" i="45"/>
  <c r="R35" i="156" s="1"/>
  <c r="U51" i="45"/>
  <c r="R35" i="155" s="1"/>
  <c r="T51" i="45"/>
  <c r="R35" i="154" s="1"/>
  <c r="S51" i="45"/>
  <c r="R35" i="153" s="1"/>
  <c r="R51" i="45"/>
  <c r="R35" i="152" s="1"/>
  <c r="Q51" i="45"/>
  <c r="R35" i="151" s="1"/>
  <c r="P51" i="45"/>
  <c r="R35" i="150" s="1"/>
  <c r="O51" i="45"/>
  <c r="R35" i="149" s="1"/>
  <c r="N51" i="45"/>
  <c r="R35" i="148" s="1"/>
  <c r="M51" i="45"/>
  <c r="R35" i="147" s="1"/>
  <c r="L51" i="45"/>
  <c r="R35" i="146" s="1"/>
  <c r="K51" i="45"/>
  <c r="R35" i="145" s="1"/>
  <c r="J51" i="45"/>
  <c r="R35" i="144" s="1"/>
  <c r="I51" i="45"/>
  <c r="R35" i="143" s="1"/>
  <c r="H51" i="45"/>
  <c r="R35" i="142" s="1"/>
  <c r="G51" i="45"/>
  <c r="R35" i="141" s="1"/>
  <c r="F51" i="45"/>
  <c r="R35" i="140" s="1"/>
  <c r="E51" i="45"/>
  <c r="R35" i="139" s="1"/>
  <c r="D51" i="45"/>
  <c r="R35" i="137" s="1"/>
  <c r="AG47" i="45"/>
  <c r="Q35" i="167" s="1"/>
  <c r="AF47" i="45"/>
  <c r="Q35" i="166" s="1"/>
  <c r="AE47" i="45"/>
  <c r="Q35" i="165" s="1"/>
  <c r="AD47" i="45"/>
  <c r="Q35" i="164" s="1"/>
  <c r="AC47" i="45"/>
  <c r="Q35" i="163" s="1"/>
  <c r="AB47" i="45"/>
  <c r="Q35" i="162" s="1"/>
  <c r="AA47" i="45"/>
  <c r="Q35" i="161" s="1"/>
  <c r="Z47" i="45"/>
  <c r="Q35" i="160" s="1"/>
  <c r="Y47" i="45"/>
  <c r="Q35" i="159" s="1"/>
  <c r="X47" i="45"/>
  <c r="Q35" i="158" s="1"/>
  <c r="W47" i="45"/>
  <c r="Q35" i="157" s="1"/>
  <c r="V47" i="45"/>
  <c r="Q35" i="156" s="1"/>
  <c r="U47" i="45"/>
  <c r="Q35" i="155" s="1"/>
  <c r="T47" i="45"/>
  <c r="Q35" i="154" s="1"/>
  <c r="S47" i="45"/>
  <c r="Q35" i="153" s="1"/>
  <c r="R47" i="45"/>
  <c r="Q35" i="152" s="1"/>
  <c r="Q47" i="45"/>
  <c r="Q35" i="151" s="1"/>
  <c r="P47" i="45"/>
  <c r="Q35" i="150" s="1"/>
  <c r="O47" i="45"/>
  <c r="Q35" i="149" s="1"/>
  <c r="N47" i="45"/>
  <c r="Q35" i="148" s="1"/>
  <c r="M47" i="45"/>
  <c r="Q35" i="147" s="1"/>
  <c r="L47" i="45"/>
  <c r="Q35" i="146" s="1"/>
  <c r="K47" i="45"/>
  <c r="Q35" i="145" s="1"/>
  <c r="J47" i="45"/>
  <c r="Q35" i="144" s="1"/>
  <c r="I47" i="45"/>
  <c r="Q35" i="143" s="1"/>
  <c r="H47" i="45"/>
  <c r="Q35" i="142" s="1"/>
  <c r="G47" i="45"/>
  <c r="Q35" i="141" s="1"/>
  <c r="F47" i="45"/>
  <c r="Q35" i="140" s="1"/>
  <c r="E47" i="45"/>
  <c r="Q35" i="139" s="1"/>
  <c r="D47" i="45"/>
  <c r="Q35" i="137" s="1"/>
  <c r="AG43" i="45"/>
  <c r="P35" i="167" s="1"/>
  <c r="AF43" i="45"/>
  <c r="P35" i="166" s="1"/>
  <c r="AE43" i="45"/>
  <c r="P35" i="165" s="1"/>
  <c r="AD43" i="45"/>
  <c r="P35" i="164" s="1"/>
  <c r="AC43" i="45"/>
  <c r="P35" i="163" s="1"/>
  <c r="AB43" i="45"/>
  <c r="P35" i="162" s="1"/>
  <c r="AA43" i="45"/>
  <c r="P35" i="161" s="1"/>
  <c r="Z43" i="45"/>
  <c r="P35" i="160" s="1"/>
  <c r="Y43" i="45"/>
  <c r="P35" i="159" s="1"/>
  <c r="X43" i="45"/>
  <c r="P35" i="158" s="1"/>
  <c r="W43" i="45"/>
  <c r="P35" i="157" s="1"/>
  <c r="V43" i="45"/>
  <c r="P35" i="156" s="1"/>
  <c r="U43" i="45"/>
  <c r="P35" i="155" s="1"/>
  <c r="T43" i="45"/>
  <c r="P35" i="154" s="1"/>
  <c r="S43" i="45"/>
  <c r="P35" i="153" s="1"/>
  <c r="R43" i="45"/>
  <c r="P35" i="152" s="1"/>
  <c r="Q43" i="45"/>
  <c r="P35" i="151" s="1"/>
  <c r="P43" i="45"/>
  <c r="P35" i="150" s="1"/>
  <c r="O43" i="45"/>
  <c r="P35" i="149" s="1"/>
  <c r="N43" i="45"/>
  <c r="P35" i="148" s="1"/>
  <c r="M43" i="45"/>
  <c r="P35" i="147" s="1"/>
  <c r="L43" i="45"/>
  <c r="P35" i="146" s="1"/>
  <c r="K43" i="45"/>
  <c r="P35" i="145" s="1"/>
  <c r="J43" i="45"/>
  <c r="P35" i="144" s="1"/>
  <c r="I43" i="45"/>
  <c r="P35" i="143" s="1"/>
  <c r="H43" i="45"/>
  <c r="P35" i="142" s="1"/>
  <c r="G43" i="45"/>
  <c r="P35" i="141" s="1"/>
  <c r="F43" i="45"/>
  <c r="P35" i="140" s="1"/>
  <c r="E43" i="45"/>
  <c r="P35" i="139" s="1"/>
  <c r="D43" i="45"/>
  <c r="P35" i="137" s="1"/>
  <c r="AG39" i="45"/>
  <c r="O35" i="167" s="1"/>
  <c r="AF39" i="45"/>
  <c r="AE39" i="45"/>
  <c r="O35" i="165" s="1"/>
  <c r="AD39" i="45"/>
  <c r="O35" i="164" s="1"/>
  <c r="AC39" i="45"/>
  <c r="O35" i="163" s="1"/>
  <c r="AB39" i="45"/>
  <c r="AA39" i="45"/>
  <c r="O35" i="161" s="1"/>
  <c r="Z39" i="45"/>
  <c r="O35" i="160" s="1"/>
  <c r="Y39" i="45"/>
  <c r="O35" i="159" s="1"/>
  <c r="X39" i="45"/>
  <c r="W39" i="45"/>
  <c r="O35" i="157" s="1"/>
  <c r="V39" i="45"/>
  <c r="O35" i="156" s="1"/>
  <c r="U39" i="45"/>
  <c r="O35" i="155" s="1"/>
  <c r="T39" i="45"/>
  <c r="S39" i="45"/>
  <c r="O35" i="153" s="1"/>
  <c r="R39" i="45"/>
  <c r="O35" i="152" s="1"/>
  <c r="Q39" i="45"/>
  <c r="O35" i="151" s="1"/>
  <c r="P39" i="45"/>
  <c r="O39" i="45"/>
  <c r="O35" i="149" s="1"/>
  <c r="N39" i="45"/>
  <c r="O35" i="148" s="1"/>
  <c r="M39" i="45"/>
  <c r="O35" i="147" s="1"/>
  <c r="L39" i="45"/>
  <c r="K39" i="45"/>
  <c r="O35" i="145" s="1"/>
  <c r="J39" i="45"/>
  <c r="O35" i="144" s="1"/>
  <c r="I39" i="45"/>
  <c r="O35" i="143" s="1"/>
  <c r="H39" i="45"/>
  <c r="G39" i="45"/>
  <c r="O35" i="141" s="1"/>
  <c r="F39" i="45"/>
  <c r="O35" i="140" s="1"/>
  <c r="E39" i="45"/>
  <c r="O35" i="139" s="1"/>
  <c r="D39" i="45"/>
  <c r="O35" i="137" s="1"/>
  <c r="AG35" i="45"/>
  <c r="AF35" i="45"/>
  <c r="N35" i="166" s="1"/>
  <c r="AE35" i="45"/>
  <c r="N35" i="165" s="1"/>
  <c r="AD35" i="45"/>
  <c r="AC35" i="45"/>
  <c r="AB35" i="45"/>
  <c r="N35" i="162" s="1"/>
  <c r="AA35" i="45"/>
  <c r="N35" i="161" s="1"/>
  <c r="Z35" i="45"/>
  <c r="Y35" i="45"/>
  <c r="X35" i="45"/>
  <c r="N35" i="158" s="1"/>
  <c r="W35" i="45"/>
  <c r="N35" i="157" s="1"/>
  <c r="V35" i="45"/>
  <c r="U35" i="45"/>
  <c r="T35" i="45"/>
  <c r="N35" i="154" s="1"/>
  <c r="S35" i="45"/>
  <c r="N35" i="153" s="1"/>
  <c r="R35" i="45"/>
  <c r="Q35" i="45"/>
  <c r="P35" i="45"/>
  <c r="N35" i="150" s="1"/>
  <c r="O35" i="45"/>
  <c r="N35" i="149" s="1"/>
  <c r="N35" i="45"/>
  <c r="M35" i="45"/>
  <c r="L35" i="45"/>
  <c r="N35" i="146" s="1"/>
  <c r="K35" i="45"/>
  <c r="N35" i="145" s="1"/>
  <c r="J35" i="45"/>
  <c r="I35" i="45"/>
  <c r="H35" i="45"/>
  <c r="N35" i="142" s="1"/>
  <c r="G35" i="45"/>
  <c r="N35" i="141" s="1"/>
  <c r="F35" i="45"/>
  <c r="E35" i="45"/>
  <c r="D35" i="45"/>
  <c r="N35" i="137" s="1"/>
  <c r="AG27" i="45"/>
  <c r="R34" i="167" s="1"/>
  <c r="AF27" i="45"/>
  <c r="R34" i="166" s="1"/>
  <c r="AE27" i="45"/>
  <c r="R34" i="165" s="1"/>
  <c r="AD27" i="45"/>
  <c r="R34" i="164" s="1"/>
  <c r="AC27" i="45"/>
  <c r="R34" i="163" s="1"/>
  <c r="AB27" i="45"/>
  <c r="R34" i="162" s="1"/>
  <c r="AA27" i="45"/>
  <c r="R34" i="161" s="1"/>
  <c r="Z27" i="45"/>
  <c r="R34" i="160" s="1"/>
  <c r="Y27" i="45"/>
  <c r="R34" i="159" s="1"/>
  <c r="X27" i="45"/>
  <c r="R34" i="158" s="1"/>
  <c r="W27" i="45"/>
  <c r="R34" i="157" s="1"/>
  <c r="V27" i="45"/>
  <c r="R34" i="156" s="1"/>
  <c r="U27" i="45"/>
  <c r="R34" i="155" s="1"/>
  <c r="T27" i="45"/>
  <c r="R34" i="154" s="1"/>
  <c r="S27" i="45"/>
  <c r="R34" i="153" s="1"/>
  <c r="R27" i="45"/>
  <c r="R34" i="152" s="1"/>
  <c r="Q27" i="45"/>
  <c r="R34" i="151" s="1"/>
  <c r="P27" i="45"/>
  <c r="R34" i="150" s="1"/>
  <c r="O27" i="45"/>
  <c r="R34" i="149" s="1"/>
  <c r="N27" i="45"/>
  <c r="R34" i="148" s="1"/>
  <c r="M27" i="45"/>
  <c r="R34" i="147" s="1"/>
  <c r="L27" i="45"/>
  <c r="R34" i="146" s="1"/>
  <c r="K27" i="45"/>
  <c r="R34" i="145" s="1"/>
  <c r="J27" i="45"/>
  <c r="R34" i="144" s="1"/>
  <c r="I27" i="45"/>
  <c r="R34" i="143" s="1"/>
  <c r="H27" i="45"/>
  <c r="R34" i="142" s="1"/>
  <c r="G27" i="45"/>
  <c r="R34" i="141" s="1"/>
  <c r="F27" i="45"/>
  <c r="R34" i="140" s="1"/>
  <c r="E27" i="45"/>
  <c r="R34" i="139" s="1"/>
  <c r="D27" i="45"/>
  <c r="R34" i="137" s="1"/>
  <c r="AG23" i="45"/>
  <c r="Q34" i="167" s="1"/>
  <c r="AF23" i="45"/>
  <c r="Q34" i="166" s="1"/>
  <c r="AE23" i="45"/>
  <c r="Q34" i="165" s="1"/>
  <c r="AD23" i="45"/>
  <c r="Q34" i="164" s="1"/>
  <c r="AC23" i="45"/>
  <c r="Q34" i="163" s="1"/>
  <c r="AB23" i="45"/>
  <c r="Q34" i="162" s="1"/>
  <c r="AA23" i="45"/>
  <c r="Q34" i="161" s="1"/>
  <c r="Z23" i="45"/>
  <c r="Q34" i="160" s="1"/>
  <c r="Y23" i="45"/>
  <c r="Q34" i="159" s="1"/>
  <c r="X23" i="45"/>
  <c r="Q34" i="158" s="1"/>
  <c r="W23" i="45"/>
  <c r="Q34" i="157" s="1"/>
  <c r="V23" i="45"/>
  <c r="Q34" i="156" s="1"/>
  <c r="U23" i="45"/>
  <c r="Q34" i="155" s="1"/>
  <c r="T23" i="45"/>
  <c r="Q34" i="154" s="1"/>
  <c r="S23" i="45"/>
  <c r="Q34" i="153" s="1"/>
  <c r="R23" i="45"/>
  <c r="Q34" i="152" s="1"/>
  <c r="Q23" i="45"/>
  <c r="Q34" i="151" s="1"/>
  <c r="P23" i="45"/>
  <c r="Q34" i="150" s="1"/>
  <c r="O23" i="45"/>
  <c r="Q34" i="149" s="1"/>
  <c r="N23" i="45"/>
  <c r="Q34" i="148" s="1"/>
  <c r="M23" i="45"/>
  <c r="Q34" i="147" s="1"/>
  <c r="L23" i="45"/>
  <c r="Q34" i="146" s="1"/>
  <c r="K23" i="45"/>
  <c r="Q34" i="145" s="1"/>
  <c r="J23" i="45"/>
  <c r="Q34" i="144" s="1"/>
  <c r="I23" i="45"/>
  <c r="Q34" i="143" s="1"/>
  <c r="H23" i="45"/>
  <c r="Q34" i="142" s="1"/>
  <c r="G23" i="45"/>
  <c r="Q34" i="141" s="1"/>
  <c r="F23" i="45"/>
  <c r="Q34" i="140" s="1"/>
  <c r="E23" i="45"/>
  <c r="Q34" i="139" s="1"/>
  <c r="D23" i="45"/>
  <c r="Q34" i="137" s="1"/>
  <c r="AG19" i="45"/>
  <c r="P34" i="167" s="1"/>
  <c r="AF19" i="45"/>
  <c r="P34" i="166" s="1"/>
  <c r="AE19" i="45"/>
  <c r="P34" i="165" s="1"/>
  <c r="AD19" i="45"/>
  <c r="P34" i="164" s="1"/>
  <c r="AC19" i="45"/>
  <c r="P34" i="163" s="1"/>
  <c r="AB19" i="45"/>
  <c r="P34" i="162" s="1"/>
  <c r="AA19" i="45"/>
  <c r="P34" i="161" s="1"/>
  <c r="Z19" i="45"/>
  <c r="P34" i="160" s="1"/>
  <c r="Y19" i="45"/>
  <c r="P34" i="159" s="1"/>
  <c r="X19" i="45"/>
  <c r="P34" i="158" s="1"/>
  <c r="W19" i="45"/>
  <c r="P34" i="157" s="1"/>
  <c r="V19" i="45"/>
  <c r="P34" i="156" s="1"/>
  <c r="U19" i="45"/>
  <c r="P34" i="155" s="1"/>
  <c r="T19" i="45"/>
  <c r="P34" i="154" s="1"/>
  <c r="S19" i="45"/>
  <c r="P34" i="153" s="1"/>
  <c r="R19" i="45"/>
  <c r="P34" i="152" s="1"/>
  <c r="Q19" i="45"/>
  <c r="P34" i="151" s="1"/>
  <c r="P19" i="45"/>
  <c r="P34" i="150" s="1"/>
  <c r="O19" i="45"/>
  <c r="P34" i="149" s="1"/>
  <c r="N19" i="45"/>
  <c r="P34" i="148" s="1"/>
  <c r="M19" i="45"/>
  <c r="P34" i="147" s="1"/>
  <c r="L19" i="45"/>
  <c r="P34" i="146" s="1"/>
  <c r="K19" i="45"/>
  <c r="P34" i="145" s="1"/>
  <c r="J19" i="45"/>
  <c r="P34" i="144" s="1"/>
  <c r="I19" i="45"/>
  <c r="P34" i="143" s="1"/>
  <c r="H19" i="45"/>
  <c r="P34" i="142" s="1"/>
  <c r="G19" i="45"/>
  <c r="P34" i="141" s="1"/>
  <c r="F19" i="45"/>
  <c r="P34" i="140" s="1"/>
  <c r="E19" i="45"/>
  <c r="P34" i="139" s="1"/>
  <c r="D19" i="45"/>
  <c r="P34" i="137" s="1"/>
  <c r="AG15" i="45"/>
  <c r="O34" i="167" s="1"/>
  <c r="AF15" i="45"/>
  <c r="O34" i="166" s="1"/>
  <c r="AE15" i="45"/>
  <c r="O34" i="165" s="1"/>
  <c r="AD15" i="45"/>
  <c r="O34" i="164" s="1"/>
  <c r="AC15" i="45"/>
  <c r="O34" i="163" s="1"/>
  <c r="AB15" i="45"/>
  <c r="O34" i="162" s="1"/>
  <c r="AA15" i="45"/>
  <c r="O34" i="161" s="1"/>
  <c r="Z15" i="45"/>
  <c r="O34" i="160" s="1"/>
  <c r="Y15" i="45"/>
  <c r="O34" i="159" s="1"/>
  <c r="X15" i="45"/>
  <c r="O34" i="158" s="1"/>
  <c r="W15" i="45"/>
  <c r="O34" i="157" s="1"/>
  <c r="V15" i="45"/>
  <c r="O34" i="156" s="1"/>
  <c r="U15" i="45"/>
  <c r="O34" i="155" s="1"/>
  <c r="T15" i="45"/>
  <c r="O34" i="154" s="1"/>
  <c r="S15" i="45"/>
  <c r="O34" i="153" s="1"/>
  <c r="R15" i="45"/>
  <c r="O34" i="152" s="1"/>
  <c r="Q15" i="45"/>
  <c r="O34" i="151" s="1"/>
  <c r="P15" i="45"/>
  <c r="O34" i="150" s="1"/>
  <c r="O15" i="45"/>
  <c r="O34" i="149" s="1"/>
  <c r="N15" i="45"/>
  <c r="O34" i="148" s="1"/>
  <c r="M15" i="45"/>
  <c r="O34" i="147" s="1"/>
  <c r="L15" i="45"/>
  <c r="O34" i="146" s="1"/>
  <c r="K15" i="45"/>
  <c r="O34" i="145" s="1"/>
  <c r="J15" i="45"/>
  <c r="O34" i="144" s="1"/>
  <c r="I15" i="45"/>
  <c r="O34" i="143" s="1"/>
  <c r="H15" i="45"/>
  <c r="O34" i="142" s="1"/>
  <c r="G15" i="45"/>
  <c r="O34" i="141" s="1"/>
  <c r="F15" i="45"/>
  <c r="O34" i="140" s="1"/>
  <c r="E15" i="45"/>
  <c r="O34" i="139" s="1"/>
  <c r="D15" i="45"/>
  <c r="O34" i="137" s="1"/>
  <c r="AG11" i="45"/>
  <c r="N34" i="167" s="1"/>
  <c r="AF11" i="45"/>
  <c r="AE11" i="45"/>
  <c r="AD11" i="45"/>
  <c r="N34" i="164" s="1"/>
  <c r="AC11" i="45"/>
  <c r="N34" i="163" s="1"/>
  <c r="AB11" i="45"/>
  <c r="AA11" i="45"/>
  <c r="Z11" i="45"/>
  <c r="N34" i="160" s="1"/>
  <c r="Y11" i="45"/>
  <c r="N34" i="159" s="1"/>
  <c r="X11" i="45"/>
  <c r="W11" i="45"/>
  <c r="V11" i="45"/>
  <c r="N34" i="156" s="1"/>
  <c r="U11" i="45"/>
  <c r="N34" i="155" s="1"/>
  <c r="T11" i="45"/>
  <c r="S11" i="45"/>
  <c r="R11" i="45"/>
  <c r="N34" i="152" s="1"/>
  <c r="Q11" i="45"/>
  <c r="N34" i="151" s="1"/>
  <c r="P11" i="45"/>
  <c r="O11" i="45"/>
  <c r="N11" i="45"/>
  <c r="N34" i="148" s="1"/>
  <c r="M11" i="45"/>
  <c r="N34" i="147" s="1"/>
  <c r="L11" i="45"/>
  <c r="K11" i="45"/>
  <c r="J11" i="45"/>
  <c r="N34" i="144" s="1"/>
  <c r="I11" i="45"/>
  <c r="N34" i="143" s="1"/>
  <c r="H11" i="45"/>
  <c r="G11" i="45"/>
  <c r="F11" i="45"/>
  <c r="N34" i="140" s="1"/>
  <c r="E11" i="45"/>
  <c r="N34" i="139" s="1"/>
  <c r="D11" i="45"/>
  <c r="N34" i="137" s="1"/>
  <c r="C2" i="45"/>
  <c r="C1" i="45"/>
  <c r="AG100" i="7"/>
  <c r="BH84" i="10" s="1"/>
  <c r="S25" i="167" s="1"/>
  <c r="AF100" i="7"/>
  <c r="BF84" i="10" s="1"/>
  <c r="S25" i="166" s="1"/>
  <c r="AE100" i="7"/>
  <c r="BD84" i="10" s="1"/>
  <c r="S25" i="165" s="1"/>
  <c r="AD100" i="7"/>
  <c r="BB84" i="10" s="1"/>
  <c r="S25" i="164" s="1"/>
  <c r="AC100" i="7"/>
  <c r="AZ84" i="10" s="1"/>
  <c r="S25" i="163" s="1"/>
  <c r="AB100" i="7"/>
  <c r="AX84" i="10" s="1"/>
  <c r="S25" i="162" s="1"/>
  <c r="AA100" i="7"/>
  <c r="AV84" i="10" s="1"/>
  <c r="S25" i="161" s="1"/>
  <c r="Z100" i="7"/>
  <c r="AT84" i="10" s="1"/>
  <c r="S25" i="160" s="1"/>
  <c r="Y100" i="7"/>
  <c r="AR84" i="10" s="1"/>
  <c r="S25" i="159" s="1"/>
  <c r="X100" i="7"/>
  <c r="AP84" i="10" s="1"/>
  <c r="S25" i="158" s="1"/>
  <c r="W100" i="7"/>
  <c r="AN84" i="10" s="1"/>
  <c r="S25" i="157" s="1"/>
  <c r="V100" i="7"/>
  <c r="AL84" i="10" s="1"/>
  <c r="S25" i="156" s="1"/>
  <c r="U100" i="7"/>
  <c r="AJ84" i="10" s="1"/>
  <c r="S25" i="155" s="1"/>
  <c r="T100" i="7"/>
  <c r="AH84" i="10" s="1"/>
  <c r="S25" i="154" s="1"/>
  <c r="S100" i="7"/>
  <c r="AF84" i="10" s="1"/>
  <c r="S25" i="153" s="1"/>
  <c r="R100" i="7"/>
  <c r="AD84" i="10" s="1"/>
  <c r="S25" i="152" s="1"/>
  <c r="Q100" i="7"/>
  <c r="AB84" i="10" s="1"/>
  <c r="S25" i="151" s="1"/>
  <c r="P100" i="7"/>
  <c r="Z84" i="10" s="1"/>
  <c r="S25" i="150" s="1"/>
  <c r="O100" i="7"/>
  <c r="X84" i="10" s="1"/>
  <c r="S25" i="149" s="1"/>
  <c r="N100" i="7"/>
  <c r="V84" i="10" s="1"/>
  <c r="S25" i="148" s="1"/>
  <c r="M100" i="7"/>
  <c r="T84" i="10" s="1"/>
  <c r="S25" i="147" s="1"/>
  <c r="L100" i="7"/>
  <c r="R84" i="10" s="1"/>
  <c r="S25" i="146" s="1"/>
  <c r="K100" i="7"/>
  <c r="P84" i="10" s="1"/>
  <c r="S25" i="145" s="1"/>
  <c r="J100" i="7"/>
  <c r="N84" i="10" s="1"/>
  <c r="S25" i="144" s="1"/>
  <c r="I100" i="7"/>
  <c r="L84" i="10" s="1"/>
  <c r="S25" i="143" s="1"/>
  <c r="H100" i="7"/>
  <c r="J84" i="10" s="1"/>
  <c r="S25" i="142" s="1"/>
  <c r="G100" i="7"/>
  <c r="H84" i="10" s="1"/>
  <c r="S25" i="141" s="1"/>
  <c r="F100" i="7"/>
  <c r="F84" i="10" s="1"/>
  <c r="S25" i="140" s="1"/>
  <c r="E100" i="7"/>
  <c r="D84" i="10" s="1"/>
  <c r="S25" i="139" s="1"/>
  <c r="D100" i="7"/>
  <c r="B84" i="10" s="1"/>
  <c r="S25" i="137" s="1"/>
  <c r="AG97" i="7"/>
  <c r="AF97" i="7"/>
  <c r="AE97" i="7"/>
  <c r="AD97" i="7"/>
  <c r="AC97" i="7"/>
  <c r="AB97" i="7"/>
  <c r="AA97" i="7"/>
  <c r="Z97" i="7"/>
  <c r="Y97" i="7"/>
  <c r="X97" i="7"/>
  <c r="W97" i="7"/>
  <c r="V97" i="7"/>
  <c r="U97" i="7"/>
  <c r="T97" i="7"/>
  <c r="S97" i="7"/>
  <c r="R97" i="7"/>
  <c r="Q97" i="7"/>
  <c r="P97" i="7"/>
  <c r="O97" i="7"/>
  <c r="N97" i="7"/>
  <c r="M97" i="7"/>
  <c r="M101" i="7" s="1"/>
  <c r="L97" i="7"/>
  <c r="K97" i="7"/>
  <c r="J97" i="7"/>
  <c r="I97" i="7"/>
  <c r="H97" i="7"/>
  <c r="G97" i="7"/>
  <c r="F97" i="7"/>
  <c r="E97" i="7"/>
  <c r="D97" i="7"/>
  <c r="AG89" i="7"/>
  <c r="BH82" i="10" s="1"/>
  <c r="S23" i="167" s="1"/>
  <c r="AF89" i="7"/>
  <c r="BF82" i="10" s="1"/>
  <c r="S23" i="166" s="1"/>
  <c r="AE89" i="7"/>
  <c r="BD82" i="10" s="1"/>
  <c r="S23" i="165" s="1"/>
  <c r="AD89" i="7"/>
  <c r="BB82" i="10" s="1"/>
  <c r="S23" i="164" s="1"/>
  <c r="AC89" i="7"/>
  <c r="AZ82" i="10" s="1"/>
  <c r="S23" i="163" s="1"/>
  <c r="AB89" i="7"/>
  <c r="AX82" i="10" s="1"/>
  <c r="S23" i="162" s="1"/>
  <c r="AA89" i="7"/>
  <c r="AV82" i="10" s="1"/>
  <c r="S23" i="161" s="1"/>
  <c r="Z89" i="7"/>
  <c r="AT82" i="10" s="1"/>
  <c r="S23" i="160" s="1"/>
  <c r="Y89" i="7"/>
  <c r="AR82" i="10" s="1"/>
  <c r="S23" i="159" s="1"/>
  <c r="X89" i="7"/>
  <c r="AP82" i="10" s="1"/>
  <c r="S23" i="158" s="1"/>
  <c r="W89" i="7"/>
  <c r="AN82" i="10" s="1"/>
  <c r="S23" i="157" s="1"/>
  <c r="V89" i="7"/>
  <c r="AL82" i="10" s="1"/>
  <c r="S23" i="156" s="1"/>
  <c r="U89" i="7"/>
  <c r="AJ82" i="10" s="1"/>
  <c r="S23" i="155" s="1"/>
  <c r="T89" i="7"/>
  <c r="AH82" i="10" s="1"/>
  <c r="S23" i="154" s="1"/>
  <c r="S89" i="7"/>
  <c r="AF82" i="10" s="1"/>
  <c r="S23" i="153" s="1"/>
  <c r="R89" i="7"/>
  <c r="AD82" i="10" s="1"/>
  <c r="S23" i="152" s="1"/>
  <c r="Q89" i="7"/>
  <c r="AB82" i="10" s="1"/>
  <c r="S23" i="151" s="1"/>
  <c r="P89" i="7"/>
  <c r="Z82" i="10" s="1"/>
  <c r="S23" i="150" s="1"/>
  <c r="O89" i="7"/>
  <c r="X82" i="10" s="1"/>
  <c r="S23" i="149" s="1"/>
  <c r="N89" i="7"/>
  <c r="V82" i="10" s="1"/>
  <c r="S23" i="148" s="1"/>
  <c r="M89" i="7"/>
  <c r="T82" i="10" s="1"/>
  <c r="S23" i="147" s="1"/>
  <c r="L89" i="7"/>
  <c r="R82" i="10" s="1"/>
  <c r="S23" i="146" s="1"/>
  <c r="K89" i="7"/>
  <c r="P82" i="10" s="1"/>
  <c r="S23" i="145" s="1"/>
  <c r="J89" i="7"/>
  <c r="N82" i="10" s="1"/>
  <c r="S23" i="144" s="1"/>
  <c r="I89" i="7"/>
  <c r="L82" i="10" s="1"/>
  <c r="S23" i="143" s="1"/>
  <c r="H89" i="7"/>
  <c r="J82" i="10" s="1"/>
  <c r="S23" i="142" s="1"/>
  <c r="G89" i="7"/>
  <c r="H82" i="10" s="1"/>
  <c r="S23" i="141" s="1"/>
  <c r="F89" i="7"/>
  <c r="F82" i="10" s="1"/>
  <c r="S23" i="140" s="1"/>
  <c r="E89" i="7"/>
  <c r="D82" i="10" s="1"/>
  <c r="S23" i="139" s="1"/>
  <c r="D89" i="7"/>
  <c r="B82" i="10" s="1"/>
  <c r="S23" i="137" s="1"/>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D86" i="7"/>
  <c r="AG78" i="7"/>
  <c r="BH80" i="10" s="1"/>
  <c r="S21" i="167" s="1"/>
  <c r="AF78" i="7"/>
  <c r="BF80" i="10" s="1"/>
  <c r="S21" i="166" s="1"/>
  <c r="AE78" i="7"/>
  <c r="BD80" i="10" s="1"/>
  <c r="S21" i="165" s="1"/>
  <c r="AD78" i="7"/>
  <c r="BB80" i="10" s="1"/>
  <c r="S21" i="164" s="1"/>
  <c r="AC78" i="7"/>
  <c r="AZ80" i="10" s="1"/>
  <c r="S21" i="163" s="1"/>
  <c r="AB78" i="7"/>
  <c r="AX80" i="10" s="1"/>
  <c r="S21" i="162" s="1"/>
  <c r="AA78" i="7"/>
  <c r="AV80" i="10" s="1"/>
  <c r="S21" i="161" s="1"/>
  <c r="Z78" i="7"/>
  <c r="AT80" i="10" s="1"/>
  <c r="S21" i="160" s="1"/>
  <c r="Y78" i="7"/>
  <c r="AR80" i="10" s="1"/>
  <c r="S21" i="159" s="1"/>
  <c r="X78" i="7"/>
  <c r="AP80" i="10" s="1"/>
  <c r="S21" i="158" s="1"/>
  <c r="W78" i="7"/>
  <c r="AN80" i="10" s="1"/>
  <c r="S21" i="157" s="1"/>
  <c r="V78" i="7"/>
  <c r="AL80" i="10" s="1"/>
  <c r="S21" i="156" s="1"/>
  <c r="U78" i="7"/>
  <c r="AJ80" i="10" s="1"/>
  <c r="S21" i="155" s="1"/>
  <c r="T78" i="7"/>
  <c r="AH80" i="10" s="1"/>
  <c r="S21" i="154" s="1"/>
  <c r="S78" i="7"/>
  <c r="AF80" i="10" s="1"/>
  <c r="S21" i="153" s="1"/>
  <c r="R78" i="7"/>
  <c r="AD80" i="10" s="1"/>
  <c r="S21" i="152" s="1"/>
  <c r="Q78" i="7"/>
  <c r="AB80" i="10" s="1"/>
  <c r="S21" i="151" s="1"/>
  <c r="P78" i="7"/>
  <c r="Z80" i="10" s="1"/>
  <c r="S21" i="150" s="1"/>
  <c r="O78" i="7"/>
  <c r="X80" i="10" s="1"/>
  <c r="S21" i="149" s="1"/>
  <c r="N78" i="7"/>
  <c r="V80" i="10" s="1"/>
  <c r="S21" i="148" s="1"/>
  <c r="M78" i="7"/>
  <c r="T80" i="10" s="1"/>
  <c r="S21" i="147" s="1"/>
  <c r="L78" i="7"/>
  <c r="R80" i="10" s="1"/>
  <c r="S21" i="146" s="1"/>
  <c r="K78" i="7"/>
  <c r="P80" i="10" s="1"/>
  <c r="S21" i="145" s="1"/>
  <c r="J78" i="7"/>
  <c r="N80" i="10" s="1"/>
  <c r="S21" i="144" s="1"/>
  <c r="I78" i="7"/>
  <c r="L80" i="10" s="1"/>
  <c r="S21" i="143" s="1"/>
  <c r="H78" i="7"/>
  <c r="J80" i="10" s="1"/>
  <c r="S21" i="142" s="1"/>
  <c r="G78" i="7"/>
  <c r="H80" i="10" s="1"/>
  <c r="S21" i="141" s="1"/>
  <c r="F78" i="7"/>
  <c r="F80" i="10" s="1"/>
  <c r="S21" i="140" s="1"/>
  <c r="E78" i="7"/>
  <c r="D80" i="10" s="1"/>
  <c r="S21" i="139" s="1"/>
  <c r="D78" i="7"/>
  <c r="B80" i="10" s="1"/>
  <c r="S21" i="137" s="1"/>
  <c r="AG75" i="7"/>
  <c r="AF75" i="7"/>
  <c r="AE75" i="7"/>
  <c r="AD75" i="7"/>
  <c r="AC75" i="7"/>
  <c r="AB75" i="7"/>
  <c r="AA75" i="7"/>
  <c r="Z75" i="7"/>
  <c r="Y75" i="7"/>
  <c r="X75" i="7"/>
  <c r="W75" i="7"/>
  <c r="V75" i="7"/>
  <c r="U75" i="7"/>
  <c r="T75" i="7"/>
  <c r="S75" i="7"/>
  <c r="R75" i="7"/>
  <c r="Q75" i="7"/>
  <c r="P75" i="7"/>
  <c r="O75" i="7"/>
  <c r="N75" i="7"/>
  <c r="M75" i="7"/>
  <c r="L75" i="7"/>
  <c r="K75" i="7"/>
  <c r="J75" i="7"/>
  <c r="I75" i="7"/>
  <c r="H75" i="7"/>
  <c r="G75" i="7"/>
  <c r="F75" i="7"/>
  <c r="E75" i="7"/>
  <c r="D75" i="7"/>
  <c r="C63" i="7"/>
  <c r="C62" i="7"/>
  <c r="C61" i="7"/>
  <c r="E58" i="7"/>
  <c r="AG57" i="7"/>
  <c r="AF57" i="7"/>
  <c r="BF77" i="10" s="1"/>
  <c r="S12" i="166" s="1"/>
  <c r="AE57" i="7"/>
  <c r="BD77" i="10" s="1"/>
  <c r="S12" i="165" s="1"/>
  <c r="AD57" i="7"/>
  <c r="AC57" i="7"/>
  <c r="AZ77" i="10" s="1"/>
  <c r="S12" i="163" s="1"/>
  <c r="AB57" i="7"/>
  <c r="AX77" i="10" s="1"/>
  <c r="S12" i="162" s="1"/>
  <c r="U15" i="162" s="1"/>
  <c r="AA57" i="7"/>
  <c r="AV77" i="10" s="1"/>
  <c r="S12" i="161" s="1"/>
  <c r="Z57" i="7"/>
  <c r="AT77" i="10" s="1"/>
  <c r="S12" i="160" s="1"/>
  <c r="Y57" i="7"/>
  <c r="X57" i="7"/>
  <c r="AP77" i="10" s="1"/>
  <c r="S12" i="158" s="1"/>
  <c r="W57" i="7"/>
  <c r="AN77" i="10" s="1"/>
  <c r="S12" i="157" s="1"/>
  <c r="V57" i="7"/>
  <c r="U57" i="7"/>
  <c r="AJ77" i="10" s="1"/>
  <c r="S12" i="155" s="1"/>
  <c r="T57" i="7"/>
  <c r="AH77" i="10" s="1"/>
  <c r="S12" i="154" s="1"/>
  <c r="S57" i="7"/>
  <c r="AF77" i="10" s="1"/>
  <c r="S12" i="153" s="1"/>
  <c r="R57" i="7"/>
  <c r="AD77" i="10" s="1"/>
  <c r="S12" i="152" s="1"/>
  <c r="Q57" i="7"/>
  <c r="P57" i="7"/>
  <c r="Z77" i="10" s="1"/>
  <c r="S12" i="150" s="1"/>
  <c r="U15" i="150" s="1"/>
  <c r="O57" i="7"/>
  <c r="X77" i="10" s="1"/>
  <c r="S12" i="149" s="1"/>
  <c r="N57" i="7"/>
  <c r="M57" i="7"/>
  <c r="T77" i="10" s="1"/>
  <c r="S12" i="147" s="1"/>
  <c r="L57" i="7"/>
  <c r="R77" i="10" s="1"/>
  <c r="S12" i="146" s="1"/>
  <c r="K57" i="7"/>
  <c r="P77" i="10" s="1"/>
  <c r="S12" i="145" s="1"/>
  <c r="J57" i="7"/>
  <c r="N77" i="10" s="1"/>
  <c r="S12" i="144" s="1"/>
  <c r="I57" i="7"/>
  <c r="H57" i="7"/>
  <c r="J77" i="10" s="1"/>
  <c r="S12" i="142" s="1"/>
  <c r="G57" i="7"/>
  <c r="H77" i="10" s="1"/>
  <c r="S12" i="141" s="1"/>
  <c r="F57" i="7"/>
  <c r="E57" i="7"/>
  <c r="D77" i="10" s="1"/>
  <c r="S12" i="139" s="1"/>
  <c r="D57" i="7"/>
  <c r="B77" i="10" s="1"/>
  <c r="S12" i="137" s="1"/>
  <c r="AG55" i="7"/>
  <c r="U55" i="7"/>
  <c r="Q55" i="7"/>
  <c r="AG54" i="7"/>
  <c r="BH76" i="10" s="1"/>
  <c r="S15" i="167" s="1"/>
  <c r="AF54" i="7"/>
  <c r="BF76" i="10" s="1"/>
  <c r="S15" i="166" s="1"/>
  <c r="AE54" i="7"/>
  <c r="BD76" i="10" s="1"/>
  <c r="S15" i="165" s="1"/>
  <c r="AD54" i="7"/>
  <c r="BB76" i="10" s="1"/>
  <c r="S15" i="164" s="1"/>
  <c r="AC54" i="7"/>
  <c r="AZ76" i="10" s="1"/>
  <c r="S15" i="163" s="1"/>
  <c r="AB54" i="7"/>
  <c r="AX76" i="10" s="1"/>
  <c r="S15" i="162" s="1"/>
  <c r="AA54" i="7"/>
  <c r="AV76" i="10" s="1"/>
  <c r="S15" i="161" s="1"/>
  <c r="Z54" i="7"/>
  <c r="Y54" i="7"/>
  <c r="AR76" i="10" s="1"/>
  <c r="S15" i="159" s="1"/>
  <c r="X54" i="7"/>
  <c r="AP76" i="10" s="1"/>
  <c r="S15" i="158" s="1"/>
  <c r="W54" i="7"/>
  <c r="AN76" i="10" s="1"/>
  <c r="S15" i="157" s="1"/>
  <c r="V54" i="7"/>
  <c r="AL76" i="10" s="1"/>
  <c r="S15" i="156" s="1"/>
  <c r="U54" i="7"/>
  <c r="AJ76" i="10" s="1"/>
  <c r="S15" i="155" s="1"/>
  <c r="T54" i="7"/>
  <c r="AH76" i="10" s="1"/>
  <c r="S15" i="154" s="1"/>
  <c r="S54" i="7"/>
  <c r="AF76" i="10" s="1"/>
  <c r="S15" i="153" s="1"/>
  <c r="R54" i="7"/>
  <c r="Q54" i="7"/>
  <c r="AB76" i="10" s="1"/>
  <c r="S15" i="151" s="1"/>
  <c r="P54" i="7"/>
  <c r="Z76" i="10" s="1"/>
  <c r="S15" i="150" s="1"/>
  <c r="O54" i="7"/>
  <c r="X76" i="10" s="1"/>
  <c r="S15" i="149" s="1"/>
  <c r="N54" i="7"/>
  <c r="V76" i="10" s="1"/>
  <c r="S15" i="148" s="1"/>
  <c r="M54" i="7"/>
  <c r="T76" i="10" s="1"/>
  <c r="S15" i="147" s="1"/>
  <c r="L54" i="7"/>
  <c r="R76" i="10" s="1"/>
  <c r="S15" i="146" s="1"/>
  <c r="K54" i="7"/>
  <c r="P76" i="10" s="1"/>
  <c r="S15" i="145" s="1"/>
  <c r="J54" i="7"/>
  <c r="I54" i="7"/>
  <c r="L76" i="10" s="1"/>
  <c r="S15" i="143" s="1"/>
  <c r="H54" i="7"/>
  <c r="J76" i="10" s="1"/>
  <c r="S15" i="142" s="1"/>
  <c r="G54" i="7"/>
  <c r="H76" i="10" s="1"/>
  <c r="S15" i="141" s="1"/>
  <c r="F54" i="7"/>
  <c r="F76" i="10" s="1"/>
  <c r="S15" i="140" s="1"/>
  <c r="E54" i="7"/>
  <c r="D76" i="10" s="1"/>
  <c r="S15" i="139" s="1"/>
  <c r="D54" i="7"/>
  <c r="B76" i="10" s="1"/>
  <c r="S15" i="137" s="1"/>
  <c r="Z52" i="7"/>
  <c r="N52" i="7"/>
  <c r="J52" i="7"/>
  <c r="AG51" i="7"/>
  <c r="BH75" i="10" s="1"/>
  <c r="S14" i="167" s="1"/>
  <c r="AF51" i="7"/>
  <c r="BF75" i="10" s="1"/>
  <c r="S14" i="166" s="1"/>
  <c r="AE51" i="7"/>
  <c r="BD75" i="10" s="1"/>
  <c r="S14" i="165" s="1"/>
  <c r="AD51" i="7"/>
  <c r="BB75" i="10" s="1"/>
  <c r="S14" i="164" s="1"/>
  <c r="AC51" i="7"/>
  <c r="AZ75" i="10" s="1"/>
  <c r="S14" i="163" s="1"/>
  <c r="AB51" i="7"/>
  <c r="AX75" i="10" s="1"/>
  <c r="S14" i="162" s="1"/>
  <c r="AA51" i="7"/>
  <c r="AV75" i="10" s="1"/>
  <c r="S14" i="161" s="1"/>
  <c r="Z51" i="7"/>
  <c r="AT75" i="10" s="1"/>
  <c r="S14" i="160" s="1"/>
  <c r="Y51" i="7"/>
  <c r="AR75" i="10" s="1"/>
  <c r="S14" i="159" s="1"/>
  <c r="X51" i="7"/>
  <c r="AP75" i="10" s="1"/>
  <c r="S14" i="158" s="1"/>
  <c r="W51" i="7"/>
  <c r="AN75" i="10" s="1"/>
  <c r="S14" i="157" s="1"/>
  <c r="V51" i="7"/>
  <c r="AL75" i="10" s="1"/>
  <c r="S14" i="156" s="1"/>
  <c r="U51" i="7"/>
  <c r="AJ75" i="10" s="1"/>
  <c r="S14" i="155" s="1"/>
  <c r="T51" i="7"/>
  <c r="AH75" i="10" s="1"/>
  <c r="S14" i="154" s="1"/>
  <c r="S51" i="7"/>
  <c r="AF75" i="10" s="1"/>
  <c r="S14" i="153" s="1"/>
  <c r="R51" i="7"/>
  <c r="AD75" i="10" s="1"/>
  <c r="S14" i="152" s="1"/>
  <c r="Q51" i="7"/>
  <c r="AB75" i="10" s="1"/>
  <c r="S14" i="151" s="1"/>
  <c r="P51" i="7"/>
  <c r="Z75" i="10" s="1"/>
  <c r="S14" i="150" s="1"/>
  <c r="O51" i="7"/>
  <c r="X75" i="10" s="1"/>
  <c r="S14" i="149" s="1"/>
  <c r="N51" i="7"/>
  <c r="V75" i="10" s="1"/>
  <c r="S14" i="148" s="1"/>
  <c r="M51" i="7"/>
  <c r="T75" i="10" s="1"/>
  <c r="S14" i="147" s="1"/>
  <c r="L51" i="7"/>
  <c r="R75" i="10" s="1"/>
  <c r="S14" i="146" s="1"/>
  <c r="K51" i="7"/>
  <c r="P75" i="10" s="1"/>
  <c r="S14" i="145" s="1"/>
  <c r="J51" i="7"/>
  <c r="N75" i="10" s="1"/>
  <c r="S14" i="144" s="1"/>
  <c r="I51" i="7"/>
  <c r="L75" i="10" s="1"/>
  <c r="S14" i="143" s="1"/>
  <c r="H51" i="7"/>
  <c r="J75" i="10" s="1"/>
  <c r="S14" i="142" s="1"/>
  <c r="G51" i="7"/>
  <c r="H75" i="10" s="1"/>
  <c r="S14" i="141" s="1"/>
  <c r="F51" i="7"/>
  <c r="F75" i="10" s="1"/>
  <c r="S14" i="140" s="1"/>
  <c r="E51" i="7"/>
  <c r="D75" i="10" s="1"/>
  <c r="S14" i="139" s="1"/>
  <c r="D51" i="7"/>
  <c r="B75" i="10" s="1"/>
  <c r="S14" i="137" s="1"/>
  <c r="AG48" i="7"/>
  <c r="BH74" i="10" s="1"/>
  <c r="S13" i="167" s="1"/>
  <c r="AF48" i="7"/>
  <c r="BF74" i="10" s="1"/>
  <c r="S13" i="166" s="1"/>
  <c r="AE48" i="7"/>
  <c r="BD74" i="10" s="1"/>
  <c r="S13" i="165" s="1"/>
  <c r="AD48" i="7"/>
  <c r="BB74" i="10" s="1"/>
  <c r="S13" i="164" s="1"/>
  <c r="AC48" i="7"/>
  <c r="AB48" i="7"/>
  <c r="AX74" i="10" s="1"/>
  <c r="S13" i="162" s="1"/>
  <c r="AA48" i="7"/>
  <c r="AV74" i="10" s="1"/>
  <c r="S13" i="161" s="1"/>
  <c r="Z48" i="7"/>
  <c r="AT74" i="10" s="1"/>
  <c r="S13" i="160" s="1"/>
  <c r="Y48" i="7"/>
  <c r="AR74" i="10" s="1"/>
  <c r="S13" i="159" s="1"/>
  <c r="X48" i="7"/>
  <c r="AP74" i="10" s="1"/>
  <c r="S13" i="158" s="1"/>
  <c r="W48" i="7"/>
  <c r="AN74" i="10" s="1"/>
  <c r="S13" i="157" s="1"/>
  <c r="V48" i="7"/>
  <c r="AL74" i="10" s="1"/>
  <c r="S13" i="156" s="1"/>
  <c r="U48" i="7"/>
  <c r="T48" i="7"/>
  <c r="AH74" i="10" s="1"/>
  <c r="S13" i="154" s="1"/>
  <c r="S48" i="7"/>
  <c r="AF74" i="10" s="1"/>
  <c r="S13" i="153" s="1"/>
  <c r="R48" i="7"/>
  <c r="AD74" i="10" s="1"/>
  <c r="S13" i="152" s="1"/>
  <c r="Q48" i="7"/>
  <c r="AB74" i="10" s="1"/>
  <c r="S13" i="151" s="1"/>
  <c r="P48" i="7"/>
  <c r="Z74" i="10" s="1"/>
  <c r="S13" i="150" s="1"/>
  <c r="O48" i="7"/>
  <c r="X74" i="10" s="1"/>
  <c r="S13" i="149" s="1"/>
  <c r="U15" i="149" s="1"/>
  <c r="N48" i="7"/>
  <c r="V74" i="10" s="1"/>
  <c r="S13" i="148" s="1"/>
  <c r="M48" i="7"/>
  <c r="L48" i="7"/>
  <c r="R74" i="10" s="1"/>
  <c r="S13" i="146" s="1"/>
  <c r="K48" i="7"/>
  <c r="P74" i="10" s="1"/>
  <c r="S13" i="145" s="1"/>
  <c r="J48" i="7"/>
  <c r="N74" i="10" s="1"/>
  <c r="S13" i="144" s="1"/>
  <c r="I48" i="7"/>
  <c r="L74" i="10" s="1"/>
  <c r="S13" i="143" s="1"/>
  <c r="H48" i="7"/>
  <c r="J74" i="10" s="1"/>
  <c r="S13" i="142" s="1"/>
  <c r="G48" i="7"/>
  <c r="H74" i="10" s="1"/>
  <c r="S13" i="141" s="1"/>
  <c r="F48" i="7"/>
  <c r="F74" i="10" s="1"/>
  <c r="S13" i="140" s="1"/>
  <c r="E48" i="7"/>
  <c r="D48" i="7"/>
  <c r="B74" i="10" s="1"/>
  <c r="AE42" i="7"/>
  <c r="T42" i="7"/>
  <c r="AG41" i="7"/>
  <c r="BH72" i="10" s="1"/>
  <c r="S8" i="167" s="1"/>
  <c r="AF41" i="7"/>
  <c r="AE41" i="7"/>
  <c r="BD72" i="10" s="1"/>
  <c r="S8" i="165" s="1"/>
  <c r="AD41" i="7"/>
  <c r="BB72" i="10" s="1"/>
  <c r="S8" i="164" s="1"/>
  <c r="AC41" i="7"/>
  <c r="AZ72" i="10" s="1"/>
  <c r="S8" i="163" s="1"/>
  <c r="U11" i="163" s="1"/>
  <c r="AB41" i="7"/>
  <c r="AX72" i="10" s="1"/>
  <c r="S8" i="162" s="1"/>
  <c r="AA41" i="7"/>
  <c r="AV72" i="10" s="1"/>
  <c r="S8" i="161" s="1"/>
  <c r="Z41" i="7"/>
  <c r="AT72" i="10" s="1"/>
  <c r="S8" i="160" s="1"/>
  <c r="Y41" i="7"/>
  <c r="AR72" i="10" s="1"/>
  <c r="S8" i="159" s="1"/>
  <c r="X41" i="7"/>
  <c r="W41" i="7"/>
  <c r="AN72" i="10" s="1"/>
  <c r="S8" i="157" s="1"/>
  <c r="U11" i="157" s="1"/>
  <c r="V41" i="7"/>
  <c r="AL72" i="10" s="1"/>
  <c r="S8" i="156" s="1"/>
  <c r="U41" i="7"/>
  <c r="AJ72" i="10" s="1"/>
  <c r="S8" i="155" s="1"/>
  <c r="T41" i="7"/>
  <c r="AH72" i="10" s="1"/>
  <c r="S8" i="154" s="1"/>
  <c r="S41" i="7"/>
  <c r="AF72" i="10" s="1"/>
  <c r="S8" i="153" s="1"/>
  <c r="R41" i="7"/>
  <c r="AD72" i="10" s="1"/>
  <c r="S8" i="152" s="1"/>
  <c r="Q41" i="7"/>
  <c r="AB72" i="10" s="1"/>
  <c r="S8" i="151" s="1"/>
  <c r="U11" i="151" s="1"/>
  <c r="P41" i="7"/>
  <c r="Z72" i="10" s="1"/>
  <c r="S8" i="150" s="1"/>
  <c r="O41" i="7"/>
  <c r="X72" i="10" s="1"/>
  <c r="S8" i="149" s="1"/>
  <c r="N41" i="7"/>
  <c r="V72" i="10" s="1"/>
  <c r="S8" i="148" s="1"/>
  <c r="M41" i="7"/>
  <c r="T72" i="10" s="1"/>
  <c r="S8" i="147" s="1"/>
  <c r="L41" i="7"/>
  <c r="K41" i="7"/>
  <c r="P72" i="10" s="1"/>
  <c r="S8" i="145" s="1"/>
  <c r="J41" i="7"/>
  <c r="N72" i="10" s="1"/>
  <c r="S8" i="144" s="1"/>
  <c r="I41" i="7"/>
  <c r="L72" i="10" s="1"/>
  <c r="S8" i="143" s="1"/>
  <c r="H41" i="7"/>
  <c r="J72" i="10" s="1"/>
  <c r="S8" i="142" s="1"/>
  <c r="G41" i="7"/>
  <c r="H72" i="10" s="1"/>
  <c r="S8" i="141" s="1"/>
  <c r="F41" i="7"/>
  <c r="F72" i="10" s="1"/>
  <c r="S8" i="140" s="1"/>
  <c r="E41" i="7"/>
  <c r="D72" i="10" s="1"/>
  <c r="S8" i="139" s="1"/>
  <c r="U11" i="139" s="1"/>
  <c r="D41" i="7"/>
  <c r="AG38" i="7"/>
  <c r="BH71" i="10" s="1"/>
  <c r="S11" i="167" s="1"/>
  <c r="AF38" i="7"/>
  <c r="BF71" i="10" s="1"/>
  <c r="S11" i="166" s="1"/>
  <c r="AE38" i="7"/>
  <c r="BD71" i="10" s="1"/>
  <c r="S11" i="165" s="1"/>
  <c r="AD38" i="7"/>
  <c r="BB71" i="10" s="1"/>
  <c r="S11" i="164" s="1"/>
  <c r="AC38" i="7"/>
  <c r="AZ71" i="10" s="1"/>
  <c r="S11" i="163" s="1"/>
  <c r="AB38" i="7"/>
  <c r="AX71" i="10" s="1"/>
  <c r="S11" i="162" s="1"/>
  <c r="AA38" i="7"/>
  <c r="AV71" i="10" s="1"/>
  <c r="S11" i="161" s="1"/>
  <c r="Z38" i="7"/>
  <c r="AT71" i="10" s="1"/>
  <c r="S11" i="160" s="1"/>
  <c r="Y38" i="7"/>
  <c r="AR71" i="10" s="1"/>
  <c r="S11" i="159" s="1"/>
  <c r="X38" i="7"/>
  <c r="AP71" i="10" s="1"/>
  <c r="S11" i="158" s="1"/>
  <c r="W38" i="7"/>
  <c r="AN71" i="10" s="1"/>
  <c r="S11" i="157" s="1"/>
  <c r="V38" i="7"/>
  <c r="AL71" i="10" s="1"/>
  <c r="S11" i="156" s="1"/>
  <c r="U38" i="7"/>
  <c r="AJ71" i="10" s="1"/>
  <c r="S11" i="155" s="1"/>
  <c r="T38" i="7"/>
  <c r="AH71" i="10" s="1"/>
  <c r="S11" i="154" s="1"/>
  <c r="S38" i="7"/>
  <c r="AF71" i="10" s="1"/>
  <c r="S11" i="153" s="1"/>
  <c r="R38" i="7"/>
  <c r="AD71" i="10" s="1"/>
  <c r="S11" i="152" s="1"/>
  <c r="Q38" i="7"/>
  <c r="AB71" i="10" s="1"/>
  <c r="S11" i="151" s="1"/>
  <c r="P38" i="7"/>
  <c r="Z71" i="10" s="1"/>
  <c r="S11" i="150" s="1"/>
  <c r="O38" i="7"/>
  <c r="X71" i="10" s="1"/>
  <c r="S11" i="149" s="1"/>
  <c r="N38" i="7"/>
  <c r="V71" i="10" s="1"/>
  <c r="S11" i="148" s="1"/>
  <c r="M38" i="7"/>
  <c r="T71" i="10" s="1"/>
  <c r="S11" i="147" s="1"/>
  <c r="L38" i="7"/>
  <c r="R71" i="10" s="1"/>
  <c r="S11" i="146" s="1"/>
  <c r="K38" i="7"/>
  <c r="P71" i="10" s="1"/>
  <c r="S11" i="145" s="1"/>
  <c r="J38" i="7"/>
  <c r="N71" i="10" s="1"/>
  <c r="S11" i="144" s="1"/>
  <c r="I38" i="7"/>
  <c r="L71" i="10" s="1"/>
  <c r="S11" i="143" s="1"/>
  <c r="H38" i="7"/>
  <c r="J71" i="10" s="1"/>
  <c r="S11" i="142" s="1"/>
  <c r="G38" i="7"/>
  <c r="H71" i="10" s="1"/>
  <c r="S11" i="141" s="1"/>
  <c r="F38" i="7"/>
  <c r="F71" i="10" s="1"/>
  <c r="S11" i="140" s="1"/>
  <c r="E38" i="7"/>
  <c r="D71" i="10" s="1"/>
  <c r="S11" i="139" s="1"/>
  <c r="D38" i="7"/>
  <c r="B71" i="10" s="1"/>
  <c r="S11" i="137" s="1"/>
  <c r="T36" i="7"/>
  <c r="O36" i="7"/>
  <c r="AG35" i="7"/>
  <c r="BH70" i="10" s="1"/>
  <c r="S10" i="167" s="1"/>
  <c r="AF35" i="7"/>
  <c r="BF70" i="10" s="1"/>
  <c r="S10" i="166" s="1"/>
  <c r="AE35" i="7"/>
  <c r="BD70" i="10" s="1"/>
  <c r="S10" i="165" s="1"/>
  <c r="AD35" i="7"/>
  <c r="BB70" i="10" s="1"/>
  <c r="S10" i="164" s="1"/>
  <c r="U11" i="164" s="1"/>
  <c r="AC35" i="7"/>
  <c r="AZ70" i="10" s="1"/>
  <c r="S10" i="163" s="1"/>
  <c r="AB35" i="7"/>
  <c r="AX70" i="10" s="1"/>
  <c r="S10" i="162" s="1"/>
  <c r="AA35" i="7"/>
  <c r="Z35" i="7"/>
  <c r="AT70" i="10" s="1"/>
  <c r="S10" i="160" s="1"/>
  <c r="Y35" i="7"/>
  <c r="AR70" i="10" s="1"/>
  <c r="S10" i="159" s="1"/>
  <c r="X35" i="7"/>
  <c r="AP70" i="10" s="1"/>
  <c r="S10" i="158" s="1"/>
  <c r="W35" i="7"/>
  <c r="AN70" i="10" s="1"/>
  <c r="S10" i="157" s="1"/>
  <c r="V35" i="7"/>
  <c r="AL70" i="10" s="1"/>
  <c r="S10" i="156" s="1"/>
  <c r="U35" i="7"/>
  <c r="AJ70" i="10" s="1"/>
  <c r="S10" i="155" s="1"/>
  <c r="T35" i="7"/>
  <c r="AH70" i="10" s="1"/>
  <c r="S10" i="154" s="1"/>
  <c r="S35" i="7"/>
  <c r="R35" i="7"/>
  <c r="AD70" i="10" s="1"/>
  <c r="S10" i="152" s="1"/>
  <c r="Q35" i="7"/>
  <c r="AB70" i="10" s="1"/>
  <c r="S10" i="151" s="1"/>
  <c r="P35" i="7"/>
  <c r="Z70" i="10" s="1"/>
  <c r="S10" i="150" s="1"/>
  <c r="O35" i="7"/>
  <c r="X70" i="10" s="1"/>
  <c r="S10" i="149" s="1"/>
  <c r="N35" i="7"/>
  <c r="V70" i="10" s="1"/>
  <c r="S10" i="148" s="1"/>
  <c r="M35" i="7"/>
  <c r="T70" i="10" s="1"/>
  <c r="S10" i="147" s="1"/>
  <c r="U11" i="147" s="1"/>
  <c r="L35" i="7"/>
  <c r="R70" i="10" s="1"/>
  <c r="S10" i="146" s="1"/>
  <c r="K35" i="7"/>
  <c r="J35" i="7"/>
  <c r="N70" i="10" s="1"/>
  <c r="S10" i="144" s="1"/>
  <c r="I35" i="7"/>
  <c r="L70" i="10" s="1"/>
  <c r="S10" i="143" s="1"/>
  <c r="H35" i="7"/>
  <c r="J70" i="10" s="1"/>
  <c r="S10" i="142" s="1"/>
  <c r="G35" i="7"/>
  <c r="H70" i="10" s="1"/>
  <c r="S10" i="141" s="1"/>
  <c r="F35" i="7"/>
  <c r="F70" i="10" s="1"/>
  <c r="S10" i="140" s="1"/>
  <c r="E35" i="7"/>
  <c r="D70" i="10" s="1"/>
  <c r="S10" i="139" s="1"/>
  <c r="D35" i="7"/>
  <c r="B70" i="10" s="1"/>
  <c r="S10" i="137" s="1"/>
  <c r="H33" i="7"/>
  <c r="G33" i="7"/>
  <c r="AG32" i="7"/>
  <c r="BH69" i="10" s="1"/>
  <c r="S9" i="167" s="1"/>
  <c r="AF32" i="7"/>
  <c r="BF69" i="10" s="1"/>
  <c r="S9" i="166" s="1"/>
  <c r="AE32" i="7"/>
  <c r="BD69" i="10" s="1"/>
  <c r="S9" i="165" s="1"/>
  <c r="AD32" i="7"/>
  <c r="BB69" i="10" s="1"/>
  <c r="S9" i="164" s="1"/>
  <c r="AC32" i="7"/>
  <c r="AZ69" i="10" s="1"/>
  <c r="S9" i="163" s="1"/>
  <c r="AB32" i="7"/>
  <c r="AA32" i="7"/>
  <c r="Z32" i="7"/>
  <c r="AT69" i="10" s="1"/>
  <c r="S9" i="160" s="1"/>
  <c r="Y32" i="7"/>
  <c r="AR69" i="10" s="1"/>
  <c r="S9" i="159" s="1"/>
  <c r="X32" i="7"/>
  <c r="AP69" i="10" s="1"/>
  <c r="S9" i="158" s="1"/>
  <c r="W32" i="7"/>
  <c r="AN69" i="10" s="1"/>
  <c r="S9" i="157" s="1"/>
  <c r="V32" i="7"/>
  <c r="AL69" i="10" s="1"/>
  <c r="S9" i="156" s="1"/>
  <c r="U32" i="7"/>
  <c r="AJ69" i="10" s="1"/>
  <c r="S9" i="155" s="1"/>
  <c r="T32" i="7"/>
  <c r="S32" i="7"/>
  <c r="R32" i="7"/>
  <c r="AD69" i="10" s="1"/>
  <c r="S9" i="152" s="1"/>
  <c r="Q32" i="7"/>
  <c r="AB69" i="10" s="1"/>
  <c r="S9" i="151" s="1"/>
  <c r="P32" i="7"/>
  <c r="Z69" i="10" s="1"/>
  <c r="S9" i="150" s="1"/>
  <c r="O32" i="7"/>
  <c r="X69" i="10" s="1"/>
  <c r="S9" i="149" s="1"/>
  <c r="N32" i="7"/>
  <c r="V69" i="10" s="1"/>
  <c r="S9" i="148" s="1"/>
  <c r="M32" i="7"/>
  <c r="T69" i="10" s="1"/>
  <c r="S9" i="147" s="1"/>
  <c r="L32" i="7"/>
  <c r="K32" i="7"/>
  <c r="J32" i="7"/>
  <c r="N69" i="10" s="1"/>
  <c r="S9" i="144" s="1"/>
  <c r="I32" i="7"/>
  <c r="L69" i="10" s="1"/>
  <c r="S9" i="143" s="1"/>
  <c r="H32" i="7"/>
  <c r="J69" i="10" s="1"/>
  <c r="S9" i="142" s="1"/>
  <c r="G32" i="7"/>
  <c r="H69" i="10" s="1"/>
  <c r="S9" i="141" s="1"/>
  <c r="F32" i="7"/>
  <c r="F69" i="10" s="1"/>
  <c r="S9" i="140" s="1"/>
  <c r="E32" i="7"/>
  <c r="D69" i="10" s="1"/>
  <c r="S9" i="139" s="1"/>
  <c r="D32" i="7"/>
  <c r="AA25" i="7"/>
  <c r="AG24" i="7"/>
  <c r="BH67" i="10" s="1"/>
  <c r="S4" i="167" s="1"/>
  <c r="AF24" i="7"/>
  <c r="BF67" i="10" s="1"/>
  <c r="S4" i="166" s="1"/>
  <c r="AE24" i="7"/>
  <c r="BD67" i="10" s="1"/>
  <c r="S4" i="165" s="1"/>
  <c r="U7" i="165" s="1"/>
  <c r="AD24" i="7"/>
  <c r="BB67" i="10" s="1"/>
  <c r="S4" i="164" s="1"/>
  <c r="AC24" i="7"/>
  <c r="AZ67" i="10" s="1"/>
  <c r="S4" i="163" s="1"/>
  <c r="AB24" i="7"/>
  <c r="AA24" i="7"/>
  <c r="AV67" i="10" s="1"/>
  <c r="S4" i="161" s="1"/>
  <c r="Z24" i="7"/>
  <c r="AT67" i="10" s="1"/>
  <c r="S4" i="160" s="1"/>
  <c r="Y24" i="7"/>
  <c r="AR67" i="10" s="1"/>
  <c r="S4" i="159" s="1"/>
  <c r="U7" i="159" s="1"/>
  <c r="X24" i="7"/>
  <c r="AP67" i="10" s="1"/>
  <c r="S4" i="158" s="1"/>
  <c r="W24" i="7"/>
  <c r="AN67" i="10" s="1"/>
  <c r="S4" i="157" s="1"/>
  <c r="V24" i="7"/>
  <c r="AL67" i="10" s="1"/>
  <c r="S4" i="156" s="1"/>
  <c r="U24" i="7"/>
  <c r="AJ67" i="10" s="1"/>
  <c r="S4" i="155" s="1"/>
  <c r="T24" i="7"/>
  <c r="S24" i="7"/>
  <c r="AF67" i="10" s="1"/>
  <c r="S4" i="153" s="1"/>
  <c r="R24" i="7"/>
  <c r="AD67" i="10" s="1"/>
  <c r="S4" i="152" s="1"/>
  <c r="Q24" i="7"/>
  <c r="AB67" i="10" s="1"/>
  <c r="S4" i="151" s="1"/>
  <c r="P24" i="7"/>
  <c r="Z67" i="10" s="1"/>
  <c r="S4" i="150" s="1"/>
  <c r="O24" i="7"/>
  <c r="X67" i="10" s="1"/>
  <c r="S4" i="149" s="1"/>
  <c r="N24" i="7"/>
  <c r="V67" i="10" s="1"/>
  <c r="S4" i="148" s="1"/>
  <c r="M24" i="7"/>
  <c r="T67" i="10" s="1"/>
  <c r="S4" i="147" s="1"/>
  <c r="L24" i="7"/>
  <c r="K24" i="7"/>
  <c r="P67" i="10" s="1"/>
  <c r="S4" i="145" s="1"/>
  <c r="J24" i="7"/>
  <c r="N67" i="10" s="1"/>
  <c r="S4" i="144" s="1"/>
  <c r="I24" i="7"/>
  <c r="L67" i="10" s="1"/>
  <c r="S4" i="143" s="1"/>
  <c r="H24" i="7"/>
  <c r="J67" i="10" s="1"/>
  <c r="S4" i="142" s="1"/>
  <c r="G24" i="7"/>
  <c r="H67" i="10" s="1"/>
  <c r="S4" i="141" s="1"/>
  <c r="F24" i="7"/>
  <c r="F67" i="10" s="1"/>
  <c r="S4" i="140" s="1"/>
  <c r="E24" i="7"/>
  <c r="D67" i="10" s="1"/>
  <c r="S4" i="139" s="1"/>
  <c r="D24" i="7"/>
  <c r="AG21" i="7"/>
  <c r="BH66" i="10" s="1"/>
  <c r="S7" i="167" s="1"/>
  <c r="AF21" i="7"/>
  <c r="BF66" i="10" s="1"/>
  <c r="S7" i="166" s="1"/>
  <c r="AE21" i="7"/>
  <c r="BD66" i="10" s="1"/>
  <c r="S7" i="165" s="1"/>
  <c r="AD21" i="7"/>
  <c r="BB66" i="10" s="1"/>
  <c r="S7" i="164" s="1"/>
  <c r="AC21" i="7"/>
  <c r="AZ66" i="10" s="1"/>
  <c r="S7" i="163" s="1"/>
  <c r="AB21" i="7"/>
  <c r="AX66" i="10" s="1"/>
  <c r="S7" i="162" s="1"/>
  <c r="AA21" i="7"/>
  <c r="AV66" i="10" s="1"/>
  <c r="S7" i="161" s="1"/>
  <c r="Z21" i="7"/>
  <c r="AT66" i="10" s="1"/>
  <c r="S7" i="160" s="1"/>
  <c r="Y21" i="7"/>
  <c r="AR66" i="10" s="1"/>
  <c r="S7" i="159" s="1"/>
  <c r="X21" i="7"/>
  <c r="AP66" i="10" s="1"/>
  <c r="S7" i="158" s="1"/>
  <c r="W21" i="7"/>
  <c r="AN66" i="10" s="1"/>
  <c r="S7" i="157" s="1"/>
  <c r="V21" i="7"/>
  <c r="AL66" i="10" s="1"/>
  <c r="S7" i="156" s="1"/>
  <c r="U21" i="7"/>
  <c r="AJ66" i="10" s="1"/>
  <c r="S7" i="155" s="1"/>
  <c r="T21" i="7"/>
  <c r="AH66" i="10" s="1"/>
  <c r="S7" i="154" s="1"/>
  <c r="S21" i="7"/>
  <c r="AF66" i="10" s="1"/>
  <c r="S7" i="153" s="1"/>
  <c r="R21" i="7"/>
  <c r="AD66" i="10" s="1"/>
  <c r="S7" i="152" s="1"/>
  <c r="Q21" i="7"/>
  <c r="AB66" i="10" s="1"/>
  <c r="S7" i="151" s="1"/>
  <c r="P21" i="7"/>
  <c r="Z66" i="10" s="1"/>
  <c r="S7" i="150" s="1"/>
  <c r="O21" i="7"/>
  <c r="X66" i="10" s="1"/>
  <c r="S7" i="149" s="1"/>
  <c r="N21" i="7"/>
  <c r="V66" i="10" s="1"/>
  <c r="S7" i="148" s="1"/>
  <c r="M21" i="7"/>
  <c r="T66" i="10" s="1"/>
  <c r="S7" i="147" s="1"/>
  <c r="L21" i="7"/>
  <c r="R66" i="10" s="1"/>
  <c r="S7" i="146" s="1"/>
  <c r="K21" i="7"/>
  <c r="P66" i="10" s="1"/>
  <c r="S7" i="145" s="1"/>
  <c r="J21" i="7"/>
  <c r="N66" i="10" s="1"/>
  <c r="S7" i="144" s="1"/>
  <c r="I21" i="7"/>
  <c r="L66" i="10" s="1"/>
  <c r="S7" i="143" s="1"/>
  <c r="H21" i="7"/>
  <c r="J66" i="10" s="1"/>
  <c r="S7" i="142" s="1"/>
  <c r="G21" i="7"/>
  <c r="H66" i="10" s="1"/>
  <c r="S7" i="141" s="1"/>
  <c r="F21" i="7"/>
  <c r="F66" i="10" s="1"/>
  <c r="S7" i="140" s="1"/>
  <c r="E21" i="7"/>
  <c r="D66" i="10" s="1"/>
  <c r="S7" i="139" s="1"/>
  <c r="D21" i="7"/>
  <c r="B66" i="10" s="1"/>
  <c r="S7" i="137" s="1"/>
  <c r="AB17" i="7"/>
  <c r="T17" i="7"/>
  <c r="AG16" i="7"/>
  <c r="BH65" i="10" s="1"/>
  <c r="S6" i="167" s="1"/>
  <c r="AF16" i="7"/>
  <c r="BF65" i="10" s="1"/>
  <c r="S6" i="166" s="1"/>
  <c r="AE16" i="7"/>
  <c r="BD65" i="10" s="1"/>
  <c r="S6" i="165" s="1"/>
  <c r="AD16" i="7"/>
  <c r="BB65" i="10" s="1"/>
  <c r="S6" i="164" s="1"/>
  <c r="AC16" i="7"/>
  <c r="AZ65" i="10" s="1"/>
  <c r="S6" i="163" s="1"/>
  <c r="AB16" i="7"/>
  <c r="AX65" i="10" s="1"/>
  <c r="S6" i="162" s="1"/>
  <c r="AA16" i="7"/>
  <c r="Z16" i="7"/>
  <c r="AT65" i="10" s="1"/>
  <c r="S6" i="160" s="1"/>
  <c r="Y16" i="7"/>
  <c r="AR65" i="10" s="1"/>
  <c r="S6" i="159" s="1"/>
  <c r="X16" i="7"/>
  <c r="AP65" i="10" s="1"/>
  <c r="S6" i="158" s="1"/>
  <c r="W16" i="7"/>
  <c r="AN65" i="10" s="1"/>
  <c r="S6" i="157" s="1"/>
  <c r="V16" i="7"/>
  <c r="AL65" i="10" s="1"/>
  <c r="S6" i="156" s="1"/>
  <c r="U16" i="7"/>
  <c r="AJ65" i="10" s="1"/>
  <c r="S6" i="155" s="1"/>
  <c r="T16" i="7"/>
  <c r="AH65" i="10" s="1"/>
  <c r="S6" i="154" s="1"/>
  <c r="S16" i="7"/>
  <c r="R16" i="7"/>
  <c r="AD65" i="10" s="1"/>
  <c r="S6" i="152" s="1"/>
  <c r="Q16" i="7"/>
  <c r="AB65" i="10" s="1"/>
  <c r="S6" i="151" s="1"/>
  <c r="P16" i="7"/>
  <c r="Z65" i="10" s="1"/>
  <c r="S6" i="150" s="1"/>
  <c r="O16" i="7"/>
  <c r="X65" i="10" s="1"/>
  <c r="S6" i="149" s="1"/>
  <c r="N16" i="7"/>
  <c r="V65" i="10" s="1"/>
  <c r="S6" i="148" s="1"/>
  <c r="M16" i="7"/>
  <c r="T65" i="10" s="1"/>
  <c r="S6" i="147" s="1"/>
  <c r="L16" i="7"/>
  <c r="R65" i="10" s="1"/>
  <c r="S6" i="146" s="1"/>
  <c r="K16" i="7"/>
  <c r="J16" i="7"/>
  <c r="N65" i="10" s="1"/>
  <c r="S6" i="144" s="1"/>
  <c r="I16" i="7"/>
  <c r="L65" i="10" s="1"/>
  <c r="S6" i="143" s="1"/>
  <c r="H16" i="7"/>
  <c r="J65" i="10" s="1"/>
  <c r="S6" i="142" s="1"/>
  <c r="G16" i="7"/>
  <c r="H65" i="10" s="1"/>
  <c r="S6" i="141" s="1"/>
  <c r="F16" i="7"/>
  <c r="F65" i="10" s="1"/>
  <c r="S6" i="140" s="1"/>
  <c r="E16" i="7"/>
  <c r="D65" i="10" s="1"/>
  <c r="S6" i="139" s="1"/>
  <c r="D16" i="7"/>
  <c r="B65" i="10" s="1"/>
  <c r="S6" i="137" s="1"/>
  <c r="O12" i="7"/>
  <c r="G12" i="7"/>
  <c r="AG11" i="7"/>
  <c r="BH64" i="10" s="1"/>
  <c r="S5" i="167" s="1"/>
  <c r="AF11" i="7"/>
  <c r="AE11" i="7"/>
  <c r="BD64" i="10" s="1"/>
  <c r="S5" i="165" s="1"/>
  <c r="AD11" i="7"/>
  <c r="BB64" i="10" s="1"/>
  <c r="S5" i="164" s="1"/>
  <c r="AC11" i="7"/>
  <c r="AZ64" i="10" s="1"/>
  <c r="S5" i="163" s="1"/>
  <c r="AB11" i="7"/>
  <c r="AA11" i="7"/>
  <c r="Z11" i="7"/>
  <c r="AT64" i="10" s="1"/>
  <c r="S5" i="160" s="1"/>
  <c r="Y11" i="7"/>
  <c r="AR64" i="10" s="1"/>
  <c r="S5" i="159" s="1"/>
  <c r="X11" i="7"/>
  <c r="W11" i="7"/>
  <c r="AN64" i="10" s="1"/>
  <c r="S5" i="157" s="1"/>
  <c r="V11" i="7"/>
  <c r="AL64" i="10" s="1"/>
  <c r="S5" i="156" s="1"/>
  <c r="U11" i="7"/>
  <c r="AJ64" i="10" s="1"/>
  <c r="S5" i="155" s="1"/>
  <c r="T11" i="7"/>
  <c r="S11" i="7"/>
  <c r="R11" i="7"/>
  <c r="AD64" i="10" s="1"/>
  <c r="S5" i="152" s="1"/>
  <c r="Q11" i="7"/>
  <c r="AB64" i="10" s="1"/>
  <c r="S5" i="151" s="1"/>
  <c r="P11" i="7"/>
  <c r="O11" i="7"/>
  <c r="X64" i="10" s="1"/>
  <c r="S5" i="149" s="1"/>
  <c r="N11" i="7"/>
  <c r="V64" i="10" s="1"/>
  <c r="S5" i="148" s="1"/>
  <c r="M11" i="7"/>
  <c r="T64" i="10" s="1"/>
  <c r="S5" i="147" s="1"/>
  <c r="L11" i="7"/>
  <c r="K11" i="7"/>
  <c r="J11" i="7"/>
  <c r="N64" i="10" s="1"/>
  <c r="S5" i="144" s="1"/>
  <c r="U7" i="144" s="1"/>
  <c r="I11" i="7"/>
  <c r="L64" i="10" s="1"/>
  <c r="S5" i="143" s="1"/>
  <c r="H11" i="7"/>
  <c r="G11" i="7"/>
  <c r="H64" i="10" s="1"/>
  <c r="S5" i="141" s="1"/>
  <c r="F11" i="7"/>
  <c r="F64" i="10" s="1"/>
  <c r="S5" i="140" s="1"/>
  <c r="E11" i="7"/>
  <c r="D64" i="10" s="1"/>
  <c r="S5" i="139" s="1"/>
  <c r="D11" i="7"/>
  <c r="C2" i="7"/>
  <c r="C1" i="7"/>
  <c r="AG966" i="86"/>
  <c r="H57" i="167" s="1"/>
  <c r="AF966" i="86"/>
  <c r="H57" i="166" s="1"/>
  <c r="AE966" i="86"/>
  <c r="H57" i="165" s="1"/>
  <c r="AD966" i="86"/>
  <c r="H57" i="164" s="1"/>
  <c r="AC966" i="86"/>
  <c r="H57" i="163" s="1"/>
  <c r="AB966" i="86"/>
  <c r="H57" i="162" s="1"/>
  <c r="AA966" i="86"/>
  <c r="H57" i="161" s="1"/>
  <c r="Z966" i="86"/>
  <c r="H57" i="160" s="1"/>
  <c r="Y966" i="86"/>
  <c r="H57" i="159" s="1"/>
  <c r="X966" i="86"/>
  <c r="H57" i="158" s="1"/>
  <c r="W966" i="86"/>
  <c r="H57" i="157" s="1"/>
  <c r="V966" i="86"/>
  <c r="H57" i="156" s="1"/>
  <c r="U966" i="86"/>
  <c r="H57" i="155" s="1"/>
  <c r="T966" i="86"/>
  <c r="H57" i="154" s="1"/>
  <c r="S966" i="86"/>
  <c r="H57" i="153" s="1"/>
  <c r="R966" i="86"/>
  <c r="H57" i="152" s="1"/>
  <c r="Q966" i="86"/>
  <c r="H57" i="151" s="1"/>
  <c r="P966" i="86"/>
  <c r="H57" i="150" s="1"/>
  <c r="O966" i="86"/>
  <c r="H57" i="149" s="1"/>
  <c r="N966" i="86"/>
  <c r="H57" i="148" s="1"/>
  <c r="M966" i="86"/>
  <c r="H57" i="147" s="1"/>
  <c r="L966" i="86"/>
  <c r="H57" i="146" s="1"/>
  <c r="K966" i="86"/>
  <c r="H57" i="145" s="1"/>
  <c r="J966" i="86"/>
  <c r="H57" i="144" s="1"/>
  <c r="I966" i="86"/>
  <c r="H57" i="143" s="1"/>
  <c r="H966" i="86"/>
  <c r="H57" i="142" s="1"/>
  <c r="G966" i="86"/>
  <c r="H57" i="141" s="1"/>
  <c r="F966" i="86"/>
  <c r="H57" i="140" s="1"/>
  <c r="E966" i="86"/>
  <c r="H57" i="139" s="1"/>
  <c r="D966" i="86"/>
  <c r="H57" i="137" s="1"/>
  <c r="AG962" i="86"/>
  <c r="G57" i="167" s="1"/>
  <c r="AF962" i="86"/>
  <c r="G57" i="166" s="1"/>
  <c r="AE962" i="86"/>
  <c r="G57" i="165" s="1"/>
  <c r="AD962" i="86"/>
  <c r="G57" i="164" s="1"/>
  <c r="AC962" i="86"/>
  <c r="G57" i="163" s="1"/>
  <c r="AB962" i="86"/>
  <c r="G57" i="162" s="1"/>
  <c r="AA962" i="86"/>
  <c r="G57" i="161" s="1"/>
  <c r="Z962" i="86"/>
  <c r="G57" i="160" s="1"/>
  <c r="Y962" i="86"/>
  <c r="G57" i="159" s="1"/>
  <c r="X962" i="86"/>
  <c r="G57" i="158" s="1"/>
  <c r="W962" i="86"/>
  <c r="G57" i="157" s="1"/>
  <c r="V962" i="86"/>
  <c r="G57" i="156" s="1"/>
  <c r="U962" i="86"/>
  <c r="G57" i="155" s="1"/>
  <c r="T962" i="86"/>
  <c r="G57" i="154" s="1"/>
  <c r="S962" i="86"/>
  <c r="G57" i="153" s="1"/>
  <c r="R962" i="86"/>
  <c r="G57" i="152" s="1"/>
  <c r="Q962" i="86"/>
  <c r="G57" i="151" s="1"/>
  <c r="P962" i="86"/>
  <c r="G57" i="150" s="1"/>
  <c r="O962" i="86"/>
  <c r="G57" i="149" s="1"/>
  <c r="N962" i="86"/>
  <c r="G57" i="148" s="1"/>
  <c r="M962" i="86"/>
  <c r="G57" i="147" s="1"/>
  <c r="L962" i="86"/>
  <c r="G57" i="146" s="1"/>
  <c r="K962" i="86"/>
  <c r="G57" i="145" s="1"/>
  <c r="J962" i="86"/>
  <c r="G57" i="144" s="1"/>
  <c r="I962" i="86"/>
  <c r="G57" i="143" s="1"/>
  <c r="H962" i="86"/>
  <c r="G57" i="142" s="1"/>
  <c r="G962" i="86"/>
  <c r="G57" i="141" s="1"/>
  <c r="F962" i="86"/>
  <c r="G57" i="140" s="1"/>
  <c r="E962" i="86"/>
  <c r="G57" i="139" s="1"/>
  <c r="D962" i="86"/>
  <c r="G57" i="137" s="1"/>
  <c r="AG958" i="86"/>
  <c r="F57" i="167" s="1"/>
  <c r="AF958" i="86"/>
  <c r="F57" i="166" s="1"/>
  <c r="AE958" i="86"/>
  <c r="F57" i="165" s="1"/>
  <c r="AD958" i="86"/>
  <c r="F57" i="164" s="1"/>
  <c r="AC958" i="86"/>
  <c r="F57" i="163" s="1"/>
  <c r="AB958" i="86"/>
  <c r="F57" i="162" s="1"/>
  <c r="AA958" i="86"/>
  <c r="F57" i="161" s="1"/>
  <c r="Z958" i="86"/>
  <c r="F57" i="160" s="1"/>
  <c r="Y958" i="86"/>
  <c r="F57" i="159" s="1"/>
  <c r="X958" i="86"/>
  <c r="F57" i="158" s="1"/>
  <c r="W958" i="86"/>
  <c r="F57" i="157" s="1"/>
  <c r="V958" i="86"/>
  <c r="F57" i="156" s="1"/>
  <c r="U958" i="86"/>
  <c r="F57" i="155" s="1"/>
  <c r="T958" i="86"/>
  <c r="F57" i="154" s="1"/>
  <c r="S958" i="86"/>
  <c r="F57" i="153" s="1"/>
  <c r="R958" i="86"/>
  <c r="F57" i="152" s="1"/>
  <c r="Q958" i="86"/>
  <c r="F57" i="151" s="1"/>
  <c r="P958" i="86"/>
  <c r="F57" i="150" s="1"/>
  <c r="O958" i="86"/>
  <c r="F57" i="149" s="1"/>
  <c r="N958" i="86"/>
  <c r="F57" i="148" s="1"/>
  <c r="M958" i="86"/>
  <c r="F57" i="147" s="1"/>
  <c r="L958" i="86"/>
  <c r="F57" i="146" s="1"/>
  <c r="K958" i="86"/>
  <c r="F57" i="145" s="1"/>
  <c r="J958" i="86"/>
  <c r="F57" i="144" s="1"/>
  <c r="I958" i="86"/>
  <c r="F57" i="143" s="1"/>
  <c r="H958" i="86"/>
  <c r="F57" i="142" s="1"/>
  <c r="G958" i="86"/>
  <c r="F57" i="141" s="1"/>
  <c r="F958" i="86"/>
  <c r="F57" i="140" s="1"/>
  <c r="E958" i="86"/>
  <c r="F57" i="139" s="1"/>
  <c r="D958" i="86"/>
  <c r="F57" i="137" s="1"/>
  <c r="D954" i="86"/>
  <c r="E57" i="137" s="1"/>
  <c r="AG951" i="86"/>
  <c r="D57" i="167" s="1"/>
  <c r="AF951" i="86"/>
  <c r="AE951" i="86"/>
  <c r="AD951" i="86"/>
  <c r="D57" i="164" s="1"/>
  <c r="AC951" i="86"/>
  <c r="D57" i="163" s="1"/>
  <c r="AB951" i="86"/>
  <c r="AA951" i="86"/>
  <c r="D57" i="161" s="1"/>
  <c r="Z951" i="86"/>
  <c r="D57" i="160" s="1"/>
  <c r="Y951" i="86"/>
  <c r="D57" i="159" s="1"/>
  <c r="X951" i="86"/>
  <c r="W951" i="86"/>
  <c r="V951" i="86"/>
  <c r="D57" i="156" s="1"/>
  <c r="U951" i="86"/>
  <c r="D57" i="155" s="1"/>
  <c r="T951" i="86"/>
  <c r="S951" i="86"/>
  <c r="D57" i="153" s="1"/>
  <c r="R951" i="86"/>
  <c r="D57" i="152" s="1"/>
  <c r="Q951" i="86"/>
  <c r="D57" i="151" s="1"/>
  <c r="P951" i="86"/>
  <c r="O951" i="86"/>
  <c r="N951" i="86"/>
  <c r="D57" i="148" s="1"/>
  <c r="M951" i="86"/>
  <c r="D57" i="147" s="1"/>
  <c r="L951" i="86"/>
  <c r="K951" i="86"/>
  <c r="D57" i="145" s="1"/>
  <c r="J951" i="86"/>
  <c r="D57" i="144" s="1"/>
  <c r="I951" i="86"/>
  <c r="D57" i="143" s="1"/>
  <c r="H951" i="86"/>
  <c r="G951" i="86"/>
  <c r="F951" i="86"/>
  <c r="D57" i="140" s="1"/>
  <c r="E951" i="86"/>
  <c r="D57" i="139" s="1"/>
  <c r="D951" i="86"/>
  <c r="D57" i="137" s="1"/>
  <c r="AG946" i="86"/>
  <c r="BH60" i="10" s="1"/>
  <c r="I56" i="167" s="1"/>
  <c r="AF946" i="86"/>
  <c r="BF60" i="10" s="1"/>
  <c r="I56" i="166" s="1"/>
  <c r="AE946" i="86"/>
  <c r="BD60" i="10" s="1"/>
  <c r="I56" i="165" s="1"/>
  <c r="AD946" i="86"/>
  <c r="BB60" i="10" s="1"/>
  <c r="I56" i="164" s="1"/>
  <c r="AC946" i="86"/>
  <c r="AZ60" i="10" s="1"/>
  <c r="I56" i="163" s="1"/>
  <c r="AB946" i="86"/>
  <c r="AX60" i="10" s="1"/>
  <c r="I56" i="162" s="1"/>
  <c r="AA946" i="86"/>
  <c r="AV60" i="10" s="1"/>
  <c r="I56" i="161" s="1"/>
  <c r="Z946" i="86"/>
  <c r="AT60" i="10" s="1"/>
  <c r="I56" i="160" s="1"/>
  <c r="Y946" i="86"/>
  <c r="AR60" i="10" s="1"/>
  <c r="I56" i="159" s="1"/>
  <c r="X946" i="86"/>
  <c r="AP60" i="10" s="1"/>
  <c r="I56" i="158" s="1"/>
  <c r="W946" i="86"/>
  <c r="AN60" i="10" s="1"/>
  <c r="I56" i="157" s="1"/>
  <c r="V946" i="86"/>
  <c r="AL60" i="10" s="1"/>
  <c r="I56" i="156" s="1"/>
  <c r="U946" i="86"/>
  <c r="AJ60" i="10" s="1"/>
  <c r="I56" i="155" s="1"/>
  <c r="T946" i="86"/>
  <c r="AH60" i="10" s="1"/>
  <c r="I56" i="154" s="1"/>
  <c r="S946" i="86"/>
  <c r="AF60" i="10" s="1"/>
  <c r="I56" i="153" s="1"/>
  <c r="R946" i="86"/>
  <c r="AD60" i="10" s="1"/>
  <c r="I56" i="152" s="1"/>
  <c r="Q946" i="86"/>
  <c r="AB60" i="10" s="1"/>
  <c r="I56" i="151" s="1"/>
  <c r="P946" i="86"/>
  <c r="Z60" i="10" s="1"/>
  <c r="I56" i="150" s="1"/>
  <c r="O946" i="86"/>
  <c r="X60" i="10" s="1"/>
  <c r="I56" i="149" s="1"/>
  <c r="N946" i="86"/>
  <c r="V60" i="10" s="1"/>
  <c r="I56" i="148" s="1"/>
  <c r="M946" i="86"/>
  <c r="T60" i="10" s="1"/>
  <c r="I56" i="147" s="1"/>
  <c r="L946" i="86"/>
  <c r="R60" i="10" s="1"/>
  <c r="I56" i="146" s="1"/>
  <c r="K946" i="86"/>
  <c r="P60" i="10" s="1"/>
  <c r="I56" i="145" s="1"/>
  <c r="J946" i="86"/>
  <c r="N60" i="10" s="1"/>
  <c r="I56" i="144" s="1"/>
  <c r="I946" i="86"/>
  <c r="L60" i="10" s="1"/>
  <c r="I56" i="143" s="1"/>
  <c r="H946" i="86"/>
  <c r="J60" i="10" s="1"/>
  <c r="I56" i="142" s="1"/>
  <c r="G946" i="86"/>
  <c r="H60" i="10" s="1"/>
  <c r="I56" i="141" s="1"/>
  <c r="F946" i="86"/>
  <c r="F60" i="10" s="1"/>
  <c r="I56" i="140" s="1"/>
  <c r="E946" i="86"/>
  <c r="D60" i="10" s="1"/>
  <c r="I56" i="139" s="1"/>
  <c r="D946" i="86"/>
  <c r="B60" i="10" s="1"/>
  <c r="AG939" i="86"/>
  <c r="BH59" i="10" s="1"/>
  <c r="I55" i="167" s="1"/>
  <c r="AF939" i="86"/>
  <c r="BF59" i="10" s="1"/>
  <c r="I55" i="166" s="1"/>
  <c r="AE939" i="86"/>
  <c r="BD59" i="10" s="1"/>
  <c r="I55" i="165" s="1"/>
  <c r="AD939" i="86"/>
  <c r="BB59" i="10" s="1"/>
  <c r="I55" i="164" s="1"/>
  <c r="AC939" i="86"/>
  <c r="AZ59" i="10" s="1"/>
  <c r="I55" i="163" s="1"/>
  <c r="AB939" i="86"/>
  <c r="AX59" i="10" s="1"/>
  <c r="I55" i="162" s="1"/>
  <c r="AA939" i="86"/>
  <c r="AV59" i="10" s="1"/>
  <c r="I55" i="161" s="1"/>
  <c r="Z939" i="86"/>
  <c r="AT59" i="10" s="1"/>
  <c r="I55" i="160" s="1"/>
  <c r="Y939" i="86"/>
  <c r="AR59" i="10" s="1"/>
  <c r="I55" i="159" s="1"/>
  <c r="X939" i="86"/>
  <c r="AP59" i="10" s="1"/>
  <c r="I55" i="158" s="1"/>
  <c r="W939" i="86"/>
  <c r="AN59" i="10" s="1"/>
  <c r="I55" i="157" s="1"/>
  <c r="V939" i="86"/>
  <c r="AL59" i="10" s="1"/>
  <c r="I55" i="156" s="1"/>
  <c r="U939" i="86"/>
  <c r="AJ59" i="10" s="1"/>
  <c r="I55" i="155" s="1"/>
  <c r="T939" i="86"/>
  <c r="AH59" i="10" s="1"/>
  <c r="I55" i="154" s="1"/>
  <c r="S939" i="86"/>
  <c r="AF59" i="10" s="1"/>
  <c r="I55" i="153" s="1"/>
  <c r="R939" i="86"/>
  <c r="AD59" i="10" s="1"/>
  <c r="I55" i="152" s="1"/>
  <c r="Q939" i="86"/>
  <c r="AB59" i="10" s="1"/>
  <c r="I55" i="151" s="1"/>
  <c r="P939" i="86"/>
  <c r="Z59" i="10" s="1"/>
  <c r="I55" i="150" s="1"/>
  <c r="O939" i="86"/>
  <c r="X59" i="10" s="1"/>
  <c r="I55" i="149" s="1"/>
  <c r="N939" i="86"/>
  <c r="V59" i="10" s="1"/>
  <c r="I55" i="148" s="1"/>
  <c r="M939" i="86"/>
  <c r="T59" i="10" s="1"/>
  <c r="I55" i="147" s="1"/>
  <c r="L939" i="86"/>
  <c r="R59" i="10" s="1"/>
  <c r="I55" i="146" s="1"/>
  <c r="K939" i="86"/>
  <c r="P59" i="10" s="1"/>
  <c r="I55" i="145" s="1"/>
  <c r="J939" i="86"/>
  <c r="N59" i="10" s="1"/>
  <c r="I55" i="144" s="1"/>
  <c r="I939" i="86"/>
  <c r="L59" i="10" s="1"/>
  <c r="I55" i="143" s="1"/>
  <c r="H939" i="86"/>
  <c r="J59" i="10" s="1"/>
  <c r="I55" i="142" s="1"/>
  <c r="G939" i="86"/>
  <c r="H59" i="10" s="1"/>
  <c r="I55" i="141" s="1"/>
  <c r="F939" i="86"/>
  <c r="F59" i="10" s="1"/>
  <c r="I55" i="140" s="1"/>
  <c r="E939" i="86"/>
  <c r="D59" i="10" s="1"/>
  <c r="I55" i="139" s="1"/>
  <c r="D939" i="86"/>
  <c r="B59" i="10" s="1"/>
  <c r="AG931" i="86"/>
  <c r="BH57" i="10" s="1"/>
  <c r="I54" i="167" s="1"/>
  <c r="AF931" i="86"/>
  <c r="BF57" i="10" s="1"/>
  <c r="I54" i="166" s="1"/>
  <c r="AE931" i="86"/>
  <c r="BD57" i="10" s="1"/>
  <c r="I54" i="165" s="1"/>
  <c r="AD931" i="86"/>
  <c r="BB57" i="10" s="1"/>
  <c r="I54" i="164" s="1"/>
  <c r="AC931" i="86"/>
  <c r="AZ57" i="10" s="1"/>
  <c r="I54" i="163" s="1"/>
  <c r="AB931" i="86"/>
  <c r="AX57" i="10" s="1"/>
  <c r="I54" i="162" s="1"/>
  <c r="AA931" i="86"/>
  <c r="AV57" i="10" s="1"/>
  <c r="I54" i="161" s="1"/>
  <c r="Z931" i="86"/>
  <c r="AT57" i="10" s="1"/>
  <c r="I54" i="160" s="1"/>
  <c r="Y931" i="86"/>
  <c r="AR57" i="10" s="1"/>
  <c r="I54" i="159" s="1"/>
  <c r="X931" i="86"/>
  <c r="AP57" i="10" s="1"/>
  <c r="I54" i="158" s="1"/>
  <c r="W931" i="86"/>
  <c r="AN57" i="10" s="1"/>
  <c r="I54" i="157" s="1"/>
  <c r="V931" i="86"/>
  <c r="AL57" i="10" s="1"/>
  <c r="I54" i="156" s="1"/>
  <c r="U931" i="86"/>
  <c r="AJ57" i="10" s="1"/>
  <c r="I54" i="155" s="1"/>
  <c r="T931" i="86"/>
  <c r="AH57" i="10" s="1"/>
  <c r="I54" i="154" s="1"/>
  <c r="S931" i="86"/>
  <c r="AF57" i="10" s="1"/>
  <c r="I54" i="153" s="1"/>
  <c r="R931" i="86"/>
  <c r="AD57" i="10" s="1"/>
  <c r="I54" i="152" s="1"/>
  <c r="Q931" i="86"/>
  <c r="AB57" i="10" s="1"/>
  <c r="I54" i="151" s="1"/>
  <c r="P931" i="86"/>
  <c r="Z57" i="10" s="1"/>
  <c r="I54" i="150" s="1"/>
  <c r="O931" i="86"/>
  <c r="X57" i="10" s="1"/>
  <c r="I54" i="149" s="1"/>
  <c r="N931" i="86"/>
  <c r="V57" i="10" s="1"/>
  <c r="I54" i="148" s="1"/>
  <c r="M931" i="86"/>
  <c r="T57" i="10" s="1"/>
  <c r="I54" i="147" s="1"/>
  <c r="L931" i="86"/>
  <c r="R57" i="10" s="1"/>
  <c r="I54" i="146" s="1"/>
  <c r="K931" i="86"/>
  <c r="P57" i="10" s="1"/>
  <c r="I54" i="145" s="1"/>
  <c r="J931" i="86"/>
  <c r="N57" i="10" s="1"/>
  <c r="I54" i="144" s="1"/>
  <c r="I931" i="86"/>
  <c r="L57" i="10" s="1"/>
  <c r="I54" i="143" s="1"/>
  <c r="H931" i="86"/>
  <c r="J57" i="10" s="1"/>
  <c r="I54" i="142" s="1"/>
  <c r="G931" i="86"/>
  <c r="H57" i="10" s="1"/>
  <c r="I54" i="141" s="1"/>
  <c r="F931" i="86"/>
  <c r="F57" i="10" s="1"/>
  <c r="I54" i="140" s="1"/>
  <c r="E931" i="86"/>
  <c r="D57" i="10" s="1"/>
  <c r="I54" i="139" s="1"/>
  <c r="D931" i="86"/>
  <c r="B57" i="10" s="1"/>
  <c r="AG924" i="86"/>
  <c r="BH56" i="10" s="1"/>
  <c r="I53" i="167" s="1"/>
  <c r="AF924" i="86"/>
  <c r="BF56" i="10" s="1"/>
  <c r="I53" i="166" s="1"/>
  <c r="AE924" i="86"/>
  <c r="BD56" i="10" s="1"/>
  <c r="I53" i="165" s="1"/>
  <c r="AD924" i="86"/>
  <c r="BB56" i="10" s="1"/>
  <c r="I53" i="164" s="1"/>
  <c r="AC924" i="86"/>
  <c r="AZ56" i="10" s="1"/>
  <c r="I53" i="163" s="1"/>
  <c r="AB924" i="86"/>
  <c r="AX56" i="10" s="1"/>
  <c r="I53" i="162" s="1"/>
  <c r="AA924" i="86"/>
  <c r="AV56" i="10" s="1"/>
  <c r="I53" i="161" s="1"/>
  <c r="Z924" i="86"/>
  <c r="AT56" i="10" s="1"/>
  <c r="I53" i="160" s="1"/>
  <c r="Y924" i="86"/>
  <c r="AR56" i="10" s="1"/>
  <c r="I53" i="159" s="1"/>
  <c r="X924" i="86"/>
  <c r="AP56" i="10" s="1"/>
  <c r="I53" i="158" s="1"/>
  <c r="W924" i="86"/>
  <c r="AN56" i="10" s="1"/>
  <c r="I53" i="157" s="1"/>
  <c r="V924" i="86"/>
  <c r="AL56" i="10" s="1"/>
  <c r="I53" i="156" s="1"/>
  <c r="U924" i="86"/>
  <c r="AJ56" i="10" s="1"/>
  <c r="I53" i="155" s="1"/>
  <c r="T924" i="86"/>
  <c r="AH56" i="10" s="1"/>
  <c r="I53" i="154" s="1"/>
  <c r="S924" i="86"/>
  <c r="AF56" i="10" s="1"/>
  <c r="I53" i="153" s="1"/>
  <c r="R924" i="86"/>
  <c r="AD56" i="10" s="1"/>
  <c r="I53" i="152" s="1"/>
  <c r="Q924" i="86"/>
  <c r="AB56" i="10" s="1"/>
  <c r="I53" i="151" s="1"/>
  <c r="P924" i="86"/>
  <c r="Z56" i="10" s="1"/>
  <c r="I53" i="150" s="1"/>
  <c r="O924" i="86"/>
  <c r="X56" i="10" s="1"/>
  <c r="I53" i="149" s="1"/>
  <c r="N924" i="86"/>
  <c r="V56" i="10" s="1"/>
  <c r="I53" i="148" s="1"/>
  <c r="M924" i="86"/>
  <c r="T56" i="10" s="1"/>
  <c r="I53" i="147" s="1"/>
  <c r="L924" i="86"/>
  <c r="R56" i="10" s="1"/>
  <c r="I53" i="146" s="1"/>
  <c r="K924" i="86"/>
  <c r="P56" i="10" s="1"/>
  <c r="I53" i="145" s="1"/>
  <c r="J924" i="86"/>
  <c r="N56" i="10" s="1"/>
  <c r="I53" i="144" s="1"/>
  <c r="I924" i="86"/>
  <c r="L56" i="10" s="1"/>
  <c r="I53" i="143" s="1"/>
  <c r="H924" i="86"/>
  <c r="J56" i="10" s="1"/>
  <c r="I53" i="142" s="1"/>
  <c r="G924" i="86"/>
  <c r="H56" i="10" s="1"/>
  <c r="I53" i="141" s="1"/>
  <c r="F924" i="86"/>
  <c r="F56" i="10" s="1"/>
  <c r="I53" i="140" s="1"/>
  <c r="E924" i="86"/>
  <c r="D56" i="10" s="1"/>
  <c r="I53" i="139" s="1"/>
  <c r="D924" i="86"/>
  <c r="B56" i="10" s="1"/>
  <c r="AG917" i="86"/>
  <c r="BH55" i="10" s="1"/>
  <c r="I52" i="167" s="1"/>
  <c r="AF917" i="86"/>
  <c r="BF55" i="10" s="1"/>
  <c r="I52" i="166" s="1"/>
  <c r="AE917" i="86"/>
  <c r="BD55" i="10" s="1"/>
  <c r="I52" i="165" s="1"/>
  <c r="AD917" i="86"/>
  <c r="BB55" i="10" s="1"/>
  <c r="I52" i="164" s="1"/>
  <c r="AC917" i="86"/>
  <c r="AZ55" i="10" s="1"/>
  <c r="I52" i="163" s="1"/>
  <c r="AB917" i="86"/>
  <c r="AX55" i="10" s="1"/>
  <c r="I52" i="162" s="1"/>
  <c r="AA917" i="86"/>
  <c r="AV55" i="10" s="1"/>
  <c r="I52" i="161" s="1"/>
  <c r="Z917" i="86"/>
  <c r="AT55" i="10" s="1"/>
  <c r="I52" i="160" s="1"/>
  <c r="Y917" i="86"/>
  <c r="AR55" i="10" s="1"/>
  <c r="I52" i="159" s="1"/>
  <c r="X917" i="86"/>
  <c r="AP55" i="10" s="1"/>
  <c r="I52" i="158" s="1"/>
  <c r="W917" i="86"/>
  <c r="AN55" i="10" s="1"/>
  <c r="I52" i="157" s="1"/>
  <c r="V917" i="86"/>
  <c r="AL55" i="10" s="1"/>
  <c r="I52" i="156" s="1"/>
  <c r="U917" i="86"/>
  <c r="AJ55" i="10" s="1"/>
  <c r="I52" i="155" s="1"/>
  <c r="T917" i="86"/>
  <c r="AH55" i="10" s="1"/>
  <c r="I52" i="154" s="1"/>
  <c r="S917" i="86"/>
  <c r="AF55" i="10" s="1"/>
  <c r="I52" i="153" s="1"/>
  <c r="R917" i="86"/>
  <c r="AD55" i="10" s="1"/>
  <c r="I52" i="152" s="1"/>
  <c r="Q917" i="86"/>
  <c r="AB55" i="10" s="1"/>
  <c r="I52" i="151" s="1"/>
  <c r="P917" i="86"/>
  <c r="Z55" i="10" s="1"/>
  <c r="I52" i="150" s="1"/>
  <c r="O917" i="86"/>
  <c r="X55" i="10" s="1"/>
  <c r="I52" i="149" s="1"/>
  <c r="N917" i="86"/>
  <c r="V55" i="10" s="1"/>
  <c r="I52" i="148" s="1"/>
  <c r="M917" i="86"/>
  <c r="T55" i="10" s="1"/>
  <c r="I52" i="147" s="1"/>
  <c r="L917" i="86"/>
  <c r="R55" i="10" s="1"/>
  <c r="I52" i="146" s="1"/>
  <c r="K917" i="86"/>
  <c r="P55" i="10" s="1"/>
  <c r="I52" i="145" s="1"/>
  <c r="J917" i="86"/>
  <c r="N55" i="10" s="1"/>
  <c r="I52" i="144" s="1"/>
  <c r="I917" i="86"/>
  <c r="L55" i="10" s="1"/>
  <c r="I52" i="143" s="1"/>
  <c r="H917" i="86"/>
  <c r="J55" i="10" s="1"/>
  <c r="I52" i="142" s="1"/>
  <c r="G917" i="86"/>
  <c r="H55" i="10" s="1"/>
  <c r="I52" i="141" s="1"/>
  <c r="F917" i="86"/>
  <c r="F55" i="10" s="1"/>
  <c r="I52" i="140" s="1"/>
  <c r="E917" i="86"/>
  <c r="D55" i="10" s="1"/>
  <c r="I52" i="139" s="1"/>
  <c r="D917" i="86"/>
  <c r="B55" i="10" s="1"/>
  <c r="AG909" i="86"/>
  <c r="BH53" i="10" s="1"/>
  <c r="I51" i="167" s="1"/>
  <c r="AF909" i="86"/>
  <c r="BF53" i="10" s="1"/>
  <c r="I51" i="166" s="1"/>
  <c r="AE909" i="86"/>
  <c r="BD53" i="10" s="1"/>
  <c r="I51" i="165" s="1"/>
  <c r="AD909" i="86"/>
  <c r="BB53" i="10" s="1"/>
  <c r="I51" i="164" s="1"/>
  <c r="AC909" i="86"/>
  <c r="AZ53" i="10" s="1"/>
  <c r="I51" i="163" s="1"/>
  <c r="AB909" i="86"/>
  <c r="AX53" i="10" s="1"/>
  <c r="I51" i="162" s="1"/>
  <c r="AA909" i="86"/>
  <c r="AV53" i="10" s="1"/>
  <c r="I51" i="161" s="1"/>
  <c r="Z909" i="86"/>
  <c r="AT53" i="10" s="1"/>
  <c r="I51" i="160" s="1"/>
  <c r="Y909" i="86"/>
  <c r="AR53" i="10" s="1"/>
  <c r="I51" i="159" s="1"/>
  <c r="X909" i="86"/>
  <c r="AP53" i="10" s="1"/>
  <c r="I51" i="158" s="1"/>
  <c r="W909" i="86"/>
  <c r="AN53" i="10" s="1"/>
  <c r="I51" i="157" s="1"/>
  <c r="V909" i="86"/>
  <c r="AL53" i="10" s="1"/>
  <c r="I51" i="156" s="1"/>
  <c r="U909" i="86"/>
  <c r="AJ53" i="10" s="1"/>
  <c r="I51" i="155" s="1"/>
  <c r="T909" i="86"/>
  <c r="AH53" i="10" s="1"/>
  <c r="I51" i="154" s="1"/>
  <c r="S909" i="86"/>
  <c r="AF53" i="10" s="1"/>
  <c r="I51" i="153" s="1"/>
  <c r="R909" i="86"/>
  <c r="AD53" i="10" s="1"/>
  <c r="I51" i="152" s="1"/>
  <c r="Q909" i="86"/>
  <c r="AB53" i="10" s="1"/>
  <c r="I51" i="151" s="1"/>
  <c r="P909" i="86"/>
  <c r="Z53" i="10" s="1"/>
  <c r="I51" i="150" s="1"/>
  <c r="O909" i="86"/>
  <c r="X53" i="10" s="1"/>
  <c r="I51" i="149" s="1"/>
  <c r="N909" i="86"/>
  <c r="V53" i="10" s="1"/>
  <c r="I51" i="148" s="1"/>
  <c r="M909" i="86"/>
  <c r="T53" i="10" s="1"/>
  <c r="I51" i="147" s="1"/>
  <c r="L909" i="86"/>
  <c r="R53" i="10" s="1"/>
  <c r="I51" i="146" s="1"/>
  <c r="K909" i="86"/>
  <c r="P53" i="10" s="1"/>
  <c r="I51" i="145" s="1"/>
  <c r="J909" i="86"/>
  <c r="N53" i="10" s="1"/>
  <c r="I51" i="144" s="1"/>
  <c r="I909" i="86"/>
  <c r="L53" i="10" s="1"/>
  <c r="I51" i="143" s="1"/>
  <c r="H909" i="86"/>
  <c r="J53" i="10" s="1"/>
  <c r="I51" i="142" s="1"/>
  <c r="G909" i="86"/>
  <c r="H53" i="10" s="1"/>
  <c r="I51" i="141" s="1"/>
  <c r="F909" i="86"/>
  <c r="F53" i="10" s="1"/>
  <c r="I51" i="140" s="1"/>
  <c r="E909" i="86"/>
  <c r="D53" i="10" s="1"/>
  <c r="I51" i="139" s="1"/>
  <c r="D909" i="86"/>
  <c r="B53" i="10" s="1"/>
  <c r="AG902" i="86"/>
  <c r="BH52" i="10" s="1"/>
  <c r="I50" i="167" s="1"/>
  <c r="AF902" i="86"/>
  <c r="BF52" i="10" s="1"/>
  <c r="I50" i="166" s="1"/>
  <c r="AE902" i="86"/>
  <c r="BD52" i="10" s="1"/>
  <c r="I50" i="165" s="1"/>
  <c r="AD902" i="86"/>
  <c r="BB52" i="10" s="1"/>
  <c r="I50" i="164" s="1"/>
  <c r="AC902" i="86"/>
  <c r="AZ52" i="10" s="1"/>
  <c r="I50" i="163" s="1"/>
  <c r="AB902" i="86"/>
  <c r="AX52" i="10" s="1"/>
  <c r="I50" i="162" s="1"/>
  <c r="AA902" i="86"/>
  <c r="AV52" i="10" s="1"/>
  <c r="I50" i="161" s="1"/>
  <c r="Z902" i="86"/>
  <c r="AT52" i="10" s="1"/>
  <c r="I50" i="160" s="1"/>
  <c r="Y902" i="86"/>
  <c r="AR52" i="10" s="1"/>
  <c r="I50" i="159" s="1"/>
  <c r="X902" i="86"/>
  <c r="AP52" i="10" s="1"/>
  <c r="I50" i="158" s="1"/>
  <c r="W902" i="86"/>
  <c r="AN52" i="10" s="1"/>
  <c r="I50" i="157" s="1"/>
  <c r="V902" i="86"/>
  <c r="AL52" i="10" s="1"/>
  <c r="I50" i="156" s="1"/>
  <c r="U902" i="86"/>
  <c r="AJ52" i="10" s="1"/>
  <c r="I50" i="155" s="1"/>
  <c r="T902" i="86"/>
  <c r="AH52" i="10" s="1"/>
  <c r="I50" i="154" s="1"/>
  <c r="S902" i="86"/>
  <c r="AF52" i="10" s="1"/>
  <c r="I50" i="153" s="1"/>
  <c r="R902" i="86"/>
  <c r="AD52" i="10" s="1"/>
  <c r="I50" i="152" s="1"/>
  <c r="Q902" i="86"/>
  <c r="AB52" i="10" s="1"/>
  <c r="I50" i="151" s="1"/>
  <c r="P902" i="86"/>
  <c r="Z52" i="10" s="1"/>
  <c r="I50" i="150" s="1"/>
  <c r="O902" i="86"/>
  <c r="X52" i="10" s="1"/>
  <c r="I50" i="149" s="1"/>
  <c r="N902" i="86"/>
  <c r="V52" i="10" s="1"/>
  <c r="I50" i="148" s="1"/>
  <c r="M902" i="86"/>
  <c r="T52" i="10" s="1"/>
  <c r="I50" i="147" s="1"/>
  <c r="L902" i="86"/>
  <c r="R52" i="10" s="1"/>
  <c r="I50" i="146" s="1"/>
  <c r="K902" i="86"/>
  <c r="P52" i="10" s="1"/>
  <c r="I50" i="145" s="1"/>
  <c r="J902" i="86"/>
  <c r="N52" i="10" s="1"/>
  <c r="I50" i="144" s="1"/>
  <c r="I902" i="86"/>
  <c r="L52" i="10" s="1"/>
  <c r="I50" i="143" s="1"/>
  <c r="H902" i="86"/>
  <c r="J52" i="10" s="1"/>
  <c r="I50" i="142" s="1"/>
  <c r="G902" i="86"/>
  <c r="H52" i="10" s="1"/>
  <c r="I50" i="141" s="1"/>
  <c r="F902" i="86"/>
  <c r="F52" i="10" s="1"/>
  <c r="I50" i="140" s="1"/>
  <c r="E902" i="86"/>
  <c r="D52" i="10" s="1"/>
  <c r="I50" i="139" s="1"/>
  <c r="D902" i="86"/>
  <c r="B52" i="10" s="1"/>
  <c r="AG895" i="86"/>
  <c r="BH51" i="10" s="1"/>
  <c r="I49" i="167" s="1"/>
  <c r="AF895" i="86"/>
  <c r="BF51" i="10" s="1"/>
  <c r="I49" i="166" s="1"/>
  <c r="AE895" i="86"/>
  <c r="BD51" i="10" s="1"/>
  <c r="I49" i="165" s="1"/>
  <c r="AD895" i="86"/>
  <c r="BB51" i="10" s="1"/>
  <c r="I49" i="164" s="1"/>
  <c r="AC895" i="86"/>
  <c r="AZ51" i="10" s="1"/>
  <c r="I49" i="163" s="1"/>
  <c r="AB895" i="86"/>
  <c r="AX51" i="10" s="1"/>
  <c r="I49" i="162" s="1"/>
  <c r="AA895" i="86"/>
  <c r="AV51" i="10" s="1"/>
  <c r="I49" i="161" s="1"/>
  <c r="Z895" i="86"/>
  <c r="AT51" i="10" s="1"/>
  <c r="I49" i="160" s="1"/>
  <c r="Y895" i="86"/>
  <c r="AR51" i="10" s="1"/>
  <c r="I49" i="159" s="1"/>
  <c r="X895" i="86"/>
  <c r="AP51" i="10" s="1"/>
  <c r="I49" i="158" s="1"/>
  <c r="W895" i="86"/>
  <c r="AN51" i="10" s="1"/>
  <c r="I49" i="157" s="1"/>
  <c r="V895" i="86"/>
  <c r="AL51" i="10" s="1"/>
  <c r="I49" i="156" s="1"/>
  <c r="U895" i="86"/>
  <c r="AJ51" i="10" s="1"/>
  <c r="I49" i="155" s="1"/>
  <c r="T895" i="86"/>
  <c r="AH51" i="10" s="1"/>
  <c r="I49" i="154" s="1"/>
  <c r="S895" i="86"/>
  <c r="AF51" i="10" s="1"/>
  <c r="I49" i="153" s="1"/>
  <c r="R895" i="86"/>
  <c r="AD51" i="10" s="1"/>
  <c r="I49" i="152" s="1"/>
  <c r="Q895" i="86"/>
  <c r="AB51" i="10" s="1"/>
  <c r="I49" i="151" s="1"/>
  <c r="P895" i="86"/>
  <c r="Z51" i="10" s="1"/>
  <c r="I49" i="150" s="1"/>
  <c r="O895" i="86"/>
  <c r="X51" i="10" s="1"/>
  <c r="I49" i="149" s="1"/>
  <c r="N895" i="86"/>
  <c r="V51" i="10" s="1"/>
  <c r="I49" i="148" s="1"/>
  <c r="M895" i="86"/>
  <c r="T51" i="10" s="1"/>
  <c r="I49" i="147" s="1"/>
  <c r="L895" i="86"/>
  <c r="R51" i="10" s="1"/>
  <c r="I49" i="146" s="1"/>
  <c r="K895" i="86"/>
  <c r="P51" i="10" s="1"/>
  <c r="I49" i="145" s="1"/>
  <c r="J895" i="86"/>
  <c r="N51" i="10" s="1"/>
  <c r="I49" i="144" s="1"/>
  <c r="I895" i="86"/>
  <c r="L51" i="10" s="1"/>
  <c r="I49" i="143" s="1"/>
  <c r="H895" i="86"/>
  <c r="J51" i="10" s="1"/>
  <c r="I49" i="142" s="1"/>
  <c r="G895" i="86"/>
  <c r="H51" i="10" s="1"/>
  <c r="I49" i="141" s="1"/>
  <c r="F895" i="86"/>
  <c r="F51" i="10" s="1"/>
  <c r="I49" i="140" s="1"/>
  <c r="E895" i="86"/>
  <c r="D51" i="10" s="1"/>
  <c r="I49" i="139" s="1"/>
  <c r="D895" i="86"/>
  <c r="B51" i="10" s="1"/>
  <c r="AG887" i="86"/>
  <c r="BH49" i="10" s="1"/>
  <c r="I48" i="167" s="1"/>
  <c r="AF887" i="86"/>
  <c r="BF49" i="10" s="1"/>
  <c r="I48" i="166" s="1"/>
  <c r="AE887" i="86"/>
  <c r="BD49" i="10" s="1"/>
  <c r="I48" i="165" s="1"/>
  <c r="AD887" i="86"/>
  <c r="BB49" i="10" s="1"/>
  <c r="I48" i="164" s="1"/>
  <c r="AC887" i="86"/>
  <c r="AZ49" i="10" s="1"/>
  <c r="I48" i="163" s="1"/>
  <c r="AB887" i="86"/>
  <c r="AX49" i="10" s="1"/>
  <c r="I48" i="162" s="1"/>
  <c r="AA887" i="86"/>
  <c r="AV49" i="10" s="1"/>
  <c r="I48" i="161" s="1"/>
  <c r="Z887" i="86"/>
  <c r="AT49" i="10" s="1"/>
  <c r="I48" i="160" s="1"/>
  <c r="Y887" i="86"/>
  <c r="AR49" i="10" s="1"/>
  <c r="I48" i="159" s="1"/>
  <c r="X887" i="86"/>
  <c r="AP49" i="10" s="1"/>
  <c r="I48" i="158" s="1"/>
  <c r="W887" i="86"/>
  <c r="AN49" i="10" s="1"/>
  <c r="I48" i="157" s="1"/>
  <c r="V887" i="86"/>
  <c r="AL49" i="10" s="1"/>
  <c r="I48" i="156" s="1"/>
  <c r="U887" i="86"/>
  <c r="AJ49" i="10" s="1"/>
  <c r="I48" i="155" s="1"/>
  <c r="T887" i="86"/>
  <c r="AH49" i="10" s="1"/>
  <c r="I48" i="154" s="1"/>
  <c r="S887" i="86"/>
  <c r="AF49" i="10" s="1"/>
  <c r="I48" i="153" s="1"/>
  <c r="R887" i="86"/>
  <c r="AD49" i="10" s="1"/>
  <c r="I48" i="152" s="1"/>
  <c r="Q887" i="86"/>
  <c r="AB49" i="10" s="1"/>
  <c r="I48" i="151" s="1"/>
  <c r="P887" i="86"/>
  <c r="Z49" i="10" s="1"/>
  <c r="I48" i="150" s="1"/>
  <c r="O887" i="86"/>
  <c r="X49" i="10" s="1"/>
  <c r="I48" i="149" s="1"/>
  <c r="N887" i="86"/>
  <c r="V49" i="10" s="1"/>
  <c r="I48" i="148" s="1"/>
  <c r="M887" i="86"/>
  <c r="T49" i="10" s="1"/>
  <c r="I48" i="147" s="1"/>
  <c r="L887" i="86"/>
  <c r="R49" i="10" s="1"/>
  <c r="I48" i="146" s="1"/>
  <c r="K887" i="86"/>
  <c r="P49" i="10" s="1"/>
  <c r="I48" i="145" s="1"/>
  <c r="J887" i="86"/>
  <c r="N49" i="10" s="1"/>
  <c r="I48" i="144" s="1"/>
  <c r="I887" i="86"/>
  <c r="L49" i="10" s="1"/>
  <c r="I48" i="143" s="1"/>
  <c r="H887" i="86"/>
  <c r="J49" i="10" s="1"/>
  <c r="I48" i="142" s="1"/>
  <c r="G887" i="86"/>
  <c r="H49" i="10" s="1"/>
  <c r="I48" i="141" s="1"/>
  <c r="F887" i="86"/>
  <c r="F49" i="10" s="1"/>
  <c r="I48" i="140" s="1"/>
  <c r="E887" i="86"/>
  <c r="D49" i="10" s="1"/>
  <c r="I48" i="139" s="1"/>
  <c r="D887" i="86"/>
  <c r="B49" i="10" s="1"/>
  <c r="AG880" i="86"/>
  <c r="BH48" i="10" s="1"/>
  <c r="I47" i="167" s="1"/>
  <c r="AF880" i="86"/>
  <c r="BF48" i="10" s="1"/>
  <c r="I47" i="166" s="1"/>
  <c r="AE880" i="86"/>
  <c r="BD48" i="10" s="1"/>
  <c r="I47" i="165" s="1"/>
  <c r="AD880" i="86"/>
  <c r="BB48" i="10" s="1"/>
  <c r="I47" i="164" s="1"/>
  <c r="AC880" i="86"/>
  <c r="AZ48" i="10" s="1"/>
  <c r="I47" i="163" s="1"/>
  <c r="AB880" i="86"/>
  <c r="AX48" i="10" s="1"/>
  <c r="I47" i="162" s="1"/>
  <c r="AA880" i="86"/>
  <c r="AV48" i="10" s="1"/>
  <c r="I47" i="161" s="1"/>
  <c r="Z880" i="86"/>
  <c r="AT48" i="10" s="1"/>
  <c r="I47" i="160" s="1"/>
  <c r="Y880" i="86"/>
  <c r="AR48" i="10" s="1"/>
  <c r="I47" i="159" s="1"/>
  <c r="X880" i="86"/>
  <c r="AP48" i="10" s="1"/>
  <c r="I47" i="158" s="1"/>
  <c r="W880" i="86"/>
  <c r="AN48" i="10" s="1"/>
  <c r="I47" i="157" s="1"/>
  <c r="V880" i="86"/>
  <c r="AL48" i="10" s="1"/>
  <c r="I47" i="156" s="1"/>
  <c r="U880" i="86"/>
  <c r="AJ48" i="10" s="1"/>
  <c r="I47" i="155" s="1"/>
  <c r="T880" i="86"/>
  <c r="AH48" i="10" s="1"/>
  <c r="I47" i="154" s="1"/>
  <c r="S880" i="86"/>
  <c r="AF48" i="10" s="1"/>
  <c r="I47" i="153" s="1"/>
  <c r="R880" i="86"/>
  <c r="AD48" i="10" s="1"/>
  <c r="I47" i="152" s="1"/>
  <c r="Q880" i="86"/>
  <c r="AB48" i="10" s="1"/>
  <c r="I47" i="151" s="1"/>
  <c r="P880" i="86"/>
  <c r="Z48" i="10" s="1"/>
  <c r="I47" i="150" s="1"/>
  <c r="O880" i="86"/>
  <c r="X48" i="10" s="1"/>
  <c r="I47" i="149" s="1"/>
  <c r="N880" i="86"/>
  <c r="V48" i="10" s="1"/>
  <c r="I47" i="148" s="1"/>
  <c r="M880" i="86"/>
  <c r="T48" i="10" s="1"/>
  <c r="I47" i="147" s="1"/>
  <c r="L880" i="86"/>
  <c r="R48" i="10" s="1"/>
  <c r="I47" i="146" s="1"/>
  <c r="K880" i="86"/>
  <c r="P48" i="10" s="1"/>
  <c r="I47" i="145" s="1"/>
  <c r="J880" i="86"/>
  <c r="N48" i="10" s="1"/>
  <c r="I47" i="144" s="1"/>
  <c r="I880" i="86"/>
  <c r="L48" i="10" s="1"/>
  <c r="I47" i="143" s="1"/>
  <c r="H880" i="86"/>
  <c r="J48" i="10" s="1"/>
  <c r="I47" i="142" s="1"/>
  <c r="G880" i="86"/>
  <c r="H48" i="10" s="1"/>
  <c r="I47" i="141" s="1"/>
  <c r="F880" i="86"/>
  <c r="F48" i="10" s="1"/>
  <c r="I47" i="140" s="1"/>
  <c r="E880" i="86"/>
  <c r="D48" i="10" s="1"/>
  <c r="I47" i="139" s="1"/>
  <c r="D880" i="86"/>
  <c r="B48" i="10" s="1"/>
  <c r="AG873" i="86"/>
  <c r="BH47" i="10" s="1"/>
  <c r="I46" i="167" s="1"/>
  <c r="AF873" i="86"/>
  <c r="BF47" i="10" s="1"/>
  <c r="I46" i="166" s="1"/>
  <c r="AE873" i="86"/>
  <c r="BD47" i="10" s="1"/>
  <c r="I46" i="165" s="1"/>
  <c r="AD873" i="86"/>
  <c r="BB47" i="10" s="1"/>
  <c r="I46" i="164" s="1"/>
  <c r="AC873" i="86"/>
  <c r="AZ47" i="10" s="1"/>
  <c r="I46" i="163" s="1"/>
  <c r="AB873" i="86"/>
  <c r="AX47" i="10" s="1"/>
  <c r="I46" i="162" s="1"/>
  <c r="AA873" i="86"/>
  <c r="AV47" i="10" s="1"/>
  <c r="I46" i="161" s="1"/>
  <c r="Z873" i="86"/>
  <c r="AT47" i="10" s="1"/>
  <c r="I46" i="160" s="1"/>
  <c r="Y873" i="86"/>
  <c r="AR47" i="10" s="1"/>
  <c r="I46" i="159" s="1"/>
  <c r="X873" i="86"/>
  <c r="AP47" i="10" s="1"/>
  <c r="I46" i="158" s="1"/>
  <c r="W873" i="86"/>
  <c r="AN47" i="10" s="1"/>
  <c r="I46" i="157" s="1"/>
  <c r="V873" i="86"/>
  <c r="AL47" i="10" s="1"/>
  <c r="I46" i="156" s="1"/>
  <c r="U873" i="86"/>
  <c r="AJ47" i="10" s="1"/>
  <c r="I46" i="155" s="1"/>
  <c r="T873" i="86"/>
  <c r="AH47" i="10" s="1"/>
  <c r="I46" i="154" s="1"/>
  <c r="S873" i="86"/>
  <c r="AF47" i="10" s="1"/>
  <c r="I46" i="153" s="1"/>
  <c r="R873" i="86"/>
  <c r="AD47" i="10" s="1"/>
  <c r="I46" i="152" s="1"/>
  <c r="Q873" i="86"/>
  <c r="AB47" i="10" s="1"/>
  <c r="I46" i="151" s="1"/>
  <c r="P873" i="86"/>
  <c r="Z47" i="10" s="1"/>
  <c r="I46" i="150" s="1"/>
  <c r="O873" i="86"/>
  <c r="X47" i="10" s="1"/>
  <c r="I46" i="149" s="1"/>
  <c r="N873" i="86"/>
  <c r="V47" i="10" s="1"/>
  <c r="I46" i="148" s="1"/>
  <c r="M873" i="86"/>
  <c r="T47" i="10" s="1"/>
  <c r="I46" i="147" s="1"/>
  <c r="L873" i="86"/>
  <c r="R47" i="10" s="1"/>
  <c r="I46" i="146" s="1"/>
  <c r="K873" i="86"/>
  <c r="P47" i="10" s="1"/>
  <c r="I46" i="145" s="1"/>
  <c r="J873" i="86"/>
  <c r="N47" i="10" s="1"/>
  <c r="I46" i="144" s="1"/>
  <c r="I873" i="86"/>
  <c r="L47" i="10" s="1"/>
  <c r="I46" i="143" s="1"/>
  <c r="H873" i="86"/>
  <c r="J47" i="10" s="1"/>
  <c r="I46" i="142" s="1"/>
  <c r="G873" i="86"/>
  <c r="H47" i="10" s="1"/>
  <c r="I46" i="141" s="1"/>
  <c r="F873" i="86"/>
  <c r="F47" i="10" s="1"/>
  <c r="I46" i="140" s="1"/>
  <c r="E873" i="86"/>
  <c r="D47" i="10" s="1"/>
  <c r="I46" i="139" s="1"/>
  <c r="D873" i="86"/>
  <c r="B47" i="10" s="1"/>
  <c r="AG865" i="86"/>
  <c r="BH45" i="10" s="1"/>
  <c r="I45" i="167" s="1"/>
  <c r="AF865" i="86"/>
  <c r="BF45" i="10" s="1"/>
  <c r="I45" i="166" s="1"/>
  <c r="AE865" i="86"/>
  <c r="BD45" i="10" s="1"/>
  <c r="I45" i="165" s="1"/>
  <c r="AD865" i="86"/>
  <c r="BB45" i="10" s="1"/>
  <c r="I45" i="164" s="1"/>
  <c r="AC865" i="86"/>
  <c r="AZ45" i="10" s="1"/>
  <c r="I45" i="163" s="1"/>
  <c r="AB865" i="86"/>
  <c r="AX45" i="10" s="1"/>
  <c r="I45" i="162" s="1"/>
  <c r="AA865" i="86"/>
  <c r="AV45" i="10" s="1"/>
  <c r="I45" i="161" s="1"/>
  <c r="Z865" i="86"/>
  <c r="AT45" i="10" s="1"/>
  <c r="I45" i="160" s="1"/>
  <c r="Y865" i="86"/>
  <c r="AR45" i="10" s="1"/>
  <c r="I45" i="159" s="1"/>
  <c r="X865" i="86"/>
  <c r="AP45" i="10" s="1"/>
  <c r="I45" i="158" s="1"/>
  <c r="W865" i="86"/>
  <c r="AN45" i="10" s="1"/>
  <c r="I45" i="157" s="1"/>
  <c r="V865" i="86"/>
  <c r="AL45" i="10" s="1"/>
  <c r="I45" i="156" s="1"/>
  <c r="U865" i="86"/>
  <c r="AJ45" i="10" s="1"/>
  <c r="I45" i="155" s="1"/>
  <c r="T865" i="86"/>
  <c r="AH45" i="10" s="1"/>
  <c r="I45" i="154" s="1"/>
  <c r="S865" i="86"/>
  <c r="AF45" i="10" s="1"/>
  <c r="I45" i="153" s="1"/>
  <c r="R865" i="86"/>
  <c r="AD45" i="10" s="1"/>
  <c r="I45" i="152" s="1"/>
  <c r="Q865" i="86"/>
  <c r="AB45" i="10" s="1"/>
  <c r="I45" i="151" s="1"/>
  <c r="P865" i="86"/>
  <c r="Z45" i="10" s="1"/>
  <c r="I45" i="150" s="1"/>
  <c r="O865" i="86"/>
  <c r="X45" i="10" s="1"/>
  <c r="I45" i="149" s="1"/>
  <c r="N865" i="86"/>
  <c r="V45" i="10" s="1"/>
  <c r="I45" i="148" s="1"/>
  <c r="M865" i="86"/>
  <c r="T45" i="10" s="1"/>
  <c r="I45" i="147" s="1"/>
  <c r="L865" i="86"/>
  <c r="R45" i="10" s="1"/>
  <c r="I45" i="146" s="1"/>
  <c r="K865" i="86"/>
  <c r="P45" i="10" s="1"/>
  <c r="I45" i="145" s="1"/>
  <c r="J865" i="86"/>
  <c r="N45" i="10" s="1"/>
  <c r="I45" i="144" s="1"/>
  <c r="I865" i="86"/>
  <c r="L45" i="10" s="1"/>
  <c r="I45" i="143" s="1"/>
  <c r="H865" i="86"/>
  <c r="J45" i="10" s="1"/>
  <c r="I45" i="142" s="1"/>
  <c r="G865" i="86"/>
  <c r="H45" i="10" s="1"/>
  <c r="I45" i="141" s="1"/>
  <c r="F865" i="86"/>
  <c r="F45" i="10" s="1"/>
  <c r="I45" i="140" s="1"/>
  <c r="E865" i="86"/>
  <c r="D45" i="10" s="1"/>
  <c r="I45" i="139" s="1"/>
  <c r="D865" i="86"/>
  <c r="B45" i="10" s="1"/>
  <c r="AG858" i="86"/>
  <c r="BH44" i="10" s="1"/>
  <c r="I44" i="167" s="1"/>
  <c r="AF858" i="86"/>
  <c r="BF44" i="10" s="1"/>
  <c r="I44" i="166" s="1"/>
  <c r="AE858" i="86"/>
  <c r="BD44" i="10" s="1"/>
  <c r="I44" i="165" s="1"/>
  <c r="AD858" i="86"/>
  <c r="BB44" i="10" s="1"/>
  <c r="I44" i="164" s="1"/>
  <c r="AC858" i="86"/>
  <c r="AZ44" i="10" s="1"/>
  <c r="I44" i="163" s="1"/>
  <c r="AB858" i="86"/>
  <c r="AX44" i="10" s="1"/>
  <c r="I44" i="162" s="1"/>
  <c r="AA858" i="86"/>
  <c r="AV44" i="10" s="1"/>
  <c r="I44" i="161" s="1"/>
  <c r="Z858" i="86"/>
  <c r="AT44" i="10" s="1"/>
  <c r="I44" i="160" s="1"/>
  <c r="Y858" i="86"/>
  <c r="AR44" i="10" s="1"/>
  <c r="I44" i="159" s="1"/>
  <c r="X858" i="86"/>
  <c r="AP44" i="10" s="1"/>
  <c r="I44" i="158" s="1"/>
  <c r="W858" i="86"/>
  <c r="AN44" i="10" s="1"/>
  <c r="I44" i="157" s="1"/>
  <c r="V858" i="86"/>
  <c r="AL44" i="10" s="1"/>
  <c r="I44" i="156" s="1"/>
  <c r="U858" i="86"/>
  <c r="AJ44" i="10" s="1"/>
  <c r="I44" i="155" s="1"/>
  <c r="T858" i="86"/>
  <c r="AH44" i="10" s="1"/>
  <c r="I44" i="154" s="1"/>
  <c r="S858" i="86"/>
  <c r="AF44" i="10" s="1"/>
  <c r="I44" i="153" s="1"/>
  <c r="R858" i="86"/>
  <c r="AD44" i="10" s="1"/>
  <c r="I44" i="152" s="1"/>
  <c r="Q858" i="86"/>
  <c r="AB44" i="10" s="1"/>
  <c r="I44" i="151" s="1"/>
  <c r="P858" i="86"/>
  <c r="Z44" i="10" s="1"/>
  <c r="I44" i="150" s="1"/>
  <c r="O858" i="86"/>
  <c r="X44" i="10" s="1"/>
  <c r="I44" i="149" s="1"/>
  <c r="N858" i="86"/>
  <c r="V44" i="10" s="1"/>
  <c r="I44" i="148" s="1"/>
  <c r="M858" i="86"/>
  <c r="T44" i="10" s="1"/>
  <c r="I44" i="147" s="1"/>
  <c r="L858" i="86"/>
  <c r="R44" i="10" s="1"/>
  <c r="I44" i="146" s="1"/>
  <c r="K858" i="86"/>
  <c r="P44" i="10" s="1"/>
  <c r="I44" i="145" s="1"/>
  <c r="J858" i="86"/>
  <c r="N44" i="10" s="1"/>
  <c r="I44" i="144" s="1"/>
  <c r="I858" i="86"/>
  <c r="L44" i="10" s="1"/>
  <c r="I44" i="143" s="1"/>
  <c r="H858" i="86"/>
  <c r="J44" i="10" s="1"/>
  <c r="I44" i="142" s="1"/>
  <c r="G858" i="86"/>
  <c r="H44" i="10" s="1"/>
  <c r="I44" i="141" s="1"/>
  <c r="F858" i="86"/>
  <c r="F44" i="10" s="1"/>
  <c r="I44" i="140" s="1"/>
  <c r="E858" i="86"/>
  <c r="D44" i="10" s="1"/>
  <c r="I44" i="139" s="1"/>
  <c r="D858" i="86"/>
  <c r="B44" i="10" s="1"/>
  <c r="AG851" i="86"/>
  <c r="BH43" i="10" s="1"/>
  <c r="I43" i="167" s="1"/>
  <c r="AF851" i="86"/>
  <c r="BF43" i="10" s="1"/>
  <c r="I43" i="166" s="1"/>
  <c r="AE851" i="86"/>
  <c r="BD43" i="10" s="1"/>
  <c r="I43" i="165" s="1"/>
  <c r="AD851" i="86"/>
  <c r="BB43" i="10" s="1"/>
  <c r="I43" i="164" s="1"/>
  <c r="AC851" i="86"/>
  <c r="AZ43" i="10" s="1"/>
  <c r="I43" i="163" s="1"/>
  <c r="AB851" i="86"/>
  <c r="AX43" i="10" s="1"/>
  <c r="I43" i="162" s="1"/>
  <c r="AA851" i="86"/>
  <c r="AV43" i="10" s="1"/>
  <c r="I43" i="161" s="1"/>
  <c r="Z851" i="86"/>
  <c r="AT43" i="10" s="1"/>
  <c r="I43" i="160" s="1"/>
  <c r="Y851" i="86"/>
  <c r="AR43" i="10" s="1"/>
  <c r="I43" i="159" s="1"/>
  <c r="X851" i="86"/>
  <c r="AP43" i="10" s="1"/>
  <c r="I43" i="158" s="1"/>
  <c r="W851" i="86"/>
  <c r="AN43" i="10" s="1"/>
  <c r="I43" i="157" s="1"/>
  <c r="V851" i="86"/>
  <c r="AL43" i="10" s="1"/>
  <c r="I43" i="156" s="1"/>
  <c r="U851" i="86"/>
  <c r="AJ43" i="10" s="1"/>
  <c r="I43" i="155" s="1"/>
  <c r="T851" i="86"/>
  <c r="AH43" i="10" s="1"/>
  <c r="I43" i="154" s="1"/>
  <c r="S851" i="86"/>
  <c r="AF43" i="10" s="1"/>
  <c r="I43" i="153" s="1"/>
  <c r="R851" i="86"/>
  <c r="AD43" i="10" s="1"/>
  <c r="I43" i="152" s="1"/>
  <c r="Q851" i="86"/>
  <c r="AB43" i="10" s="1"/>
  <c r="I43" i="151" s="1"/>
  <c r="P851" i="86"/>
  <c r="Z43" i="10" s="1"/>
  <c r="I43" i="150" s="1"/>
  <c r="O851" i="86"/>
  <c r="X43" i="10" s="1"/>
  <c r="I43" i="149" s="1"/>
  <c r="N851" i="86"/>
  <c r="V43" i="10" s="1"/>
  <c r="I43" i="148" s="1"/>
  <c r="M851" i="86"/>
  <c r="T43" i="10" s="1"/>
  <c r="I43" i="147" s="1"/>
  <c r="L851" i="86"/>
  <c r="R43" i="10" s="1"/>
  <c r="I43" i="146" s="1"/>
  <c r="K851" i="86"/>
  <c r="P43" i="10" s="1"/>
  <c r="I43" i="145" s="1"/>
  <c r="J851" i="86"/>
  <c r="N43" i="10" s="1"/>
  <c r="I43" i="144" s="1"/>
  <c r="I851" i="86"/>
  <c r="L43" i="10" s="1"/>
  <c r="I43" i="143" s="1"/>
  <c r="H851" i="86"/>
  <c r="J43" i="10" s="1"/>
  <c r="I43" i="142" s="1"/>
  <c r="G851" i="86"/>
  <c r="H43" i="10" s="1"/>
  <c r="I43" i="141" s="1"/>
  <c r="F851" i="86"/>
  <c r="F43" i="10" s="1"/>
  <c r="I43" i="140" s="1"/>
  <c r="E851" i="86"/>
  <c r="D43" i="10" s="1"/>
  <c r="I43" i="139" s="1"/>
  <c r="D851" i="86"/>
  <c r="B43" i="10" s="1"/>
  <c r="AG841" i="86"/>
  <c r="H34" i="167" s="1"/>
  <c r="AF841" i="86"/>
  <c r="H34" i="166" s="1"/>
  <c r="AE841" i="86"/>
  <c r="H34" i="165" s="1"/>
  <c r="AD841" i="86"/>
  <c r="H34" i="164" s="1"/>
  <c r="AC841" i="86"/>
  <c r="H34" i="163" s="1"/>
  <c r="AB841" i="86"/>
  <c r="H34" i="162" s="1"/>
  <c r="AA841" i="86"/>
  <c r="H34" i="161" s="1"/>
  <c r="Z841" i="86"/>
  <c r="H34" i="160" s="1"/>
  <c r="Y841" i="86"/>
  <c r="H34" i="159" s="1"/>
  <c r="X841" i="86"/>
  <c r="H34" i="158" s="1"/>
  <c r="W841" i="86"/>
  <c r="H34" i="157" s="1"/>
  <c r="V841" i="86"/>
  <c r="H34" i="156" s="1"/>
  <c r="U841" i="86"/>
  <c r="H34" i="155" s="1"/>
  <c r="T841" i="86"/>
  <c r="H34" i="154" s="1"/>
  <c r="S841" i="86"/>
  <c r="H34" i="153" s="1"/>
  <c r="R841" i="86"/>
  <c r="H34" i="152" s="1"/>
  <c r="Q841" i="86"/>
  <c r="H34" i="151" s="1"/>
  <c r="P841" i="86"/>
  <c r="H34" i="150" s="1"/>
  <c r="O841" i="86"/>
  <c r="H34" i="149" s="1"/>
  <c r="N841" i="86"/>
  <c r="H34" i="148" s="1"/>
  <c r="M841" i="86"/>
  <c r="H34" i="147" s="1"/>
  <c r="L841" i="86"/>
  <c r="H34" i="146" s="1"/>
  <c r="K841" i="86"/>
  <c r="H34" i="145" s="1"/>
  <c r="J841" i="86"/>
  <c r="H34" i="144" s="1"/>
  <c r="I841" i="86"/>
  <c r="H34" i="143" s="1"/>
  <c r="H841" i="86"/>
  <c r="H34" i="142" s="1"/>
  <c r="G841" i="86"/>
  <c r="H34" i="141" s="1"/>
  <c r="F841" i="86"/>
  <c r="H34" i="140" s="1"/>
  <c r="E841" i="86"/>
  <c r="H34" i="139" s="1"/>
  <c r="D841" i="86"/>
  <c r="H34" i="137" s="1"/>
  <c r="AG837" i="86"/>
  <c r="G34" i="167" s="1"/>
  <c r="AF837" i="86"/>
  <c r="G34" i="166" s="1"/>
  <c r="AE837" i="86"/>
  <c r="G34" i="165" s="1"/>
  <c r="AD837" i="86"/>
  <c r="G34" i="164" s="1"/>
  <c r="AC837" i="86"/>
  <c r="G34" i="163" s="1"/>
  <c r="AB837" i="86"/>
  <c r="G34" i="162" s="1"/>
  <c r="AA837" i="86"/>
  <c r="G34" i="161" s="1"/>
  <c r="Z837" i="86"/>
  <c r="G34" i="160" s="1"/>
  <c r="Y837" i="86"/>
  <c r="G34" i="159" s="1"/>
  <c r="X837" i="86"/>
  <c r="G34" i="158" s="1"/>
  <c r="W837" i="86"/>
  <c r="G34" i="157" s="1"/>
  <c r="V837" i="86"/>
  <c r="G34" i="156" s="1"/>
  <c r="U837" i="86"/>
  <c r="G34" i="155" s="1"/>
  <c r="T837" i="86"/>
  <c r="G34" i="154" s="1"/>
  <c r="S837" i="86"/>
  <c r="G34" i="153" s="1"/>
  <c r="R837" i="86"/>
  <c r="G34" i="152" s="1"/>
  <c r="Q837" i="86"/>
  <c r="G34" i="151" s="1"/>
  <c r="P837" i="86"/>
  <c r="G34" i="150" s="1"/>
  <c r="O837" i="86"/>
  <c r="G34" i="149" s="1"/>
  <c r="N837" i="86"/>
  <c r="G34" i="148" s="1"/>
  <c r="M837" i="86"/>
  <c r="G34" i="147" s="1"/>
  <c r="L837" i="86"/>
  <c r="G34" i="146" s="1"/>
  <c r="K837" i="86"/>
  <c r="G34" i="145" s="1"/>
  <c r="J837" i="86"/>
  <c r="G34" i="144" s="1"/>
  <c r="I837" i="86"/>
  <c r="G34" i="143" s="1"/>
  <c r="H837" i="86"/>
  <c r="G34" i="142" s="1"/>
  <c r="G837" i="86"/>
  <c r="G34" i="141" s="1"/>
  <c r="F837" i="86"/>
  <c r="G34" i="140" s="1"/>
  <c r="E837" i="86"/>
  <c r="G34" i="139" s="1"/>
  <c r="D837" i="86"/>
  <c r="G34" i="137" s="1"/>
  <c r="AG833" i="86"/>
  <c r="F34" i="167" s="1"/>
  <c r="AF833" i="86"/>
  <c r="F34" i="166" s="1"/>
  <c r="AE833" i="86"/>
  <c r="F34" i="165" s="1"/>
  <c r="AD833" i="86"/>
  <c r="F34" i="164" s="1"/>
  <c r="AC833" i="86"/>
  <c r="F34" i="163" s="1"/>
  <c r="AB833" i="86"/>
  <c r="F34" i="162" s="1"/>
  <c r="AA833" i="86"/>
  <c r="F34" i="161" s="1"/>
  <c r="Z833" i="86"/>
  <c r="F34" i="160" s="1"/>
  <c r="Y833" i="86"/>
  <c r="F34" i="159" s="1"/>
  <c r="X833" i="86"/>
  <c r="F34" i="158" s="1"/>
  <c r="W833" i="86"/>
  <c r="F34" i="157" s="1"/>
  <c r="V833" i="86"/>
  <c r="F34" i="156" s="1"/>
  <c r="U833" i="86"/>
  <c r="F34" i="155" s="1"/>
  <c r="T833" i="86"/>
  <c r="F34" i="154" s="1"/>
  <c r="S833" i="86"/>
  <c r="F34" i="153" s="1"/>
  <c r="R833" i="86"/>
  <c r="F34" i="152" s="1"/>
  <c r="Q833" i="86"/>
  <c r="F34" i="151" s="1"/>
  <c r="P833" i="86"/>
  <c r="F34" i="150" s="1"/>
  <c r="O833" i="86"/>
  <c r="F34" i="149" s="1"/>
  <c r="N833" i="86"/>
  <c r="F34" i="148" s="1"/>
  <c r="M833" i="86"/>
  <c r="F34" i="147" s="1"/>
  <c r="L833" i="86"/>
  <c r="F34" i="146" s="1"/>
  <c r="K833" i="86"/>
  <c r="F34" i="145" s="1"/>
  <c r="J833" i="86"/>
  <c r="F34" i="144" s="1"/>
  <c r="I833" i="86"/>
  <c r="F34" i="143" s="1"/>
  <c r="H833" i="86"/>
  <c r="F34" i="142" s="1"/>
  <c r="G833" i="86"/>
  <c r="F34" i="141" s="1"/>
  <c r="F833" i="86"/>
  <c r="F34" i="140" s="1"/>
  <c r="E833" i="86"/>
  <c r="F34" i="139" s="1"/>
  <c r="D833" i="86"/>
  <c r="F34" i="137" s="1"/>
  <c r="AG829" i="86"/>
  <c r="E34" i="167" s="1"/>
  <c r="AF829" i="86"/>
  <c r="AE829" i="86"/>
  <c r="E34" i="165" s="1"/>
  <c r="AD829" i="86"/>
  <c r="E34" i="164" s="1"/>
  <c r="AC829" i="86"/>
  <c r="E34" i="163" s="1"/>
  <c r="AB829" i="86"/>
  <c r="AA829" i="86"/>
  <c r="E34" i="161" s="1"/>
  <c r="Z829" i="86"/>
  <c r="E34" i="160" s="1"/>
  <c r="Y829" i="86"/>
  <c r="E34" i="159" s="1"/>
  <c r="X829" i="86"/>
  <c r="W829" i="86"/>
  <c r="E34" i="157" s="1"/>
  <c r="V829" i="86"/>
  <c r="E34" i="156" s="1"/>
  <c r="U829" i="86"/>
  <c r="E34" i="155" s="1"/>
  <c r="T829" i="86"/>
  <c r="S829" i="86"/>
  <c r="E34" i="153" s="1"/>
  <c r="R829" i="86"/>
  <c r="E34" i="152" s="1"/>
  <c r="Q829" i="86"/>
  <c r="E34" i="151" s="1"/>
  <c r="P829" i="86"/>
  <c r="O829" i="86"/>
  <c r="E34" i="149" s="1"/>
  <c r="N829" i="86"/>
  <c r="E34" i="148" s="1"/>
  <c r="M829" i="86"/>
  <c r="E34" i="147" s="1"/>
  <c r="L829" i="86"/>
  <c r="K829" i="86"/>
  <c r="E34" i="145" s="1"/>
  <c r="J829" i="86"/>
  <c r="E34" i="144" s="1"/>
  <c r="I829" i="86"/>
  <c r="E34" i="143" s="1"/>
  <c r="H829" i="86"/>
  <c r="G829" i="86"/>
  <c r="E34" i="141" s="1"/>
  <c r="F829" i="86"/>
  <c r="E34" i="140" s="1"/>
  <c r="E829" i="86"/>
  <c r="E34" i="139" s="1"/>
  <c r="D829" i="86"/>
  <c r="E34" i="137" s="1"/>
  <c r="AG825" i="86"/>
  <c r="D34" i="167" s="1"/>
  <c r="AF825" i="86"/>
  <c r="D34" i="166" s="1"/>
  <c r="AE825" i="86"/>
  <c r="D34" i="165" s="1"/>
  <c r="AD825" i="86"/>
  <c r="AC825" i="86"/>
  <c r="D34" i="163" s="1"/>
  <c r="AB825" i="86"/>
  <c r="D34" i="162" s="1"/>
  <c r="AA825" i="86"/>
  <c r="D34" i="161" s="1"/>
  <c r="Z825" i="86"/>
  <c r="Y825" i="86"/>
  <c r="D34" i="159" s="1"/>
  <c r="X825" i="86"/>
  <c r="D34" i="158" s="1"/>
  <c r="W825" i="86"/>
  <c r="D34" i="157" s="1"/>
  <c r="V825" i="86"/>
  <c r="U825" i="86"/>
  <c r="D34" i="155" s="1"/>
  <c r="T825" i="86"/>
  <c r="D34" i="154" s="1"/>
  <c r="S825" i="86"/>
  <c r="D34" i="153" s="1"/>
  <c r="R825" i="86"/>
  <c r="Q825" i="86"/>
  <c r="D34" i="151" s="1"/>
  <c r="P825" i="86"/>
  <c r="D34" i="150" s="1"/>
  <c r="O825" i="86"/>
  <c r="D34" i="149" s="1"/>
  <c r="N825" i="86"/>
  <c r="M825" i="86"/>
  <c r="D34" i="147" s="1"/>
  <c r="L825" i="86"/>
  <c r="D34" i="146" s="1"/>
  <c r="K825" i="86"/>
  <c r="D34" i="145" s="1"/>
  <c r="J825" i="86"/>
  <c r="I825" i="86"/>
  <c r="D34" i="143" s="1"/>
  <c r="H825" i="86"/>
  <c r="D34" i="142" s="1"/>
  <c r="G825" i="86"/>
  <c r="D34" i="141" s="1"/>
  <c r="F825" i="86"/>
  <c r="E825" i="86"/>
  <c r="D34" i="139" s="1"/>
  <c r="D825" i="86"/>
  <c r="D34" i="137" s="1"/>
  <c r="AG818" i="86"/>
  <c r="H33" i="167" s="1"/>
  <c r="AF818" i="86"/>
  <c r="H33" i="166" s="1"/>
  <c r="AE818" i="86"/>
  <c r="H33" i="165" s="1"/>
  <c r="AD818" i="86"/>
  <c r="H33" i="164" s="1"/>
  <c r="AC818" i="86"/>
  <c r="H33" i="163" s="1"/>
  <c r="AB818" i="86"/>
  <c r="H33" i="162" s="1"/>
  <c r="AA818" i="86"/>
  <c r="H33" i="161" s="1"/>
  <c r="Z818" i="86"/>
  <c r="H33" i="160" s="1"/>
  <c r="Y818" i="86"/>
  <c r="H33" i="159" s="1"/>
  <c r="X818" i="86"/>
  <c r="H33" i="158" s="1"/>
  <c r="W818" i="86"/>
  <c r="H33" i="157" s="1"/>
  <c r="V818" i="86"/>
  <c r="H33" i="156" s="1"/>
  <c r="U818" i="86"/>
  <c r="H33" i="155" s="1"/>
  <c r="T818" i="86"/>
  <c r="H33" i="154" s="1"/>
  <c r="S818" i="86"/>
  <c r="H33" i="153" s="1"/>
  <c r="R818" i="86"/>
  <c r="H33" i="152" s="1"/>
  <c r="Q818" i="86"/>
  <c r="H33" i="151" s="1"/>
  <c r="P818" i="86"/>
  <c r="H33" i="150" s="1"/>
  <c r="O818" i="86"/>
  <c r="H33" i="149" s="1"/>
  <c r="N818" i="86"/>
  <c r="H33" i="148" s="1"/>
  <c r="M818" i="86"/>
  <c r="H33" i="147" s="1"/>
  <c r="L818" i="86"/>
  <c r="H33" i="146" s="1"/>
  <c r="K818" i="86"/>
  <c r="H33" i="145" s="1"/>
  <c r="J818" i="86"/>
  <c r="H33" i="144" s="1"/>
  <c r="I818" i="86"/>
  <c r="H33" i="143" s="1"/>
  <c r="H818" i="86"/>
  <c r="H33" i="142" s="1"/>
  <c r="G818" i="86"/>
  <c r="H33" i="141" s="1"/>
  <c r="F818" i="86"/>
  <c r="H33" i="140" s="1"/>
  <c r="E818" i="86"/>
  <c r="H33" i="139" s="1"/>
  <c r="D818" i="86"/>
  <c r="H33" i="137" s="1"/>
  <c r="AG814" i="86"/>
  <c r="G33" i="167" s="1"/>
  <c r="AF814" i="86"/>
  <c r="G33" i="166" s="1"/>
  <c r="AE814" i="86"/>
  <c r="G33" i="165" s="1"/>
  <c r="AD814" i="86"/>
  <c r="G33" i="164" s="1"/>
  <c r="AC814" i="86"/>
  <c r="G33" i="163" s="1"/>
  <c r="AB814" i="86"/>
  <c r="G33" i="162" s="1"/>
  <c r="AA814" i="86"/>
  <c r="G33" i="161" s="1"/>
  <c r="Z814" i="86"/>
  <c r="G33" i="160" s="1"/>
  <c r="Y814" i="86"/>
  <c r="G33" i="159" s="1"/>
  <c r="X814" i="86"/>
  <c r="G33" i="158" s="1"/>
  <c r="W814" i="86"/>
  <c r="G33" i="157" s="1"/>
  <c r="V814" i="86"/>
  <c r="G33" i="156" s="1"/>
  <c r="U814" i="86"/>
  <c r="G33" i="155" s="1"/>
  <c r="T814" i="86"/>
  <c r="G33" i="154" s="1"/>
  <c r="S814" i="86"/>
  <c r="G33" i="153" s="1"/>
  <c r="R814" i="86"/>
  <c r="G33" i="152" s="1"/>
  <c r="Q814" i="86"/>
  <c r="G33" i="151" s="1"/>
  <c r="P814" i="86"/>
  <c r="G33" i="150" s="1"/>
  <c r="O814" i="86"/>
  <c r="G33" i="149" s="1"/>
  <c r="N814" i="86"/>
  <c r="G33" i="148" s="1"/>
  <c r="M814" i="86"/>
  <c r="G33" i="147" s="1"/>
  <c r="L814" i="86"/>
  <c r="G33" i="146" s="1"/>
  <c r="K814" i="86"/>
  <c r="G33" i="145" s="1"/>
  <c r="J814" i="86"/>
  <c r="G33" i="144" s="1"/>
  <c r="I814" i="86"/>
  <c r="G33" i="143" s="1"/>
  <c r="H814" i="86"/>
  <c r="G33" i="142" s="1"/>
  <c r="G814" i="86"/>
  <c r="G33" i="141" s="1"/>
  <c r="F814" i="86"/>
  <c r="G33" i="140" s="1"/>
  <c r="E814" i="86"/>
  <c r="G33" i="139" s="1"/>
  <c r="D814" i="86"/>
  <c r="G33" i="137" s="1"/>
  <c r="AG810" i="86"/>
  <c r="F33" i="167" s="1"/>
  <c r="AF810" i="86"/>
  <c r="F33" i="166" s="1"/>
  <c r="AE810" i="86"/>
  <c r="F33" i="165" s="1"/>
  <c r="AD810" i="86"/>
  <c r="F33" i="164" s="1"/>
  <c r="AC810" i="86"/>
  <c r="F33" i="163" s="1"/>
  <c r="AB810" i="86"/>
  <c r="F33" i="162" s="1"/>
  <c r="AA810" i="86"/>
  <c r="F33" i="161" s="1"/>
  <c r="Z810" i="86"/>
  <c r="F33" i="160" s="1"/>
  <c r="Y810" i="86"/>
  <c r="F33" i="159" s="1"/>
  <c r="X810" i="86"/>
  <c r="F33" i="158" s="1"/>
  <c r="W810" i="86"/>
  <c r="F33" i="157" s="1"/>
  <c r="V810" i="86"/>
  <c r="F33" i="156" s="1"/>
  <c r="U810" i="86"/>
  <c r="F33" i="155" s="1"/>
  <c r="T810" i="86"/>
  <c r="F33" i="154" s="1"/>
  <c r="S810" i="86"/>
  <c r="F33" i="153" s="1"/>
  <c r="R810" i="86"/>
  <c r="F33" i="152" s="1"/>
  <c r="Q810" i="86"/>
  <c r="F33" i="151" s="1"/>
  <c r="P810" i="86"/>
  <c r="F33" i="150" s="1"/>
  <c r="O810" i="86"/>
  <c r="F33" i="149" s="1"/>
  <c r="N810" i="86"/>
  <c r="F33" i="148" s="1"/>
  <c r="M810" i="86"/>
  <c r="F33" i="147" s="1"/>
  <c r="L810" i="86"/>
  <c r="F33" i="146" s="1"/>
  <c r="K810" i="86"/>
  <c r="F33" i="145" s="1"/>
  <c r="J810" i="86"/>
  <c r="F33" i="144" s="1"/>
  <c r="I810" i="86"/>
  <c r="F33" i="143" s="1"/>
  <c r="H810" i="86"/>
  <c r="F33" i="142" s="1"/>
  <c r="G810" i="86"/>
  <c r="F33" i="141" s="1"/>
  <c r="F810" i="86"/>
  <c r="F33" i="140" s="1"/>
  <c r="E810" i="86"/>
  <c r="F33" i="139" s="1"/>
  <c r="D810" i="86"/>
  <c r="F33" i="137" s="1"/>
  <c r="AG806" i="86"/>
  <c r="E33" i="167" s="1"/>
  <c r="AF806" i="86"/>
  <c r="E33" i="166" s="1"/>
  <c r="AE806" i="86"/>
  <c r="E33" i="165" s="1"/>
  <c r="AD806" i="86"/>
  <c r="E33" i="164" s="1"/>
  <c r="AC806" i="86"/>
  <c r="E33" i="163" s="1"/>
  <c r="AB806" i="86"/>
  <c r="E33" i="162" s="1"/>
  <c r="AA806" i="86"/>
  <c r="E33" i="161" s="1"/>
  <c r="Z806" i="86"/>
  <c r="E33" i="160" s="1"/>
  <c r="Y806" i="86"/>
  <c r="E33" i="159" s="1"/>
  <c r="X806" i="86"/>
  <c r="E33" i="158" s="1"/>
  <c r="W806" i="86"/>
  <c r="E33" i="157" s="1"/>
  <c r="V806" i="86"/>
  <c r="E33" i="156" s="1"/>
  <c r="U806" i="86"/>
  <c r="E33" i="155" s="1"/>
  <c r="T806" i="86"/>
  <c r="E33" i="154" s="1"/>
  <c r="S806" i="86"/>
  <c r="E33" i="153" s="1"/>
  <c r="R806" i="86"/>
  <c r="E33" i="152" s="1"/>
  <c r="Q806" i="86"/>
  <c r="E33" i="151" s="1"/>
  <c r="P806" i="86"/>
  <c r="E33" i="150" s="1"/>
  <c r="O806" i="86"/>
  <c r="E33" i="149" s="1"/>
  <c r="N806" i="86"/>
  <c r="E33" i="148" s="1"/>
  <c r="M806" i="86"/>
  <c r="E33" i="147" s="1"/>
  <c r="L806" i="86"/>
  <c r="E33" i="146" s="1"/>
  <c r="K806" i="86"/>
  <c r="E33" i="145" s="1"/>
  <c r="J806" i="86"/>
  <c r="E33" i="144" s="1"/>
  <c r="I806" i="86"/>
  <c r="E33" i="143" s="1"/>
  <c r="H806" i="86"/>
  <c r="E33" i="142" s="1"/>
  <c r="G806" i="86"/>
  <c r="E33" i="141" s="1"/>
  <c r="F806" i="86"/>
  <c r="E33" i="140" s="1"/>
  <c r="E806" i="86"/>
  <c r="E33" i="139" s="1"/>
  <c r="D806" i="86"/>
  <c r="E33" i="137" s="1"/>
  <c r="AG802" i="86"/>
  <c r="AF802" i="86"/>
  <c r="D33" i="166" s="1"/>
  <c r="AE802" i="86"/>
  <c r="D33" i="165" s="1"/>
  <c r="AD802" i="86"/>
  <c r="D33" i="164" s="1"/>
  <c r="AC802" i="86"/>
  <c r="AB802" i="86"/>
  <c r="D33" i="162" s="1"/>
  <c r="AA802" i="86"/>
  <c r="D33" i="161" s="1"/>
  <c r="Z802" i="86"/>
  <c r="D33" i="160" s="1"/>
  <c r="Y802" i="86"/>
  <c r="X802" i="86"/>
  <c r="D33" i="158" s="1"/>
  <c r="W802" i="86"/>
  <c r="D33" i="157" s="1"/>
  <c r="V802" i="86"/>
  <c r="D33" i="156" s="1"/>
  <c r="U802" i="86"/>
  <c r="T802" i="86"/>
  <c r="D33" i="154" s="1"/>
  <c r="S802" i="86"/>
  <c r="D33" i="153" s="1"/>
  <c r="R802" i="86"/>
  <c r="D33" i="152" s="1"/>
  <c r="Q802" i="86"/>
  <c r="P802" i="86"/>
  <c r="D33" i="150" s="1"/>
  <c r="O802" i="86"/>
  <c r="D33" i="149" s="1"/>
  <c r="N802" i="86"/>
  <c r="D33" i="148" s="1"/>
  <c r="M802" i="86"/>
  <c r="L802" i="86"/>
  <c r="D33" i="146" s="1"/>
  <c r="K802" i="86"/>
  <c r="D33" i="145" s="1"/>
  <c r="J802" i="86"/>
  <c r="D33" i="144" s="1"/>
  <c r="I802" i="86"/>
  <c r="H802" i="86"/>
  <c r="D33" i="142" s="1"/>
  <c r="G802" i="86"/>
  <c r="D33" i="141" s="1"/>
  <c r="F802" i="86"/>
  <c r="D33" i="140" s="1"/>
  <c r="E802" i="86"/>
  <c r="D802" i="86"/>
  <c r="D33" i="137" s="1"/>
  <c r="AG796" i="86"/>
  <c r="BH39" i="10" s="1"/>
  <c r="I32" i="167" s="1"/>
  <c r="AF796" i="86"/>
  <c r="BF39" i="10" s="1"/>
  <c r="I32" i="166" s="1"/>
  <c r="AE796" i="86"/>
  <c r="BD39" i="10" s="1"/>
  <c r="I32" i="165" s="1"/>
  <c r="AD796" i="86"/>
  <c r="BB39" i="10" s="1"/>
  <c r="I32" i="164" s="1"/>
  <c r="AC796" i="86"/>
  <c r="AZ39" i="10" s="1"/>
  <c r="I32" i="163" s="1"/>
  <c r="AB796" i="86"/>
  <c r="AX39" i="10" s="1"/>
  <c r="I32" i="162" s="1"/>
  <c r="AA796" i="86"/>
  <c r="AV39" i="10" s="1"/>
  <c r="I32" i="161" s="1"/>
  <c r="Z796" i="86"/>
  <c r="AT39" i="10" s="1"/>
  <c r="I32" i="160" s="1"/>
  <c r="Y796" i="86"/>
  <c r="AR39" i="10" s="1"/>
  <c r="I32" i="159" s="1"/>
  <c r="X796" i="86"/>
  <c r="AP39" i="10" s="1"/>
  <c r="I32" i="158" s="1"/>
  <c r="W796" i="86"/>
  <c r="AN39" i="10" s="1"/>
  <c r="I32" i="157" s="1"/>
  <c r="V796" i="86"/>
  <c r="AL39" i="10" s="1"/>
  <c r="I32" i="156" s="1"/>
  <c r="U796" i="86"/>
  <c r="AJ39" i="10" s="1"/>
  <c r="I32" i="155" s="1"/>
  <c r="T796" i="86"/>
  <c r="AH39" i="10" s="1"/>
  <c r="I32" i="154" s="1"/>
  <c r="S796" i="86"/>
  <c r="AF39" i="10" s="1"/>
  <c r="I32" i="153" s="1"/>
  <c r="R796" i="86"/>
  <c r="AD39" i="10" s="1"/>
  <c r="I32" i="152" s="1"/>
  <c r="Q796" i="86"/>
  <c r="AB39" i="10" s="1"/>
  <c r="I32" i="151" s="1"/>
  <c r="P796" i="86"/>
  <c r="Z39" i="10" s="1"/>
  <c r="I32" i="150" s="1"/>
  <c r="O796" i="86"/>
  <c r="X39" i="10" s="1"/>
  <c r="I32" i="149" s="1"/>
  <c r="N796" i="86"/>
  <c r="V39" i="10" s="1"/>
  <c r="I32" i="148" s="1"/>
  <c r="M796" i="86"/>
  <c r="T39" i="10" s="1"/>
  <c r="I32" i="147" s="1"/>
  <c r="L796" i="86"/>
  <c r="R39" i="10" s="1"/>
  <c r="I32" i="146" s="1"/>
  <c r="K796" i="86"/>
  <c r="P39" i="10" s="1"/>
  <c r="I32" i="145" s="1"/>
  <c r="J796" i="86"/>
  <c r="N39" i="10" s="1"/>
  <c r="I32" i="144" s="1"/>
  <c r="I796" i="86"/>
  <c r="L39" i="10" s="1"/>
  <c r="I32" i="143" s="1"/>
  <c r="H796" i="86"/>
  <c r="J39" i="10" s="1"/>
  <c r="I32" i="142" s="1"/>
  <c r="G796" i="86"/>
  <c r="H39" i="10" s="1"/>
  <c r="I32" i="141" s="1"/>
  <c r="F796" i="86"/>
  <c r="F39" i="10" s="1"/>
  <c r="I32" i="140" s="1"/>
  <c r="E796" i="86"/>
  <c r="D39" i="10" s="1"/>
  <c r="I32" i="139" s="1"/>
  <c r="D796" i="86"/>
  <c r="B39" i="10" s="1"/>
  <c r="AG788" i="86"/>
  <c r="H31" i="167" s="1"/>
  <c r="AF788" i="86"/>
  <c r="H31" i="166" s="1"/>
  <c r="AE788" i="86"/>
  <c r="H31" i="165" s="1"/>
  <c r="AD788" i="86"/>
  <c r="H31" i="164" s="1"/>
  <c r="AC788" i="86"/>
  <c r="H31" i="163" s="1"/>
  <c r="AB788" i="86"/>
  <c r="H31" i="162" s="1"/>
  <c r="AA788" i="86"/>
  <c r="H31" i="161" s="1"/>
  <c r="Z788" i="86"/>
  <c r="H31" i="160" s="1"/>
  <c r="Y788" i="86"/>
  <c r="H31" i="159" s="1"/>
  <c r="X788" i="86"/>
  <c r="H31" i="158" s="1"/>
  <c r="W788" i="86"/>
  <c r="H31" i="157" s="1"/>
  <c r="V788" i="86"/>
  <c r="H31" i="156" s="1"/>
  <c r="U788" i="86"/>
  <c r="H31" i="155" s="1"/>
  <c r="T788" i="86"/>
  <c r="H31" i="154" s="1"/>
  <c r="S788" i="86"/>
  <c r="H31" i="153" s="1"/>
  <c r="R788" i="86"/>
  <c r="H31" i="152" s="1"/>
  <c r="Q788" i="86"/>
  <c r="H31" i="151" s="1"/>
  <c r="P788" i="86"/>
  <c r="H31" i="150" s="1"/>
  <c r="O788" i="86"/>
  <c r="H31" i="149" s="1"/>
  <c r="N788" i="86"/>
  <c r="H31" i="148" s="1"/>
  <c r="M788" i="86"/>
  <c r="H31" i="147" s="1"/>
  <c r="L788" i="86"/>
  <c r="H31" i="146" s="1"/>
  <c r="K788" i="86"/>
  <c r="H31" i="145" s="1"/>
  <c r="J788" i="86"/>
  <c r="H31" i="144" s="1"/>
  <c r="I788" i="86"/>
  <c r="H31" i="143" s="1"/>
  <c r="H788" i="86"/>
  <c r="H31" i="142" s="1"/>
  <c r="G788" i="86"/>
  <c r="H31" i="141" s="1"/>
  <c r="F788" i="86"/>
  <c r="H31" i="140" s="1"/>
  <c r="E788" i="86"/>
  <c r="H31" i="139" s="1"/>
  <c r="D788" i="86"/>
  <c r="H31" i="137" s="1"/>
  <c r="AG784" i="86"/>
  <c r="G31" i="167" s="1"/>
  <c r="AF784" i="86"/>
  <c r="G31" i="166" s="1"/>
  <c r="AE784" i="86"/>
  <c r="G31" i="165" s="1"/>
  <c r="AD784" i="86"/>
  <c r="G31" i="164" s="1"/>
  <c r="AC784" i="86"/>
  <c r="G31" i="163" s="1"/>
  <c r="AB784" i="86"/>
  <c r="G31" i="162" s="1"/>
  <c r="AA784" i="86"/>
  <c r="G31" i="161" s="1"/>
  <c r="Z784" i="86"/>
  <c r="G31" i="160" s="1"/>
  <c r="Y784" i="86"/>
  <c r="G31" i="159" s="1"/>
  <c r="X784" i="86"/>
  <c r="G31" i="158" s="1"/>
  <c r="W784" i="86"/>
  <c r="G31" i="157" s="1"/>
  <c r="V784" i="86"/>
  <c r="G31" i="156" s="1"/>
  <c r="U784" i="86"/>
  <c r="G31" i="155" s="1"/>
  <c r="T784" i="86"/>
  <c r="G31" i="154" s="1"/>
  <c r="S784" i="86"/>
  <c r="G31" i="153" s="1"/>
  <c r="R784" i="86"/>
  <c r="G31" i="152" s="1"/>
  <c r="Q784" i="86"/>
  <c r="G31" i="151" s="1"/>
  <c r="P784" i="86"/>
  <c r="G31" i="150" s="1"/>
  <c r="O784" i="86"/>
  <c r="G31" i="149" s="1"/>
  <c r="N784" i="86"/>
  <c r="G31" i="148" s="1"/>
  <c r="M784" i="86"/>
  <c r="G31" i="147" s="1"/>
  <c r="L784" i="86"/>
  <c r="G31" i="146" s="1"/>
  <c r="K784" i="86"/>
  <c r="G31" i="145" s="1"/>
  <c r="J784" i="86"/>
  <c r="G31" i="144" s="1"/>
  <c r="I784" i="86"/>
  <c r="G31" i="143" s="1"/>
  <c r="H784" i="86"/>
  <c r="G31" i="142" s="1"/>
  <c r="G784" i="86"/>
  <c r="G31" i="141" s="1"/>
  <c r="F784" i="86"/>
  <c r="G31" i="140" s="1"/>
  <c r="E784" i="86"/>
  <c r="G31" i="139" s="1"/>
  <c r="D784" i="86"/>
  <c r="G31" i="137" s="1"/>
  <c r="AG780" i="86"/>
  <c r="F31" i="167" s="1"/>
  <c r="AF780" i="86"/>
  <c r="F31" i="166" s="1"/>
  <c r="AE780" i="86"/>
  <c r="F31" i="165" s="1"/>
  <c r="AD780" i="86"/>
  <c r="F31" i="164" s="1"/>
  <c r="AC780" i="86"/>
  <c r="F31" i="163" s="1"/>
  <c r="AB780" i="86"/>
  <c r="F31" i="162" s="1"/>
  <c r="AA780" i="86"/>
  <c r="F31" i="161" s="1"/>
  <c r="Z780" i="86"/>
  <c r="F31" i="160" s="1"/>
  <c r="Y780" i="86"/>
  <c r="F31" i="159" s="1"/>
  <c r="X780" i="86"/>
  <c r="F31" i="158" s="1"/>
  <c r="W780" i="86"/>
  <c r="F31" i="157" s="1"/>
  <c r="V780" i="86"/>
  <c r="F31" i="156" s="1"/>
  <c r="U780" i="86"/>
  <c r="F31" i="155" s="1"/>
  <c r="T780" i="86"/>
  <c r="F31" i="154" s="1"/>
  <c r="S780" i="86"/>
  <c r="F31" i="153" s="1"/>
  <c r="R780" i="86"/>
  <c r="F31" i="152" s="1"/>
  <c r="Q780" i="86"/>
  <c r="F31" i="151" s="1"/>
  <c r="P780" i="86"/>
  <c r="F31" i="150" s="1"/>
  <c r="O780" i="86"/>
  <c r="F31" i="149" s="1"/>
  <c r="N780" i="86"/>
  <c r="F31" i="148" s="1"/>
  <c r="M780" i="86"/>
  <c r="F31" i="147" s="1"/>
  <c r="L780" i="86"/>
  <c r="F31" i="146" s="1"/>
  <c r="K780" i="86"/>
  <c r="F31" i="145" s="1"/>
  <c r="J780" i="86"/>
  <c r="F31" i="144" s="1"/>
  <c r="I780" i="86"/>
  <c r="F31" i="143" s="1"/>
  <c r="H780" i="86"/>
  <c r="F31" i="142" s="1"/>
  <c r="G780" i="86"/>
  <c r="F31" i="141" s="1"/>
  <c r="F780" i="86"/>
  <c r="F31" i="140" s="1"/>
  <c r="E780" i="86"/>
  <c r="F31" i="139" s="1"/>
  <c r="D780" i="86"/>
  <c r="F31" i="137" s="1"/>
  <c r="AG776" i="86"/>
  <c r="E31" i="167" s="1"/>
  <c r="AF776" i="86"/>
  <c r="E31" i="166" s="1"/>
  <c r="AE776" i="86"/>
  <c r="E31" i="165" s="1"/>
  <c r="AD776" i="86"/>
  <c r="AC776" i="86"/>
  <c r="E31" i="163" s="1"/>
  <c r="AB776" i="86"/>
  <c r="E31" i="162" s="1"/>
  <c r="AA776" i="86"/>
  <c r="E31" i="161" s="1"/>
  <c r="Z776" i="86"/>
  <c r="Y776" i="86"/>
  <c r="E31" i="159" s="1"/>
  <c r="X776" i="86"/>
  <c r="E31" i="158" s="1"/>
  <c r="W776" i="86"/>
  <c r="E31" i="157" s="1"/>
  <c r="V776" i="86"/>
  <c r="U776" i="86"/>
  <c r="E31" i="155" s="1"/>
  <c r="T776" i="86"/>
  <c r="E31" i="154" s="1"/>
  <c r="S776" i="86"/>
  <c r="E31" i="153" s="1"/>
  <c r="R776" i="86"/>
  <c r="Q776" i="86"/>
  <c r="E31" i="151" s="1"/>
  <c r="P776" i="86"/>
  <c r="E31" i="150" s="1"/>
  <c r="O776" i="86"/>
  <c r="E31" i="149" s="1"/>
  <c r="N776" i="86"/>
  <c r="M776" i="86"/>
  <c r="E31" i="147" s="1"/>
  <c r="L776" i="86"/>
  <c r="E31" i="146" s="1"/>
  <c r="K776" i="86"/>
  <c r="E31" i="145" s="1"/>
  <c r="J776" i="86"/>
  <c r="I776" i="86"/>
  <c r="E31" i="143" s="1"/>
  <c r="H776" i="86"/>
  <c r="E31" i="142" s="1"/>
  <c r="G776" i="86"/>
  <c r="E31" i="141" s="1"/>
  <c r="F776" i="86"/>
  <c r="E776" i="86"/>
  <c r="E31" i="139" s="1"/>
  <c r="D776" i="86"/>
  <c r="E31" i="137" s="1"/>
  <c r="AG772" i="86"/>
  <c r="D31" i="167" s="1"/>
  <c r="AF772" i="86"/>
  <c r="AE772" i="86"/>
  <c r="D31" i="165" s="1"/>
  <c r="AD772" i="86"/>
  <c r="D31" i="164" s="1"/>
  <c r="AC772" i="86"/>
  <c r="D31" i="163" s="1"/>
  <c r="AB772" i="86"/>
  <c r="AA772" i="86"/>
  <c r="D31" i="161" s="1"/>
  <c r="Z772" i="86"/>
  <c r="D31" i="160" s="1"/>
  <c r="Y772" i="86"/>
  <c r="D31" i="159" s="1"/>
  <c r="X772" i="86"/>
  <c r="W772" i="86"/>
  <c r="D31" i="157" s="1"/>
  <c r="V772" i="86"/>
  <c r="D31" i="156" s="1"/>
  <c r="U772" i="86"/>
  <c r="D31" i="155" s="1"/>
  <c r="T772" i="86"/>
  <c r="S772" i="86"/>
  <c r="D31" i="153" s="1"/>
  <c r="R772" i="86"/>
  <c r="D31" i="152" s="1"/>
  <c r="Q772" i="86"/>
  <c r="D31" i="151" s="1"/>
  <c r="P772" i="86"/>
  <c r="O772" i="86"/>
  <c r="D31" i="149" s="1"/>
  <c r="N772" i="86"/>
  <c r="D31" i="148" s="1"/>
  <c r="M772" i="86"/>
  <c r="D31" i="147" s="1"/>
  <c r="L772" i="86"/>
  <c r="K772" i="86"/>
  <c r="D31" i="145" s="1"/>
  <c r="J772" i="86"/>
  <c r="D31" i="144" s="1"/>
  <c r="I772" i="86"/>
  <c r="D31" i="143" s="1"/>
  <c r="H772" i="86"/>
  <c r="G772" i="86"/>
  <c r="D31" i="141" s="1"/>
  <c r="F772" i="86"/>
  <c r="D31" i="140" s="1"/>
  <c r="E772" i="86"/>
  <c r="D31" i="139" s="1"/>
  <c r="D772" i="86"/>
  <c r="D31" i="137" s="1"/>
  <c r="AG765" i="86"/>
  <c r="H30" i="167" s="1"/>
  <c r="AF765" i="86"/>
  <c r="H30" i="166" s="1"/>
  <c r="AE765" i="86"/>
  <c r="H30" i="165" s="1"/>
  <c r="AD765" i="86"/>
  <c r="H30" i="164" s="1"/>
  <c r="AC765" i="86"/>
  <c r="H30" i="163" s="1"/>
  <c r="AB765" i="86"/>
  <c r="H30" i="162" s="1"/>
  <c r="AA765" i="86"/>
  <c r="H30" i="161" s="1"/>
  <c r="Z765" i="86"/>
  <c r="H30" i="160" s="1"/>
  <c r="Y765" i="86"/>
  <c r="H30" i="159" s="1"/>
  <c r="X765" i="86"/>
  <c r="H30" i="158" s="1"/>
  <c r="W765" i="86"/>
  <c r="H30" i="157" s="1"/>
  <c r="V765" i="86"/>
  <c r="H30" i="156" s="1"/>
  <c r="U765" i="86"/>
  <c r="H30" i="155" s="1"/>
  <c r="T765" i="86"/>
  <c r="H30" i="154" s="1"/>
  <c r="S765" i="86"/>
  <c r="H30" i="153" s="1"/>
  <c r="R765" i="86"/>
  <c r="H30" i="152" s="1"/>
  <c r="Q765" i="86"/>
  <c r="H30" i="151" s="1"/>
  <c r="P765" i="86"/>
  <c r="H30" i="150" s="1"/>
  <c r="O765" i="86"/>
  <c r="H30" i="149" s="1"/>
  <c r="N765" i="86"/>
  <c r="H30" i="148" s="1"/>
  <c r="M765" i="86"/>
  <c r="H30" i="147" s="1"/>
  <c r="L765" i="86"/>
  <c r="H30" i="146" s="1"/>
  <c r="K765" i="86"/>
  <c r="H30" i="145" s="1"/>
  <c r="J765" i="86"/>
  <c r="H30" i="144" s="1"/>
  <c r="I765" i="86"/>
  <c r="H30" i="143" s="1"/>
  <c r="H765" i="86"/>
  <c r="H30" i="142" s="1"/>
  <c r="G765" i="86"/>
  <c r="H30" i="141" s="1"/>
  <c r="F765" i="86"/>
  <c r="H30" i="140" s="1"/>
  <c r="E765" i="86"/>
  <c r="H30" i="139" s="1"/>
  <c r="D765" i="86"/>
  <c r="H30" i="137" s="1"/>
  <c r="AG761" i="86"/>
  <c r="G30" i="167" s="1"/>
  <c r="AF761" i="86"/>
  <c r="G30" i="166" s="1"/>
  <c r="AE761" i="86"/>
  <c r="G30" i="165" s="1"/>
  <c r="AD761" i="86"/>
  <c r="G30" i="164" s="1"/>
  <c r="AC761" i="86"/>
  <c r="G30" i="163" s="1"/>
  <c r="AB761" i="86"/>
  <c r="G30" i="162" s="1"/>
  <c r="AA761" i="86"/>
  <c r="G30" i="161" s="1"/>
  <c r="Z761" i="86"/>
  <c r="G30" i="160" s="1"/>
  <c r="Y761" i="86"/>
  <c r="G30" i="159" s="1"/>
  <c r="X761" i="86"/>
  <c r="G30" i="158" s="1"/>
  <c r="W761" i="86"/>
  <c r="G30" i="157" s="1"/>
  <c r="V761" i="86"/>
  <c r="G30" i="156" s="1"/>
  <c r="U761" i="86"/>
  <c r="G30" i="155" s="1"/>
  <c r="T761" i="86"/>
  <c r="G30" i="154" s="1"/>
  <c r="S761" i="86"/>
  <c r="G30" i="153" s="1"/>
  <c r="R761" i="86"/>
  <c r="G30" i="152" s="1"/>
  <c r="Q761" i="86"/>
  <c r="G30" i="151" s="1"/>
  <c r="P761" i="86"/>
  <c r="G30" i="150" s="1"/>
  <c r="O761" i="86"/>
  <c r="G30" i="149" s="1"/>
  <c r="N761" i="86"/>
  <c r="G30" i="148" s="1"/>
  <c r="M761" i="86"/>
  <c r="G30" i="147" s="1"/>
  <c r="L761" i="86"/>
  <c r="G30" i="146" s="1"/>
  <c r="K761" i="86"/>
  <c r="G30" i="145" s="1"/>
  <c r="J761" i="86"/>
  <c r="G30" i="144" s="1"/>
  <c r="I761" i="86"/>
  <c r="G30" i="143" s="1"/>
  <c r="H761" i="86"/>
  <c r="G30" i="142" s="1"/>
  <c r="G761" i="86"/>
  <c r="G30" i="141" s="1"/>
  <c r="F761" i="86"/>
  <c r="G30" i="140" s="1"/>
  <c r="E761" i="86"/>
  <c r="G30" i="139" s="1"/>
  <c r="D761" i="86"/>
  <c r="G30" i="137" s="1"/>
  <c r="AG757" i="86"/>
  <c r="F30" i="167" s="1"/>
  <c r="AF757" i="86"/>
  <c r="F30" i="166" s="1"/>
  <c r="AE757" i="86"/>
  <c r="F30" i="165" s="1"/>
  <c r="AD757" i="86"/>
  <c r="F30" i="164" s="1"/>
  <c r="AC757" i="86"/>
  <c r="F30" i="163" s="1"/>
  <c r="AB757" i="86"/>
  <c r="F30" i="162" s="1"/>
  <c r="AA757" i="86"/>
  <c r="F30" i="161" s="1"/>
  <c r="Z757" i="86"/>
  <c r="F30" i="160" s="1"/>
  <c r="Y757" i="86"/>
  <c r="F30" i="159" s="1"/>
  <c r="X757" i="86"/>
  <c r="F30" i="158" s="1"/>
  <c r="W757" i="86"/>
  <c r="F30" i="157" s="1"/>
  <c r="V757" i="86"/>
  <c r="F30" i="156" s="1"/>
  <c r="U757" i="86"/>
  <c r="F30" i="155" s="1"/>
  <c r="T757" i="86"/>
  <c r="F30" i="154" s="1"/>
  <c r="S757" i="86"/>
  <c r="F30" i="153" s="1"/>
  <c r="R757" i="86"/>
  <c r="F30" i="152" s="1"/>
  <c r="Q757" i="86"/>
  <c r="F30" i="151" s="1"/>
  <c r="P757" i="86"/>
  <c r="F30" i="150" s="1"/>
  <c r="O757" i="86"/>
  <c r="F30" i="149" s="1"/>
  <c r="N757" i="86"/>
  <c r="F30" i="148" s="1"/>
  <c r="M757" i="86"/>
  <c r="F30" i="147" s="1"/>
  <c r="L757" i="86"/>
  <c r="F30" i="146" s="1"/>
  <c r="K757" i="86"/>
  <c r="F30" i="145" s="1"/>
  <c r="J757" i="86"/>
  <c r="F30" i="144" s="1"/>
  <c r="I757" i="86"/>
  <c r="F30" i="143" s="1"/>
  <c r="H757" i="86"/>
  <c r="F30" i="142" s="1"/>
  <c r="G757" i="86"/>
  <c r="F30" i="141" s="1"/>
  <c r="F757" i="86"/>
  <c r="F30" i="140" s="1"/>
  <c r="E757" i="86"/>
  <c r="F30" i="139" s="1"/>
  <c r="D757" i="86"/>
  <c r="F30" i="137" s="1"/>
  <c r="AG753" i="86"/>
  <c r="AF753" i="86"/>
  <c r="E30" i="166" s="1"/>
  <c r="AE753" i="86"/>
  <c r="E30" i="165" s="1"/>
  <c r="AD753" i="86"/>
  <c r="E30" i="164" s="1"/>
  <c r="AC753" i="86"/>
  <c r="AB753" i="86"/>
  <c r="E30" i="162" s="1"/>
  <c r="AA753" i="86"/>
  <c r="E30" i="161" s="1"/>
  <c r="Z753" i="86"/>
  <c r="E30" i="160" s="1"/>
  <c r="Y753" i="86"/>
  <c r="X753" i="86"/>
  <c r="E30" i="158" s="1"/>
  <c r="W753" i="86"/>
  <c r="E30" i="157" s="1"/>
  <c r="V753" i="86"/>
  <c r="E30" i="156" s="1"/>
  <c r="U753" i="86"/>
  <c r="T753" i="86"/>
  <c r="E30" i="154" s="1"/>
  <c r="S753" i="86"/>
  <c r="E30" i="153" s="1"/>
  <c r="R753" i="86"/>
  <c r="E30" i="152" s="1"/>
  <c r="Q753" i="86"/>
  <c r="P753" i="86"/>
  <c r="E30" i="150" s="1"/>
  <c r="O753" i="86"/>
  <c r="E30" i="149" s="1"/>
  <c r="N753" i="86"/>
  <c r="E30" i="148" s="1"/>
  <c r="M753" i="86"/>
  <c r="L753" i="86"/>
  <c r="E30" i="146" s="1"/>
  <c r="K753" i="86"/>
  <c r="E30" i="145" s="1"/>
  <c r="J753" i="86"/>
  <c r="E30" i="144" s="1"/>
  <c r="I753" i="86"/>
  <c r="H753" i="86"/>
  <c r="E30" i="142" s="1"/>
  <c r="G753" i="86"/>
  <c r="E30" i="141" s="1"/>
  <c r="F753" i="86"/>
  <c r="E30" i="140" s="1"/>
  <c r="E753" i="86"/>
  <c r="D753" i="86"/>
  <c r="E30" i="137" s="1"/>
  <c r="AG749" i="86"/>
  <c r="D30" i="167" s="1"/>
  <c r="AF749" i="86"/>
  <c r="D30" i="166" s="1"/>
  <c r="AE749" i="86"/>
  <c r="AD749" i="86"/>
  <c r="D30" i="164" s="1"/>
  <c r="AC749" i="86"/>
  <c r="D30" i="163" s="1"/>
  <c r="AB749" i="86"/>
  <c r="D30" i="162" s="1"/>
  <c r="AA749" i="86"/>
  <c r="Z749" i="86"/>
  <c r="D30" i="160" s="1"/>
  <c r="Y749" i="86"/>
  <c r="D30" i="159" s="1"/>
  <c r="X749" i="86"/>
  <c r="D30" i="158" s="1"/>
  <c r="W749" i="86"/>
  <c r="V749" i="86"/>
  <c r="D30" i="156" s="1"/>
  <c r="U749" i="86"/>
  <c r="D30" i="155" s="1"/>
  <c r="T749" i="86"/>
  <c r="D30" i="154" s="1"/>
  <c r="S749" i="86"/>
  <c r="R749" i="86"/>
  <c r="D30" i="152" s="1"/>
  <c r="Q749" i="86"/>
  <c r="D30" i="151" s="1"/>
  <c r="P749" i="86"/>
  <c r="D30" i="150" s="1"/>
  <c r="O749" i="86"/>
  <c r="N749" i="86"/>
  <c r="D30" i="148" s="1"/>
  <c r="M749" i="86"/>
  <c r="D30" i="147" s="1"/>
  <c r="L749" i="86"/>
  <c r="D30" i="146" s="1"/>
  <c r="K749" i="86"/>
  <c r="J749" i="86"/>
  <c r="D30" i="144" s="1"/>
  <c r="I749" i="86"/>
  <c r="D30" i="143" s="1"/>
  <c r="H749" i="86"/>
  <c r="D30" i="142" s="1"/>
  <c r="G749" i="86"/>
  <c r="F749" i="86"/>
  <c r="D30" i="140" s="1"/>
  <c r="E749" i="86"/>
  <c r="D30" i="139" s="1"/>
  <c r="D749" i="86"/>
  <c r="D30" i="137" s="1"/>
  <c r="AG742" i="86"/>
  <c r="H28" i="167" s="1"/>
  <c r="AF742" i="86"/>
  <c r="H28" i="166" s="1"/>
  <c r="AE742" i="86"/>
  <c r="H28" i="165" s="1"/>
  <c r="AD742" i="86"/>
  <c r="H28" i="164" s="1"/>
  <c r="AC742" i="86"/>
  <c r="H28" i="163" s="1"/>
  <c r="AB742" i="86"/>
  <c r="H28" i="162" s="1"/>
  <c r="AA742" i="86"/>
  <c r="H28" i="161" s="1"/>
  <c r="Z742" i="86"/>
  <c r="H28" i="160" s="1"/>
  <c r="Y742" i="86"/>
  <c r="H28" i="159" s="1"/>
  <c r="X742" i="86"/>
  <c r="H28" i="158" s="1"/>
  <c r="W742" i="86"/>
  <c r="H28" i="157" s="1"/>
  <c r="V742" i="86"/>
  <c r="H28" i="156" s="1"/>
  <c r="U742" i="86"/>
  <c r="H28" i="155" s="1"/>
  <c r="T742" i="86"/>
  <c r="H28" i="154" s="1"/>
  <c r="S742" i="86"/>
  <c r="H28" i="153" s="1"/>
  <c r="R742" i="86"/>
  <c r="H28" i="152" s="1"/>
  <c r="Q742" i="86"/>
  <c r="H28" i="151" s="1"/>
  <c r="P742" i="86"/>
  <c r="H28" i="150" s="1"/>
  <c r="O742" i="86"/>
  <c r="H28" i="149" s="1"/>
  <c r="N742" i="86"/>
  <c r="H28" i="148" s="1"/>
  <c r="M742" i="86"/>
  <c r="H28" i="147" s="1"/>
  <c r="L742" i="86"/>
  <c r="H28" i="146" s="1"/>
  <c r="K742" i="86"/>
  <c r="H28" i="145" s="1"/>
  <c r="J742" i="86"/>
  <c r="H28" i="144" s="1"/>
  <c r="I742" i="86"/>
  <c r="H28" i="143" s="1"/>
  <c r="H742" i="86"/>
  <c r="H28" i="142" s="1"/>
  <c r="G742" i="86"/>
  <c r="H28" i="141" s="1"/>
  <c r="F742" i="86"/>
  <c r="H28" i="140" s="1"/>
  <c r="E742" i="86"/>
  <c r="H28" i="139" s="1"/>
  <c r="D742" i="86"/>
  <c r="H28" i="137" s="1"/>
  <c r="AG738" i="86"/>
  <c r="G28" i="167" s="1"/>
  <c r="AF738" i="86"/>
  <c r="G28" i="166" s="1"/>
  <c r="AE738" i="86"/>
  <c r="G28" i="165" s="1"/>
  <c r="AD738" i="86"/>
  <c r="G28" i="164" s="1"/>
  <c r="AC738" i="86"/>
  <c r="G28" i="163" s="1"/>
  <c r="AB738" i="86"/>
  <c r="G28" i="162" s="1"/>
  <c r="AA738" i="86"/>
  <c r="G28" i="161" s="1"/>
  <c r="Z738" i="86"/>
  <c r="G28" i="160" s="1"/>
  <c r="Y738" i="86"/>
  <c r="G28" i="159" s="1"/>
  <c r="X738" i="86"/>
  <c r="G28" i="158" s="1"/>
  <c r="W738" i="86"/>
  <c r="G28" i="157" s="1"/>
  <c r="V738" i="86"/>
  <c r="G28" i="156" s="1"/>
  <c r="U738" i="86"/>
  <c r="G28" i="155" s="1"/>
  <c r="T738" i="86"/>
  <c r="G28" i="154" s="1"/>
  <c r="S738" i="86"/>
  <c r="G28" i="153" s="1"/>
  <c r="R738" i="86"/>
  <c r="G28" i="152" s="1"/>
  <c r="Q738" i="86"/>
  <c r="G28" i="151" s="1"/>
  <c r="P738" i="86"/>
  <c r="G28" i="150" s="1"/>
  <c r="O738" i="86"/>
  <c r="G28" i="149" s="1"/>
  <c r="N738" i="86"/>
  <c r="G28" i="148" s="1"/>
  <c r="M738" i="86"/>
  <c r="G28" i="147" s="1"/>
  <c r="L738" i="86"/>
  <c r="G28" i="146" s="1"/>
  <c r="K738" i="86"/>
  <c r="G28" i="145" s="1"/>
  <c r="J738" i="86"/>
  <c r="G28" i="144" s="1"/>
  <c r="I738" i="86"/>
  <c r="G28" i="143" s="1"/>
  <c r="H738" i="86"/>
  <c r="G28" i="142" s="1"/>
  <c r="G738" i="86"/>
  <c r="G28" i="141" s="1"/>
  <c r="F738" i="86"/>
  <c r="G28" i="140" s="1"/>
  <c r="E738" i="86"/>
  <c r="G28" i="139" s="1"/>
  <c r="D738" i="86"/>
  <c r="G28" i="137" s="1"/>
  <c r="AG734" i="86"/>
  <c r="F28" i="167" s="1"/>
  <c r="AF734" i="86"/>
  <c r="F28" i="166" s="1"/>
  <c r="AE734" i="86"/>
  <c r="F28" i="165" s="1"/>
  <c r="AD734" i="86"/>
  <c r="F28" i="164" s="1"/>
  <c r="AC734" i="86"/>
  <c r="F28" i="163" s="1"/>
  <c r="AB734" i="86"/>
  <c r="F28" i="162" s="1"/>
  <c r="AA734" i="86"/>
  <c r="F28" i="161" s="1"/>
  <c r="Z734" i="86"/>
  <c r="F28" i="160" s="1"/>
  <c r="Y734" i="86"/>
  <c r="F28" i="159" s="1"/>
  <c r="X734" i="86"/>
  <c r="F28" i="158" s="1"/>
  <c r="W734" i="86"/>
  <c r="F28" i="157" s="1"/>
  <c r="V734" i="86"/>
  <c r="F28" i="156" s="1"/>
  <c r="U734" i="86"/>
  <c r="F28" i="155" s="1"/>
  <c r="T734" i="86"/>
  <c r="F28" i="154" s="1"/>
  <c r="S734" i="86"/>
  <c r="F28" i="153" s="1"/>
  <c r="R734" i="86"/>
  <c r="F28" i="152" s="1"/>
  <c r="Q734" i="86"/>
  <c r="F28" i="151" s="1"/>
  <c r="P734" i="86"/>
  <c r="F28" i="150" s="1"/>
  <c r="O734" i="86"/>
  <c r="F28" i="149" s="1"/>
  <c r="N734" i="86"/>
  <c r="F28" i="148" s="1"/>
  <c r="M734" i="86"/>
  <c r="F28" i="147" s="1"/>
  <c r="L734" i="86"/>
  <c r="F28" i="146" s="1"/>
  <c r="K734" i="86"/>
  <c r="F28" i="145" s="1"/>
  <c r="J734" i="86"/>
  <c r="F28" i="144" s="1"/>
  <c r="I734" i="86"/>
  <c r="F28" i="143" s="1"/>
  <c r="H734" i="86"/>
  <c r="F28" i="142" s="1"/>
  <c r="G734" i="86"/>
  <c r="F28" i="141" s="1"/>
  <c r="F734" i="86"/>
  <c r="F28" i="140" s="1"/>
  <c r="E734" i="86"/>
  <c r="F28" i="139" s="1"/>
  <c r="D734" i="86"/>
  <c r="F28" i="137" s="1"/>
  <c r="AG730" i="86"/>
  <c r="E28" i="167" s="1"/>
  <c r="AF730" i="86"/>
  <c r="E28" i="166" s="1"/>
  <c r="AE730" i="86"/>
  <c r="E28" i="165" s="1"/>
  <c r="AD730" i="86"/>
  <c r="AC730" i="86"/>
  <c r="E28" i="163" s="1"/>
  <c r="AB730" i="86"/>
  <c r="E28" i="162" s="1"/>
  <c r="AA730" i="86"/>
  <c r="E28" i="161" s="1"/>
  <c r="Z730" i="86"/>
  <c r="Y730" i="86"/>
  <c r="E28" i="159" s="1"/>
  <c r="X730" i="86"/>
  <c r="E28" i="158" s="1"/>
  <c r="W730" i="86"/>
  <c r="E28" i="157" s="1"/>
  <c r="V730" i="86"/>
  <c r="U730" i="86"/>
  <c r="E28" i="155" s="1"/>
  <c r="T730" i="86"/>
  <c r="E28" i="154" s="1"/>
  <c r="S730" i="86"/>
  <c r="E28" i="153" s="1"/>
  <c r="R730" i="86"/>
  <c r="Q730" i="86"/>
  <c r="E28" i="151" s="1"/>
  <c r="P730" i="86"/>
  <c r="E28" i="150" s="1"/>
  <c r="O730" i="86"/>
  <c r="E28" i="149" s="1"/>
  <c r="N730" i="86"/>
  <c r="M730" i="86"/>
  <c r="E28" i="147" s="1"/>
  <c r="L730" i="86"/>
  <c r="E28" i="146" s="1"/>
  <c r="K730" i="86"/>
  <c r="E28" i="145" s="1"/>
  <c r="J730" i="86"/>
  <c r="I730" i="86"/>
  <c r="E28" i="143" s="1"/>
  <c r="H730" i="86"/>
  <c r="E28" i="142" s="1"/>
  <c r="G730" i="86"/>
  <c r="E28" i="141" s="1"/>
  <c r="F730" i="86"/>
  <c r="E730" i="86"/>
  <c r="E28" i="139" s="1"/>
  <c r="D730" i="86"/>
  <c r="E28" i="137" s="1"/>
  <c r="AG726" i="86"/>
  <c r="D28" i="167" s="1"/>
  <c r="AF726" i="86"/>
  <c r="AE726" i="86"/>
  <c r="D28" i="165" s="1"/>
  <c r="AD726" i="86"/>
  <c r="D28" i="164" s="1"/>
  <c r="AC726" i="86"/>
  <c r="D28" i="163" s="1"/>
  <c r="AB726" i="86"/>
  <c r="AA726" i="86"/>
  <c r="D28" i="161" s="1"/>
  <c r="Z726" i="86"/>
  <c r="D28" i="160" s="1"/>
  <c r="Y726" i="86"/>
  <c r="D28" i="159" s="1"/>
  <c r="X726" i="86"/>
  <c r="W726" i="86"/>
  <c r="D28" i="157" s="1"/>
  <c r="V726" i="86"/>
  <c r="D28" i="156" s="1"/>
  <c r="U726" i="86"/>
  <c r="D28" i="155" s="1"/>
  <c r="T726" i="86"/>
  <c r="S726" i="86"/>
  <c r="D28" i="153" s="1"/>
  <c r="R726" i="86"/>
  <c r="D28" i="152" s="1"/>
  <c r="Q726" i="86"/>
  <c r="D28" i="151" s="1"/>
  <c r="P726" i="86"/>
  <c r="O726" i="86"/>
  <c r="D28" i="149" s="1"/>
  <c r="N726" i="86"/>
  <c r="D28" i="148" s="1"/>
  <c r="M726" i="86"/>
  <c r="D28" i="147" s="1"/>
  <c r="L726" i="86"/>
  <c r="K726" i="86"/>
  <c r="D28" i="145" s="1"/>
  <c r="J726" i="86"/>
  <c r="D28" i="144" s="1"/>
  <c r="I726" i="86"/>
  <c r="D28" i="143" s="1"/>
  <c r="H726" i="86"/>
  <c r="G726" i="86"/>
  <c r="D28" i="141" s="1"/>
  <c r="F726" i="86"/>
  <c r="D28" i="140" s="1"/>
  <c r="E726" i="86"/>
  <c r="D28" i="139" s="1"/>
  <c r="D726" i="86"/>
  <c r="D28" i="137" s="1"/>
  <c r="AG719" i="86"/>
  <c r="H27" i="167" s="1"/>
  <c r="AF719" i="86"/>
  <c r="H27" i="166" s="1"/>
  <c r="AE719" i="86"/>
  <c r="H27" i="165" s="1"/>
  <c r="AD719" i="86"/>
  <c r="H27" i="164" s="1"/>
  <c r="AC719" i="86"/>
  <c r="H27" i="163" s="1"/>
  <c r="AB719" i="86"/>
  <c r="H27" i="162" s="1"/>
  <c r="AA719" i="86"/>
  <c r="H27" i="161" s="1"/>
  <c r="Z719" i="86"/>
  <c r="H27" i="160" s="1"/>
  <c r="Y719" i="86"/>
  <c r="H27" i="159" s="1"/>
  <c r="X719" i="86"/>
  <c r="H27" i="158" s="1"/>
  <c r="W719" i="86"/>
  <c r="H27" i="157" s="1"/>
  <c r="V719" i="86"/>
  <c r="H27" i="156" s="1"/>
  <c r="U719" i="86"/>
  <c r="H27" i="155" s="1"/>
  <c r="T719" i="86"/>
  <c r="H27" i="154" s="1"/>
  <c r="S719" i="86"/>
  <c r="H27" i="153" s="1"/>
  <c r="R719" i="86"/>
  <c r="H27" i="152" s="1"/>
  <c r="Q719" i="86"/>
  <c r="H27" i="151" s="1"/>
  <c r="P719" i="86"/>
  <c r="H27" i="150" s="1"/>
  <c r="O719" i="86"/>
  <c r="H27" i="149" s="1"/>
  <c r="N719" i="86"/>
  <c r="H27" i="148" s="1"/>
  <c r="M719" i="86"/>
  <c r="H27" i="147" s="1"/>
  <c r="L719" i="86"/>
  <c r="H27" i="146" s="1"/>
  <c r="K719" i="86"/>
  <c r="H27" i="145" s="1"/>
  <c r="J719" i="86"/>
  <c r="H27" i="144" s="1"/>
  <c r="I719" i="86"/>
  <c r="H27" i="143" s="1"/>
  <c r="H719" i="86"/>
  <c r="H27" i="142" s="1"/>
  <c r="G719" i="86"/>
  <c r="H27" i="141" s="1"/>
  <c r="F719" i="86"/>
  <c r="H27" i="140" s="1"/>
  <c r="E719" i="86"/>
  <c r="H27" i="139" s="1"/>
  <c r="D719" i="86"/>
  <c r="H27" i="137" s="1"/>
  <c r="AG715" i="86"/>
  <c r="G27" i="167" s="1"/>
  <c r="AF715" i="86"/>
  <c r="G27" i="166" s="1"/>
  <c r="AE715" i="86"/>
  <c r="G27" i="165" s="1"/>
  <c r="AD715" i="86"/>
  <c r="G27" i="164" s="1"/>
  <c r="AC715" i="86"/>
  <c r="G27" i="163" s="1"/>
  <c r="AB715" i="86"/>
  <c r="G27" i="162" s="1"/>
  <c r="AA715" i="86"/>
  <c r="G27" i="161" s="1"/>
  <c r="Z715" i="86"/>
  <c r="G27" i="160" s="1"/>
  <c r="Y715" i="86"/>
  <c r="G27" i="159" s="1"/>
  <c r="X715" i="86"/>
  <c r="G27" i="158" s="1"/>
  <c r="W715" i="86"/>
  <c r="G27" i="157" s="1"/>
  <c r="V715" i="86"/>
  <c r="G27" i="156" s="1"/>
  <c r="U715" i="86"/>
  <c r="G27" i="155" s="1"/>
  <c r="T715" i="86"/>
  <c r="G27" i="154" s="1"/>
  <c r="S715" i="86"/>
  <c r="G27" i="153" s="1"/>
  <c r="R715" i="86"/>
  <c r="G27" i="152" s="1"/>
  <c r="Q715" i="86"/>
  <c r="G27" i="151" s="1"/>
  <c r="P715" i="86"/>
  <c r="G27" i="150" s="1"/>
  <c r="O715" i="86"/>
  <c r="G27" i="149" s="1"/>
  <c r="N715" i="86"/>
  <c r="G27" i="148" s="1"/>
  <c r="M715" i="86"/>
  <c r="G27" i="147" s="1"/>
  <c r="L715" i="86"/>
  <c r="G27" i="146" s="1"/>
  <c r="K715" i="86"/>
  <c r="G27" i="145" s="1"/>
  <c r="J715" i="86"/>
  <c r="G27" i="144" s="1"/>
  <c r="I715" i="86"/>
  <c r="G27" i="143" s="1"/>
  <c r="H715" i="86"/>
  <c r="G27" i="142" s="1"/>
  <c r="G715" i="86"/>
  <c r="G27" i="141" s="1"/>
  <c r="F715" i="86"/>
  <c r="G27" i="140" s="1"/>
  <c r="E715" i="86"/>
  <c r="G27" i="139" s="1"/>
  <c r="D715" i="86"/>
  <c r="G27" i="137" s="1"/>
  <c r="AG711" i="86"/>
  <c r="F27" i="167" s="1"/>
  <c r="AF711" i="86"/>
  <c r="F27" i="166" s="1"/>
  <c r="AE711" i="86"/>
  <c r="F27" i="165" s="1"/>
  <c r="AD711" i="86"/>
  <c r="F27" i="164" s="1"/>
  <c r="AC711" i="86"/>
  <c r="F27" i="163" s="1"/>
  <c r="AB711" i="86"/>
  <c r="F27" i="162" s="1"/>
  <c r="AA711" i="86"/>
  <c r="F27" i="161" s="1"/>
  <c r="Z711" i="86"/>
  <c r="F27" i="160" s="1"/>
  <c r="Y711" i="86"/>
  <c r="F27" i="159" s="1"/>
  <c r="X711" i="86"/>
  <c r="F27" i="158" s="1"/>
  <c r="W711" i="86"/>
  <c r="F27" i="157" s="1"/>
  <c r="V711" i="86"/>
  <c r="F27" i="156" s="1"/>
  <c r="U711" i="86"/>
  <c r="F27" i="155" s="1"/>
  <c r="T711" i="86"/>
  <c r="F27" i="154" s="1"/>
  <c r="S711" i="86"/>
  <c r="F27" i="153" s="1"/>
  <c r="R711" i="86"/>
  <c r="F27" i="152" s="1"/>
  <c r="Q711" i="86"/>
  <c r="F27" i="151" s="1"/>
  <c r="P711" i="86"/>
  <c r="F27" i="150" s="1"/>
  <c r="O711" i="86"/>
  <c r="F27" i="149" s="1"/>
  <c r="N711" i="86"/>
  <c r="F27" i="148" s="1"/>
  <c r="M711" i="86"/>
  <c r="F27" i="147" s="1"/>
  <c r="L711" i="86"/>
  <c r="F27" i="146" s="1"/>
  <c r="K711" i="86"/>
  <c r="F27" i="145" s="1"/>
  <c r="J711" i="86"/>
  <c r="F27" i="144" s="1"/>
  <c r="I711" i="86"/>
  <c r="F27" i="143" s="1"/>
  <c r="H711" i="86"/>
  <c r="F27" i="142" s="1"/>
  <c r="G711" i="86"/>
  <c r="F27" i="141" s="1"/>
  <c r="F711" i="86"/>
  <c r="F27" i="140" s="1"/>
  <c r="E711" i="86"/>
  <c r="F27" i="139" s="1"/>
  <c r="D711" i="86"/>
  <c r="F27" i="137" s="1"/>
  <c r="AG707" i="86"/>
  <c r="AF707" i="86"/>
  <c r="E27" i="166" s="1"/>
  <c r="AE707" i="86"/>
  <c r="E27" i="165" s="1"/>
  <c r="AD707" i="86"/>
  <c r="E27" i="164" s="1"/>
  <c r="AC707" i="86"/>
  <c r="AB707" i="86"/>
  <c r="E27" i="162" s="1"/>
  <c r="AA707" i="86"/>
  <c r="E27" i="161" s="1"/>
  <c r="Z707" i="86"/>
  <c r="E27" i="160" s="1"/>
  <c r="Y707" i="86"/>
  <c r="X707" i="86"/>
  <c r="E27" i="158" s="1"/>
  <c r="W707" i="86"/>
  <c r="E27" i="157" s="1"/>
  <c r="V707" i="86"/>
  <c r="E27" i="156" s="1"/>
  <c r="U707" i="86"/>
  <c r="T707" i="86"/>
  <c r="E27" i="154" s="1"/>
  <c r="S707" i="86"/>
  <c r="E27" i="153" s="1"/>
  <c r="R707" i="86"/>
  <c r="E27" i="152" s="1"/>
  <c r="Q707" i="86"/>
  <c r="P707" i="86"/>
  <c r="E27" i="150" s="1"/>
  <c r="O707" i="86"/>
  <c r="E27" i="149" s="1"/>
  <c r="N707" i="86"/>
  <c r="E27" i="148" s="1"/>
  <c r="M707" i="86"/>
  <c r="L707" i="86"/>
  <c r="E27" i="146" s="1"/>
  <c r="K707" i="86"/>
  <c r="E27" i="145" s="1"/>
  <c r="J707" i="86"/>
  <c r="E27" i="144" s="1"/>
  <c r="I707" i="86"/>
  <c r="H707" i="86"/>
  <c r="E27" i="142" s="1"/>
  <c r="G707" i="86"/>
  <c r="E27" i="141" s="1"/>
  <c r="F707" i="86"/>
  <c r="E27" i="140" s="1"/>
  <c r="E707" i="86"/>
  <c r="D707" i="86"/>
  <c r="E27" i="137" s="1"/>
  <c r="AG703" i="86"/>
  <c r="D27" i="167" s="1"/>
  <c r="AF703" i="86"/>
  <c r="D27" i="166" s="1"/>
  <c r="AE703" i="86"/>
  <c r="AD703" i="86"/>
  <c r="D27" i="164" s="1"/>
  <c r="AC703" i="86"/>
  <c r="D27" i="163" s="1"/>
  <c r="AB703" i="86"/>
  <c r="D27" i="162" s="1"/>
  <c r="AA703" i="86"/>
  <c r="Z703" i="86"/>
  <c r="D27" i="160" s="1"/>
  <c r="Y703" i="86"/>
  <c r="D27" i="159" s="1"/>
  <c r="X703" i="86"/>
  <c r="D27" i="158" s="1"/>
  <c r="W703" i="86"/>
  <c r="V703" i="86"/>
  <c r="D27" i="156" s="1"/>
  <c r="U703" i="86"/>
  <c r="D27" i="155" s="1"/>
  <c r="T703" i="86"/>
  <c r="D27" i="154" s="1"/>
  <c r="S703" i="86"/>
  <c r="R703" i="86"/>
  <c r="D27" i="152" s="1"/>
  <c r="Q703" i="86"/>
  <c r="D27" i="151" s="1"/>
  <c r="P703" i="86"/>
  <c r="D27" i="150" s="1"/>
  <c r="O703" i="86"/>
  <c r="N703" i="86"/>
  <c r="D27" i="148" s="1"/>
  <c r="M703" i="86"/>
  <c r="D27" i="147" s="1"/>
  <c r="L703" i="86"/>
  <c r="D27" i="146" s="1"/>
  <c r="K703" i="86"/>
  <c r="J703" i="86"/>
  <c r="D27" i="144" s="1"/>
  <c r="I703" i="86"/>
  <c r="D27" i="143" s="1"/>
  <c r="H703" i="86"/>
  <c r="D27" i="142" s="1"/>
  <c r="G703" i="86"/>
  <c r="F703" i="86"/>
  <c r="D27" i="140" s="1"/>
  <c r="E703" i="86"/>
  <c r="D27" i="139" s="1"/>
  <c r="D703" i="86"/>
  <c r="D27" i="137" s="1"/>
  <c r="AG696" i="86"/>
  <c r="H26" i="167" s="1"/>
  <c r="AF696" i="86"/>
  <c r="H26" i="166" s="1"/>
  <c r="AE696" i="86"/>
  <c r="H26" i="165" s="1"/>
  <c r="AD696" i="86"/>
  <c r="H26" i="164" s="1"/>
  <c r="AC696" i="86"/>
  <c r="H26" i="163" s="1"/>
  <c r="AB696" i="86"/>
  <c r="H26" i="162" s="1"/>
  <c r="AA696" i="86"/>
  <c r="H26" i="161" s="1"/>
  <c r="Z696" i="86"/>
  <c r="H26" i="160" s="1"/>
  <c r="Y696" i="86"/>
  <c r="H26" i="159" s="1"/>
  <c r="X696" i="86"/>
  <c r="H26" i="158" s="1"/>
  <c r="W696" i="86"/>
  <c r="H26" i="157" s="1"/>
  <c r="V696" i="86"/>
  <c r="H26" i="156" s="1"/>
  <c r="U696" i="86"/>
  <c r="H26" i="155" s="1"/>
  <c r="T696" i="86"/>
  <c r="H26" i="154" s="1"/>
  <c r="S696" i="86"/>
  <c r="H26" i="153" s="1"/>
  <c r="R696" i="86"/>
  <c r="H26" i="152" s="1"/>
  <c r="Q696" i="86"/>
  <c r="H26" i="151" s="1"/>
  <c r="P696" i="86"/>
  <c r="H26" i="150" s="1"/>
  <c r="O696" i="86"/>
  <c r="H26" i="149" s="1"/>
  <c r="N696" i="86"/>
  <c r="H26" i="148" s="1"/>
  <c r="M696" i="86"/>
  <c r="H26" i="147" s="1"/>
  <c r="L696" i="86"/>
  <c r="H26" i="146" s="1"/>
  <c r="K696" i="86"/>
  <c r="H26" i="145" s="1"/>
  <c r="J696" i="86"/>
  <c r="H26" i="144" s="1"/>
  <c r="I696" i="86"/>
  <c r="H26" i="143" s="1"/>
  <c r="H696" i="86"/>
  <c r="H26" i="142" s="1"/>
  <c r="G696" i="86"/>
  <c r="H26" i="141" s="1"/>
  <c r="F696" i="86"/>
  <c r="H26" i="140" s="1"/>
  <c r="E696" i="86"/>
  <c r="H26" i="139" s="1"/>
  <c r="D696" i="86"/>
  <c r="H26" i="137" s="1"/>
  <c r="AG692" i="86"/>
  <c r="G26" i="167" s="1"/>
  <c r="AF692" i="86"/>
  <c r="G26" i="166" s="1"/>
  <c r="AE692" i="86"/>
  <c r="G26" i="165" s="1"/>
  <c r="AD692" i="86"/>
  <c r="G26" i="164" s="1"/>
  <c r="AC692" i="86"/>
  <c r="G26" i="163" s="1"/>
  <c r="AB692" i="86"/>
  <c r="G26" i="162" s="1"/>
  <c r="AA692" i="86"/>
  <c r="G26" i="161" s="1"/>
  <c r="Z692" i="86"/>
  <c r="G26" i="160" s="1"/>
  <c r="Y692" i="86"/>
  <c r="G26" i="159" s="1"/>
  <c r="X692" i="86"/>
  <c r="G26" i="158" s="1"/>
  <c r="W692" i="86"/>
  <c r="G26" i="157" s="1"/>
  <c r="V692" i="86"/>
  <c r="G26" i="156" s="1"/>
  <c r="U692" i="86"/>
  <c r="G26" i="155" s="1"/>
  <c r="T692" i="86"/>
  <c r="G26" i="154" s="1"/>
  <c r="S692" i="86"/>
  <c r="G26" i="153" s="1"/>
  <c r="R692" i="86"/>
  <c r="G26" i="152" s="1"/>
  <c r="Q692" i="86"/>
  <c r="G26" i="151" s="1"/>
  <c r="P692" i="86"/>
  <c r="G26" i="150" s="1"/>
  <c r="O692" i="86"/>
  <c r="G26" i="149" s="1"/>
  <c r="N692" i="86"/>
  <c r="G26" i="148" s="1"/>
  <c r="M692" i="86"/>
  <c r="G26" i="147" s="1"/>
  <c r="L692" i="86"/>
  <c r="G26" i="146" s="1"/>
  <c r="K692" i="86"/>
  <c r="G26" i="145" s="1"/>
  <c r="J692" i="86"/>
  <c r="G26" i="144" s="1"/>
  <c r="I692" i="86"/>
  <c r="G26" i="143" s="1"/>
  <c r="H692" i="86"/>
  <c r="G26" i="142" s="1"/>
  <c r="G692" i="86"/>
  <c r="G26" i="141" s="1"/>
  <c r="F692" i="86"/>
  <c r="G26" i="140" s="1"/>
  <c r="E692" i="86"/>
  <c r="G26" i="139" s="1"/>
  <c r="D692" i="86"/>
  <c r="G26" i="137" s="1"/>
  <c r="AG688" i="86"/>
  <c r="F26" i="167" s="1"/>
  <c r="AF688" i="86"/>
  <c r="F26" i="166" s="1"/>
  <c r="AE688" i="86"/>
  <c r="F26" i="165" s="1"/>
  <c r="AD688" i="86"/>
  <c r="F26" i="164" s="1"/>
  <c r="AC688" i="86"/>
  <c r="F26" i="163" s="1"/>
  <c r="AB688" i="86"/>
  <c r="F26" i="162" s="1"/>
  <c r="AA688" i="86"/>
  <c r="F26" i="161" s="1"/>
  <c r="Z688" i="86"/>
  <c r="F26" i="160" s="1"/>
  <c r="Y688" i="86"/>
  <c r="F26" i="159" s="1"/>
  <c r="X688" i="86"/>
  <c r="F26" i="158" s="1"/>
  <c r="W688" i="86"/>
  <c r="F26" i="157" s="1"/>
  <c r="V688" i="86"/>
  <c r="F26" i="156" s="1"/>
  <c r="U688" i="86"/>
  <c r="F26" i="155" s="1"/>
  <c r="T688" i="86"/>
  <c r="F26" i="154" s="1"/>
  <c r="S688" i="86"/>
  <c r="F26" i="153" s="1"/>
  <c r="R688" i="86"/>
  <c r="F26" i="152" s="1"/>
  <c r="Q688" i="86"/>
  <c r="F26" i="151" s="1"/>
  <c r="P688" i="86"/>
  <c r="F26" i="150" s="1"/>
  <c r="O688" i="86"/>
  <c r="F26" i="149" s="1"/>
  <c r="N688" i="86"/>
  <c r="F26" i="148" s="1"/>
  <c r="M688" i="86"/>
  <c r="F26" i="147" s="1"/>
  <c r="L688" i="86"/>
  <c r="F26" i="146" s="1"/>
  <c r="K688" i="86"/>
  <c r="F26" i="145" s="1"/>
  <c r="J688" i="86"/>
  <c r="F26" i="144" s="1"/>
  <c r="I688" i="86"/>
  <c r="F26" i="143" s="1"/>
  <c r="H688" i="86"/>
  <c r="F26" i="142" s="1"/>
  <c r="G688" i="86"/>
  <c r="F26" i="141" s="1"/>
  <c r="F688" i="86"/>
  <c r="F26" i="140" s="1"/>
  <c r="E688" i="86"/>
  <c r="F26" i="139" s="1"/>
  <c r="D688" i="86"/>
  <c r="F26" i="137" s="1"/>
  <c r="AG684" i="86"/>
  <c r="E26" i="167" s="1"/>
  <c r="AF684" i="86"/>
  <c r="E26" i="166" s="1"/>
  <c r="AE684" i="86"/>
  <c r="E26" i="165" s="1"/>
  <c r="AD684" i="86"/>
  <c r="AC684" i="86"/>
  <c r="E26" i="163" s="1"/>
  <c r="AB684" i="86"/>
  <c r="E26" i="162" s="1"/>
  <c r="AA684" i="86"/>
  <c r="E26" i="161" s="1"/>
  <c r="Z684" i="86"/>
  <c r="Y684" i="86"/>
  <c r="E26" i="159" s="1"/>
  <c r="X684" i="86"/>
  <c r="E26" i="158" s="1"/>
  <c r="W684" i="86"/>
  <c r="E26" i="157" s="1"/>
  <c r="V684" i="86"/>
  <c r="U684" i="86"/>
  <c r="E26" i="155" s="1"/>
  <c r="T684" i="86"/>
  <c r="E26" i="154" s="1"/>
  <c r="S684" i="86"/>
  <c r="E26" i="153" s="1"/>
  <c r="R684" i="86"/>
  <c r="Q684" i="86"/>
  <c r="E26" i="151" s="1"/>
  <c r="P684" i="86"/>
  <c r="E26" i="150" s="1"/>
  <c r="O684" i="86"/>
  <c r="E26" i="149" s="1"/>
  <c r="N684" i="86"/>
  <c r="M684" i="86"/>
  <c r="E26" i="147" s="1"/>
  <c r="L684" i="86"/>
  <c r="E26" i="146" s="1"/>
  <c r="K684" i="86"/>
  <c r="E26" i="145" s="1"/>
  <c r="J684" i="86"/>
  <c r="I684" i="86"/>
  <c r="E26" i="143" s="1"/>
  <c r="H684" i="86"/>
  <c r="E26" i="142" s="1"/>
  <c r="G684" i="86"/>
  <c r="E26" i="141" s="1"/>
  <c r="F684" i="86"/>
  <c r="E684" i="86"/>
  <c r="E26" i="139" s="1"/>
  <c r="D684" i="86"/>
  <c r="E26" i="137" s="1"/>
  <c r="AG680" i="86"/>
  <c r="D26" i="167" s="1"/>
  <c r="AF680" i="86"/>
  <c r="AE680" i="86"/>
  <c r="D26" i="165" s="1"/>
  <c r="AD680" i="86"/>
  <c r="D26" i="164" s="1"/>
  <c r="AC680" i="86"/>
  <c r="D26" i="163" s="1"/>
  <c r="AB680" i="86"/>
  <c r="AA680" i="86"/>
  <c r="D26" i="161" s="1"/>
  <c r="Z680" i="86"/>
  <c r="D26" i="160" s="1"/>
  <c r="Y680" i="86"/>
  <c r="D26" i="159" s="1"/>
  <c r="X680" i="86"/>
  <c r="W680" i="86"/>
  <c r="D26" i="157" s="1"/>
  <c r="V680" i="86"/>
  <c r="D26" i="156" s="1"/>
  <c r="U680" i="86"/>
  <c r="D26" i="155" s="1"/>
  <c r="T680" i="86"/>
  <c r="S680" i="86"/>
  <c r="D26" i="153" s="1"/>
  <c r="R680" i="86"/>
  <c r="D26" i="152" s="1"/>
  <c r="Q680" i="86"/>
  <c r="D26" i="151" s="1"/>
  <c r="P680" i="86"/>
  <c r="O680" i="86"/>
  <c r="D26" i="149" s="1"/>
  <c r="N680" i="86"/>
  <c r="D26" i="148" s="1"/>
  <c r="M680" i="86"/>
  <c r="D26" i="147" s="1"/>
  <c r="L680" i="86"/>
  <c r="K680" i="86"/>
  <c r="D26" i="145" s="1"/>
  <c r="J680" i="86"/>
  <c r="D26" i="144" s="1"/>
  <c r="I680" i="86"/>
  <c r="D26" i="143" s="1"/>
  <c r="H680" i="86"/>
  <c r="G680" i="86"/>
  <c r="D26" i="141" s="1"/>
  <c r="F680" i="86"/>
  <c r="D26" i="140" s="1"/>
  <c r="E680" i="86"/>
  <c r="D26" i="139" s="1"/>
  <c r="D680" i="86"/>
  <c r="D26" i="137" s="1"/>
  <c r="AG673" i="86"/>
  <c r="H38" i="167" s="1"/>
  <c r="AF673" i="86"/>
  <c r="H38" i="166" s="1"/>
  <c r="AE673" i="86"/>
  <c r="H38" i="165" s="1"/>
  <c r="AD673" i="86"/>
  <c r="H38" i="164" s="1"/>
  <c r="AC673" i="86"/>
  <c r="H38" i="163" s="1"/>
  <c r="AB673" i="86"/>
  <c r="H38" i="162" s="1"/>
  <c r="AA673" i="86"/>
  <c r="H38" i="161" s="1"/>
  <c r="Z673" i="86"/>
  <c r="H38" i="160" s="1"/>
  <c r="Y673" i="86"/>
  <c r="H38" i="159" s="1"/>
  <c r="X673" i="86"/>
  <c r="H38" i="158" s="1"/>
  <c r="W673" i="86"/>
  <c r="H38" i="157" s="1"/>
  <c r="V673" i="86"/>
  <c r="H38" i="156" s="1"/>
  <c r="U673" i="86"/>
  <c r="H38" i="155" s="1"/>
  <c r="T673" i="86"/>
  <c r="H38" i="154" s="1"/>
  <c r="S673" i="86"/>
  <c r="H38" i="153" s="1"/>
  <c r="R673" i="86"/>
  <c r="H38" i="152" s="1"/>
  <c r="Q673" i="86"/>
  <c r="H38" i="151" s="1"/>
  <c r="P673" i="86"/>
  <c r="H38" i="150" s="1"/>
  <c r="O673" i="86"/>
  <c r="H38" i="149" s="1"/>
  <c r="N673" i="86"/>
  <c r="H38" i="148" s="1"/>
  <c r="M673" i="86"/>
  <c r="H38" i="147" s="1"/>
  <c r="L673" i="86"/>
  <c r="H38" i="146" s="1"/>
  <c r="K673" i="86"/>
  <c r="H38" i="145" s="1"/>
  <c r="J673" i="86"/>
  <c r="H38" i="144" s="1"/>
  <c r="I673" i="86"/>
  <c r="H38" i="143" s="1"/>
  <c r="H673" i="86"/>
  <c r="H38" i="142" s="1"/>
  <c r="G673" i="86"/>
  <c r="H38" i="141" s="1"/>
  <c r="F673" i="86"/>
  <c r="H38" i="140" s="1"/>
  <c r="E673" i="86"/>
  <c r="H38" i="139" s="1"/>
  <c r="D673" i="86"/>
  <c r="H38" i="137" s="1"/>
  <c r="AG669" i="86"/>
  <c r="G38" i="167" s="1"/>
  <c r="AF669" i="86"/>
  <c r="G38" i="166" s="1"/>
  <c r="AE669" i="86"/>
  <c r="G38" i="165" s="1"/>
  <c r="AD669" i="86"/>
  <c r="G38" i="164" s="1"/>
  <c r="AC669" i="86"/>
  <c r="G38" i="163" s="1"/>
  <c r="AB669" i="86"/>
  <c r="G38" i="162" s="1"/>
  <c r="AA669" i="86"/>
  <c r="G38" i="161" s="1"/>
  <c r="Z669" i="86"/>
  <c r="G38" i="160" s="1"/>
  <c r="Y669" i="86"/>
  <c r="G38" i="159" s="1"/>
  <c r="X669" i="86"/>
  <c r="G38" i="158" s="1"/>
  <c r="W669" i="86"/>
  <c r="G38" i="157" s="1"/>
  <c r="V669" i="86"/>
  <c r="G38" i="156" s="1"/>
  <c r="U669" i="86"/>
  <c r="G38" i="155" s="1"/>
  <c r="T669" i="86"/>
  <c r="G38" i="154" s="1"/>
  <c r="S669" i="86"/>
  <c r="G38" i="153" s="1"/>
  <c r="R669" i="86"/>
  <c r="G38" i="152" s="1"/>
  <c r="Q669" i="86"/>
  <c r="G38" i="151" s="1"/>
  <c r="P669" i="86"/>
  <c r="G38" i="150" s="1"/>
  <c r="O669" i="86"/>
  <c r="G38" i="149" s="1"/>
  <c r="N669" i="86"/>
  <c r="G38" i="148" s="1"/>
  <c r="M669" i="86"/>
  <c r="G38" i="147" s="1"/>
  <c r="L669" i="86"/>
  <c r="G38" i="146" s="1"/>
  <c r="K669" i="86"/>
  <c r="G38" i="145" s="1"/>
  <c r="J669" i="86"/>
  <c r="G38" i="144" s="1"/>
  <c r="I669" i="86"/>
  <c r="G38" i="143" s="1"/>
  <c r="H669" i="86"/>
  <c r="G38" i="142" s="1"/>
  <c r="G669" i="86"/>
  <c r="G38" i="141" s="1"/>
  <c r="F669" i="86"/>
  <c r="G38" i="140" s="1"/>
  <c r="E669" i="86"/>
  <c r="G38" i="139" s="1"/>
  <c r="D669" i="86"/>
  <c r="G38" i="137" s="1"/>
  <c r="AG665" i="86"/>
  <c r="F38" i="167" s="1"/>
  <c r="AF665" i="86"/>
  <c r="F38" i="166" s="1"/>
  <c r="AE665" i="86"/>
  <c r="F38" i="165" s="1"/>
  <c r="AD665" i="86"/>
  <c r="F38" i="164" s="1"/>
  <c r="AC665" i="86"/>
  <c r="F38" i="163" s="1"/>
  <c r="AB665" i="86"/>
  <c r="F38" i="162" s="1"/>
  <c r="AA665" i="86"/>
  <c r="F38" i="161" s="1"/>
  <c r="Z665" i="86"/>
  <c r="F38" i="160" s="1"/>
  <c r="Y665" i="86"/>
  <c r="F38" i="159" s="1"/>
  <c r="X665" i="86"/>
  <c r="F38" i="158" s="1"/>
  <c r="W665" i="86"/>
  <c r="F38" i="157" s="1"/>
  <c r="V665" i="86"/>
  <c r="F38" i="156" s="1"/>
  <c r="U665" i="86"/>
  <c r="F38" i="155" s="1"/>
  <c r="T665" i="86"/>
  <c r="F38" i="154" s="1"/>
  <c r="S665" i="86"/>
  <c r="F38" i="153" s="1"/>
  <c r="R665" i="86"/>
  <c r="F38" i="152" s="1"/>
  <c r="Q665" i="86"/>
  <c r="F38" i="151" s="1"/>
  <c r="P665" i="86"/>
  <c r="F38" i="150" s="1"/>
  <c r="O665" i="86"/>
  <c r="F38" i="149" s="1"/>
  <c r="N665" i="86"/>
  <c r="F38" i="148" s="1"/>
  <c r="M665" i="86"/>
  <c r="F38" i="147" s="1"/>
  <c r="L665" i="86"/>
  <c r="F38" i="146" s="1"/>
  <c r="K665" i="86"/>
  <c r="F38" i="145" s="1"/>
  <c r="J665" i="86"/>
  <c r="F38" i="144" s="1"/>
  <c r="I665" i="86"/>
  <c r="F38" i="143" s="1"/>
  <c r="H665" i="86"/>
  <c r="F38" i="142" s="1"/>
  <c r="G665" i="86"/>
  <c r="F38" i="141" s="1"/>
  <c r="F665" i="86"/>
  <c r="F38" i="140" s="1"/>
  <c r="E665" i="86"/>
  <c r="F38" i="139" s="1"/>
  <c r="D665" i="86"/>
  <c r="F38" i="137" s="1"/>
  <c r="AG661" i="86"/>
  <c r="AF661" i="86"/>
  <c r="E38" i="166" s="1"/>
  <c r="AE661" i="86"/>
  <c r="E38" i="165" s="1"/>
  <c r="AD661" i="86"/>
  <c r="E38" i="164" s="1"/>
  <c r="AC661" i="86"/>
  <c r="AB661" i="86"/>
  <c r="E38" i="162" s="1"/>
  <c r="AA661" i="86"/>
  <c r="E38" i="161" s="1"/>
  <c r="Z661" i="86"/>
  <c r="E38" i="160" s="1"/>
  <c r="Y661" i="86"/>
  <c r="X661" i="86"/>
  <c r="E38" i="158" s="1"/>
  <c r="W661" i="86"/>
  <c r="E38" i="157" s="1"/>
  <c r="V661" i="86"/>
  <c r="E38" i="156" s="1"/>
  <c r="U661" i="86"/>
  <c r="T661" i="86"/>
  <c r="E38" i="154" s="1"/>
  <c r="S661" i="86"/>
  <c r="E38" i="153" s="1"/>
  <c r="R661" i="86"/>
  <c r="E38" i="152" s="1"/>
  <c r="Q661" i="86"/>
  <c r="P661" i="86"/>
  <c r="E38" i="150" s="1"/>
  <c r="O661" i="86"/>
  <c r="E38" i="149" s="1"/>
  <c r="N661" i="86"/>
  <c r="E38" i="148" s="1"/>
  <c r="M661" i="86"/>
  <c r="L661" i="86"/>
  <c r="E38" i="146" s="1"/>
  <c r="K661" i="86"/>
  <c r="E38" i="145" s="1"/>
  <c r="J661" i="86"/>
  <c r="E38" i="144" s="1"/>
  <c r="I661" i="86"/>
  <c r="H661" i="86"/>
  <c r="E38" i="142" s="1"/>
  <c r="G661" i="86"/>
  <c r="E38" i="141" s="1"/>
  <c r="F661" i="86"/>
  <c r="E38" i="140" s="1"/>
  <c r="E661" i="86"/>
  <c r="D661" i="86"/>
  <c r="E38" i="137" s="1"/>
  <c r="AG657" i="86"/>
  <c r="D38" i="167" s="1"/>
  <c r="AF657" i="86"/>
  <c r="D38" i="166" s="1"/>
  <c r="AE657" i="86"/>
  <c r="AD657" i="86"/>
  <c r="D38" i="164" s="1"/>
  <c r="AC657" i="86"/>
  <c r="D38" i="163" s="1"/>
  <c r="AB657" i="86"/>
  <c r="D38" i="162" s="1"/>
  <c r="AA657" i="86"/>
  <c r="Z657" i="86"/>
  <c r="D38" i="160" s="1"/>
  <c r="Y657" i="86"/>
  <c r="D38" i="159" s="1"/>
  <c r="X657" i="86"/>
  <c r="D38" i="158" s="1"/>
  <c r="W657" i="86"/>
  <c r="V657" i="86"/>
  <c r="D38" i="156" s="1"/>
  <c r="U657" i="86"/>
  <c r="D38" i="155" s="1"/>
  <c r="T657" i="86"/>
  <c r="D38" i="154" s="1"/>
  <c r="S657" i="86"/>
  <c r="R657" i="86"/>
  <c r="D38" i="152" s="1"/>
  <c r="Q657" i="86"/>
  <c r="D38" i="151" s="1"/>
  <c r="P657" i="86"/>
  <c r="D38" i="150" s="1"/>
  <c r="O657" i="86"/>
  <c r="N657" i="86"/>
  <c r="D38" i="148" s="1"/>
  <c r="M657" i="86"/>
  <c r="D38" i="147" s="1"/>
  <c r="L657" i="86"/>
  <c r="D38" i="146" s="1"/>
  <c r="K657" i="86"/>
  <c r="J657" i="86"/>
  <c r="D38" i="144" s="1"/>
  <c r="I657" i="86"/>
  <c r="D38" i="143" s="1"/>
  <c r="H657" i="86"/>
  <c r="D38" i="142" s="1"/>
  <c r="G657" i="86"/>
  <c r="F657" i="86"/>
  <c r="D38" i="140" s="1"/>
  <c r="E657" i="86"/>
  <c r="D38" i="139" s="1"/>
  <c r="D657" i="86"/>
  <c r="D38" i="137" s="1"/>
  <c r="AG650" i="86"/>
  <c r="H25" i="167" s="1"/>
  <c r="AF650" i="86"/>
  <c r="H25" i="166" s="1"/>
  <c r="AE650" i="86"/>
  <c r="H25" i="165" s="1"/>
  <c r="AD650" i="86"/>
  <c r="H25" i="164" s="1"/>
  <c r="AC650" i="86"/>
  <c r="H25" i="163" s="1"/>
  <c r="AB650" i="86"/>
  <c r="H25" i="162" s="1"/>
  <c r="AA650" i="86"/>
  <c r="H25" i="161" s="1"/>
  <c r="Z650" i="86"/>
  <c r="H25" i="160" s="1"/>
  <c r="Y650" i="86"/>
  <c r="H25" i="159" s="1"/>
  <c r="X650" i="86"/>
  <c r="H25" i="158" s="1"/>
  <c r="W650" i="86"/>
  <c r="H25" i="157" s="1"/>
  <c r="V650" i="86"/>
  <c r="H25" i="156" s="1"/>
  <c r="U650" i="86"/>
  <c r="H25" i="155" s="1"/>
  <c r="T650" i="86"/>
  <c r="H25" i="154" s="1"/>
  <c r="S650" i="86"/>
  <c r="H25" i="153" s="1"/>
  <c r="R650" i="86"/>
  <c r="H25" i="152" s="1"/>
  <c r="Q650" i="86"/>
  <c r="H25" i="151" s="1"/>
  <c r="P650" i="86"/>
  <c r="H25" i="150" s="1"/>
  <c r="O650" i="86"/>
  <c r="H25" i="149" s="1"/>
  <c r="N650" i="86"/>
  <c r="H25" i="148" s="1"/>
  <c r="M650" i="86"/>
  <c r="H25" i="147" s="1"/>
  <c r="L650" i="86"/>
  <c r="H25" i="146" s="1"/>
  <c r="K650" i="86"/>
  <c r="H25" i="145" s="1"/>
  <c r="J650" i="86"/>
  <c r="H25" i="144" s="1"/>
  <c r="I650" i="86"/>
  <c r="H25" i="143" s="1"/>
  <c r="H650" i="86"/>
  <c r="H25" i="142" s="1"/>
  <c r="G650" i="86"/>
  <c r="H25" i="141" s="1"/>
  <c r="F650" i="86"/>
  <c r="H25" i="140" s="1"/>
  <c r="E650" i="86"/>
  <c r="H25" i="139" s="1"/>
  <c r="D650" i="86"/>
  <c r="H25" i="137" s="1"/>
  <c r="AG646" i="86"/>
  <c r="G25" i="167" s="1"/>
  <c r="AF646" i="86"/>
  <c r="G25" i="166" s="1"/>
  <c r="AE646" i="86"/>
  <c r="G25" i="165" s="1"/>
  <c r="AD646" i="86"/>
  <c r="G25" i="164" s="1"/>
  <c r="AC646" i="86"/>
  <c r="G25" i="163" s="1"/>
  <c r="AB646" i="86"/>
  <c r="G25" i="162" s="1"/>
  <c r="AA646" i="86"/>
  <c r="G25" i="161" s="1"/>
  <c r="Z646" i="86"/>
  <c r="G25" i="160" s="1"/>
  <c r="Y646" i="86"/>
  <c r="G25" i="159" s="1"/>
  <c r="X646" i="86"/>
  <c r="G25" i="158" s="1"/>
  <c r="W646" i="86"/>
  <c r="G25" i="157" s="1"/>
  <c r="V646" i="86"/>
  <c r="G25" i="156" s="1"/>
  <c r="U646" i="86"/>
  <c r="G25" i="155" s="1"/>
  <c r="T646" i="86"/>
  <c r="G25" i="154" s="1"/>
  <c r="S646" i="86"/>
  <c r="G25" i="153" s="1"/>
  <c r="R646" i="86"/>
  <c r="G25" i="152" s="1"/>
  <c r="Q646" i="86"/>
  <c r="G25" i="151" s="1"/>
  <c r="P646" i="86"/>
  <c r="G25" i="150" s="1"/>
  <c r="O646" i="86"/>
  <c r="G25" i="149" s="1"/>
  <c r="N646" i="86"/>
  <c r="G25" i="148" s="1"/>
  <c r="M646" i="86"/>
  <c r="G25" i="147" s="1"/>
  <c r="L646" i="86"/>
  <c r="G25" i="146" s="1"/>
  <c r="K646" i="86"/>
  <c r="G25" i="145" s="1"/>
  <c r="J646" i="86"/>
  <c r="G25" i="144" s="1"/>
  <c r="I646" i="86"/>
  <c r="G25" i="143" s="1"/>
  <c r="H646" i="86"/>
  <c r="G25" i="142" s="1"/>
  <c r="G646" i="86"/>
  <c r="G25" i="141" s="1"/>
  <c r="F646" i="86"/>
  <c r="G25" i="140" s="1"/>
  <c r="E646" i="86"/>
  <c r="G25" i="139" s="1"/>
  <c r="D646" i="86"/>
  <c r="G25" i="137" s="1"/>
  <c r="AG642" i="86"/>
  <c r="F25" i="167" s="1"/>
  <c r="AF642" i="86"/>
  <c r="F25" i="166" s="1"/>
  <c r="AE642" i="86"/>
  <c r="F25" i="165" s="1"/>
  <c r="AD642" i="86"/>
  <c r="F25" i="164" s="1"/>
  <c r="AC642" i="86"/>
  <c r="F25" i="163" s="1"/>
  <c r="AB642" i="86"/>
  <c r="F25" i="162" s="1"/>
  <c r="AA642" i="86"/>
  <c r="F25" i="161" s="1"/>
  <c r="Z642" i="86"/>
  <c r="F25" i="160" s="1"/>
  <c r="Y642" i="86"/>
  <c r="F25" i="159" s="1"/>
  <c r="X642" i="86"/>
  <c r="F25" i="158" s="1"/>
  <c r="W642" i="86"/>
  <c r="F25" i="157" s="1"/>
  <c r="V642" i="86"/>
  <c r="F25" i="156" s="1"/>
  <c r="U642" i="86"/>
  <c r="F25" i="155" s="1"/>
  <c r="T642" i="86"/>
  <c r="F25" i="154" s="1"/>
  <c r="S642" i="86"/>
  <c r="F25" i="153" s="1"/>
  <c r="R642" i="86"/>
  <c r="F25" i="152" s="1"/>
  <c r="Q642" i="86"/>
  <c r="F25" i="151" s="1"/>
  <c r="P642" i="86"/>
  <c r="F25" i="150" s="1"/>
  <c r="O642" i="86"/>
  <c r="F25" i="149" s="1"/>
  <c r="N642" i="86"/>
  <c r="F25" i="148" s="1"/>
  <c r="M642" i="86"/>
  <c r="F25" i="147" s="1"/>
  <c r="L642" i="86"/>
  <c r="F25" i="146" s="1"/>
  <c r="K642" i="86"/>
  <c r="F25" i="145" s="1"/>
  <c r="J642" i="86"/>
  <c r="F25" i="144" s="1"/>
  <c r="I642" i="86"/>
  <c r="F25" i="143" s="1"/>
  <c r="H642" i="86"/>
  <c r="F25" i="142" s="1"/>
  <c r="G642" i="86"/>
  <c r="F25" i="141" s="1"/>
  <c r="F642" i="86"/>
  <c r="F25" i="140" s="1"/>
  <c r="E642" i="86"/>
  <c r="F25" i="139" s="1"/>
  <c r="D642" i="86"/>
  <c r="F25" i="137" s="1"/>
  <c r="AG638" i="86"/>
  <c r="E25" i="167" s="1"/>
  <c r="AF638" i="86"/>
  <c r="E25" i="166" s="1"/>
  <c r="AE638" i="86"/>
  <c r="E25" i="165" s="1"/>
  <c r="AD638" i="86"/>
  <c r="AC638" i="86"/>
  <c r="E25" i="163" s="1"/>
  <c r="AB638" i="86"/>
  <c r="E25" i="162" s="1"/>
  <c r="AA638" i="86"/>
  <c r="E25" i="161" s="1"/>
  <c r="Z638" i="86"/>
  <c r="Y638" i="86"/>
  <c r="E25" i="159" s="1"/>
  <c r="X638" i="86"/>
  <c r="E25" i="158" s="1"/>
  <c r="W638" i="86"/>
  <c r="E25" i="157" s="1"/>
  <c r="V638" i="86"/>
  <c r="U638" i="86"/>
  <c r="E25" i="155" s="1"/>
  <c r="T638" i="86"/>
  <c r="E25" i="154" s="1"/>
  <c r="S638" i="86"/>
  <c r="E25" i="153" s="1"/>
  <c r="R638" i="86"/>
  <c r="Q638" i="86"/>
  <c r="E25" i="151" s="1"/>
  <c r="P638" i="86"/>
  <c r="E25" i="150" s="1"/>
  <c r="O638" i="86"/>
  <c r="E25" i="149" s="1"/>
  <c r="N638" i="86"/>
  <c r="M638" i="86"/>
  <c r="E25" i="147" s="1"/>
  <c r="L638" i="86"/>
  <c r="E25" i="146" s="1"/>
  <c r="K638" i="86"/>
  <c r="E25" i="145" s="1"/>
  <c r="J638" i="86"/>
  <c r="I638" i="86"/>
  <c r="E25" i="143" s="1"/>
  <c r="H638" i="86"/>
  <c r="E25" i="142" s="1"/>
  <c r="G638" i="86"/>
  <c r="E25" i="141" s="1"/>
  <c r="F638" i="86"/>
  <c r="E638" i="86"/>
  <c r="E25" i="139" s="1"/>
  <c r="D638" i="86"/>
  <c r="E25" i="137" s="1"/>
  <c r="AG634" i="86"/>
  <c r="D25" i="167" s="1"/>
  <c r="AF634" i="86"/>
  <c r="AE634" i="86"/>
  <c r="D25" i="165" s="1"/>
  <c r="AD634" i="86"/>
  <c r="D25" i="164" s="1"/>
  <c r="AC634" i="86"/>
  <c r="D25" i="163" s="1"/>
  <c r="AB634" i="86"/>
  <c r="AA634" i="86"/>
  <c r="D25" i="161" s="1"/>
  <c r="Z634" i="86"/>
  <c r="D25" i="160" s="1"/>
  <c r="Y634" i="86"/>
  <c r="D25" i="159" s="1"/>
  <c r="X634" i="86"/>
  <c r="W634" i="86"/>
  <c r="D25" i="157" s="1"/>
  <c r="V634" i="86"/>
  <c r="D25" i="156" s="1"/>
  <c r="U634" i="86"/>
  <c r="D25" i="155" s="1"/>
  <c r="T634" i="86"/>
  <c r="S634" i="86"/>
  <c r="D25" i="153" s="1"/>
  <c r="R634" i="86"/>
  <c r="D25" i="152" s="1"/>
  <c r="Q634" i="86"/>
  <c r="D25" i="151" s="1"/>
  <c r="P634" i="86"/>
  <c r="O634" i="86"/>
  <c r="D25" i="149" s="1"/>
  <c r="N634" i="86"/>
  <c r="D25" i="148" s="1"/>
  <c r="M634" i="86"/>
  <c r="D25" i="147" s="1"/>
  <c r="L634" i="86"/>
  <c r="K634" i="86"/>
  <c r="D25" i="145" s="1"/>
  <c r="J634" i="86"/>
  <c r="D25" i="144" s="1"/>
  <c r="I634" i="86"/>
  <c r="D25" i="143" s="1"/>
  <c r="H634" i="86"/>
  <c r="G634" i="86"/>
  <c r="D25" i="141" s="1"/>
  <c r="F634" i="86"/>
  <c r="D25" i="140" s="1"/>
  <c r="E634" i="86"/>
  <c r="D25" i="139" s="1"/>
  <c r="D634" i="86"/>
  <c r="D25" i="137" s="1"/>
  <c r="AG627" i="86"/>
  <c r="H24" i="167" s="1"/>
  <c r="AF627" i="86"/>
  <c r="H24" i="166" s="1"/>
  <c r="AE627" i="86"/>
  <c r="H24" i="165" s="1"/>
  <c r="AD627" i="86"/>
  <c r="H24" i="164" s="1"/>
  <c r="AC627" i="86"/>
  <c r="H24" i="163" s="1"/>
  <c r="AB627" i="86"/>
  <c r="H24" i="162" s="1"/>
  <c r="AA627" i="86"/>
  <c r="H24" i="161" s="1"/>
  <c r="Z627" i="86"/>
  <c r="H24" i="160" s="1"/>
  <c r="Y627" i="86"/>
  <c r="H24" i="159" s="1"/>
  <c r="X627" i="86"/>
  <c r="H24" i="158" s="1"/>
  <c r="W627" i="86"/>
  <c r="H24" i="157" s="1"/>
  <c r="V627" i="86"/>
  <c r="H24" i="156" s="1"/>
  <c r="U627" i="86"/>
  <c r="H24" i="155" s="1"/>
  <c r="T627" i="86"/>
  <c r="H24" i="154" s="1"/>
  <c r="S627" i="86"/>
  <c r="H24" i="153" s="1"/>
  <c r="R627" i="86"/>
  <c r="H24" i="152" s="1"/>
  <c r="Q627" i="86"/>
  <c r="H24" i="151" s="1"/>
  <c r="P627" i="86"/>
  <c r="H24" i="150" s="1"/>
  <c r="O627" i="86"/>
  <c r="H24" i="149" s="1"/>
  <c r="N627" i="86"/>
  <c r="H24" i="148" s="1"/>
  <c r="M627" i="86"/>
  <c r="H24" i="147" s="1"/>
  <c r="L627" i="86"/>
  <c r="H24" i="146" s="1"/>
  <c r="K627" i="86"/>
  <c r="H24" i="145" s="1"/>
  <c r="J627" i="86"/>
  <c r="H24" i="144" s="1"/>
  <c r="I627" i="86"/>
  <c r="H24" i="143" s="1"/>
  <c r="H627" i="86"/>
  <c r="H24" i="142" s="1"/>
  <c r="G627" i="86"/>
  <c r="H24" i="141" s="1"/>
  <c r="F627" i="86"/>
  <c r="H24" i="140" s="1"/>
  <c r="E627" i="86"/>
  <c r="H24" i="139" s="1"/>
  <c r="D627" i="86"/>
  <c r="H24" i="137" s="1"/>
  <c r="AG623" i="86"/>
  <c r="G24" i="167" s="1"/>
  <c r="AF623" i="86"/>
  <c r="G24" i="166" s="1"/>
  <c r="AE623" i="86"/>
  <c r="G24" i="165" s="1"/>
  <c r="AD623" i="86"/>
  <c r="G24" i="164" s="1"/>
  <c r="AC623" i="86"/>
  <c r="G24" i="163" s="1"/>
  <c r="AB623" i="86"/>
  <c r="G24" i="162" s="1"/>
  <c r="AA623" i="86"/>
  <c r="G24" i="161" s="1"/>
  <c r="Z623" i="86"/>
  <c r="G24" i="160" s="1"/>
  <c r="Y623" i="86"/>
  <c r="G24" i="159" s="1"/>
  <c r="X623" i="86"/>
  <c r="G24" i="158" s="1"/>
  <c r="W623" i="86"/>
  <c r="G24" i="157" s="1"/>
  <c r="V623" i="86"/>
  <c r="G24" i="156" s="1"/>
  <c r="U623" i="86"/>
  <c r="G24" i="155" s="1"/>
  <c r="T623" i="86"/>
  <c r="G24" i="154" s="1"/>
  <c r="S623" i="86"/>
  <c r="G24" i="153" s="1"/>
  <c r="R623" i="86"/>
  <c r="G24" i="152" s="1"/>
  <c r="Q623" i="86"/>
  <c r="G24" i="151" s="1"/>
  <c r="P623" i="86"/>
  <c r="G24" i="150" s="1"/>
  <c r="O623" i="86"/>
  <c r="G24" i="149" s="1"/>
  <c r="N623" i="86"/>
  <c r="G24" i="148" s="1"/>
  <c r="M623" i="86"/>
  <c r="G24" i="147" s="1"/>
  <c r="L623" i="86"/>
  <c r="G24" i="146" s="1"/>
  <c r="K623" i="86"/>
  <c r="G24" i="145" s="1"/>
  <c r="J623" i="86"/>
  <c r="G24" i="144" s="1"/>
  <c r="I623" i="86"/>
  <c r="G24" i="143" s="1"/>
  <c r="H623" i="86"/>
  <c r="G24" i="142" s="1"/>
  <c r="G623" i="86"/>
  <c r="G24" i="141" s="1"/>
  <c r="F623" i="86"/>
  <c r="G24" i="140" s="1"/>
  <c r="E623" i="86"/>
  <c r="G24" i="139" s="1"/>
  <c r="D623" i="86"/>
  <c r="G24" i="137" s="1"/>
  <c r="AG619" i="86"/>
  <c r="F24" i="167" s="1"/>
  <c r="AF619" i="86"/>
  <c r="F24" i="166" s="1"/>
  <c r="AE619" i="86"/>
  <c r="F24" i="165" s="1"/>
  <c r="AD619" i="86"/>
  <c r="F24" i="164" s="1"/>
  <c r="AC619" i="86"/>
  <c r="F24" i="163" s="1"/>
  <c r="AB619" i="86"/>
  <c r="F24" i="162" s="1"/>
  <c r="AA619" i="86"/>
  <c r="F24" i="161" s="1"/>
  <c r="Z619" i="86"/>
  <c r="F24" i="160" s="1"/>
  <c r="Y619" i="86"/>
  <c r="F24" i="159" s="1"/>
  <c r="X619" i="86"/>
  <c r="F24" i="158" s="1"/>
  <c r="W619" i="86"/>
  <c r="F24" i="157" s="1"/>
  <c r="V619" i="86"/>
  <c r="F24" i="156" s="1"/>
  <c r="U619" i="86"/>
  <c r="F24" i="155" s="1"/>
  <c r="T619" i="86"/>
  <c r="F24" i="154" s="1"/>
  <c r="S619" i="86"/>
  <c r="F24" i="153" s="1"/>
  <c r="R619" i="86"/>
  <c r="F24" i="152" s="1"/>
  <c r="Q619" i="86"/>
  <c r="F24" i="151" s="1"/>
  <c r="P619" i="86"/>
  <c r="F24" i="150" s="1"/>
  <c r="O619" i="86"/>
  <c r="F24" i="149" s="1"/>
  <c r="N619" i="86"/>
  <c r="F24" i="148" s="1"/>
  <c r="M619" i="86"/>
  <c r="F24" i="147" s="1"/>
  <c r="L619" i="86"/>
  <c r="F24" i="146" s="1"/>
  <c r="K619" i="86"/>
  <c r="F24" i="145" s="1"/>
  <c r="J619" i="86"/>
  <c r="F24" i="144" s="1"/>
  <c r="I619" i="86"/>
  <c r="F24" i="143" s="1"/>
  <c r="H619" i="86"/>
  <c r="F24" i="142" s="1"/>
  <c r="G619" i="86"/>
  <c r="F24" i="141" s="1"/>
  <c r="F619" i="86"/>
  <c r="F24" i="140" s="1"/>
  <c r="E619" i="86"/>
  <c r="F24" i="139" s="1"/>
  <c r="D619" i="86"/>
  <c r="F24" i="137" s="1"/>
  <c r="AG615" i="86"/>
  <c r="E24" i="167" s="1"/>
  <c r="AF615" i="86"/>
  <c r="E24" i="166" s="1"/>
  <c r="AE615" i="86"/>
  <c r="E24" i="165" s="1"/>
  <c r="AD615" i="86"/>
  <c r="AC615" i="86"/>
  <c r="E24" i="163" s="1"/>
  <c r="AB615" i="86"/>
  <c r="E24" i="162" s="1"/>
  <c r="AA615" i="86"/>
  <c r="E24" i="161" s="1"/>
  <c r="Z615" i="86"/>
  <c r="Y615" i="86"/>
  <c r="E24" i="159" s="1"/>
  <c r="X615" i="86"/>
  <c r="E24" i="158" s="1"/>
  <c r="W615" i="86"/>
  <c r="E24" i="157" s="1"/>
  <c r="V615" i="86"/>
  <c r="U615" i="86"/>
  <c r="E24" i="155" s="1"/>
  <c r="T615" i="86"/>
  <c r="E24" i="154" s="1"/>
  <c r="S615" i="86"/>
  <c r="E24" i="153" s="1"/>
  <c r="R615" i="86"/>
  <c r="Q615" i="86"/>
  <c r="E24" i="151" s="1"/>
  <c r="P615" i="86"/>
  <c r="E24" i="150" s="1"/>
  <c r="O615" i="86"/>
  <c r="E24" i="149" s="1"/>
  <c r="N615" i="86"/>
  <c r="M615" i="86"/>
  <c r="E24" i="147" s="1"/>
  <c r="L615" i="86"/>
  <c r="E24" i="146" s="1"/>
  <c r="K615" i="86"/>
  <c r="E24" i="145" s="1"/>
  <c r="J615" i="86"/>
  <c r="I615" i="86"/>
  <c r="E24" i="143" s="1"/>
  <c r="H615" i="86"/>
  <c r="E24" i="142" s="1"/>
  <c r="G615" i="86"/>
  <c r="E24" i="141" s="1"/>
  <c r="F615" i="86"/>
  <c r="E615" i="86"/>
  <c r="E24" i="139" s="1"/>
  <c r="D615" i="86"/>
  <c r="E24" i="137" s="1"/>
  <c r="AG611" i="86"/>
  <c r="AF611" i="86"/>
  <c r="AE611" i="86"/>
  <c r="D24" i="165" s="1"/>
  <c r="AD611" i="86"/>
  <c r="D24" i="164" s="1"/>
  <c r="AC611" i="86"/>
  <c r="AB611" i="86"/>
  <c r="AA611" i="86"/>
  <c r="D24" i="161" s="1"/>
  <c r="Z611" i="86"/>
  <c r="D24" i="160" s="1"/>
  <c r="Y611" i="86"/>
  <c r="D24" i="159" s="1"/>
  <c r="X611" i="86"/>
  <c r="W611" i="86"/>
  <c r="D24" i="157" s="1"/>
  <c r="V611" i="86"/>
  <c r="D24" i="156" s="1"/>
  <c r="U611" i="86"/>
  <c r="T611" i="86"/>
  <c r="S611" i="86"/>
  <c r="D24" i="153" s="1"/>
  <c r="R611" i="86"/>
  <c r="D24" i="152" s="1"/>
  <c r="Q611" i="86"/>
  <c r="D24" i="151" s="1"/>
  <c r="P611" i="86"/>
  <c r="O611" i="86"/>
  <c r="D24" i="149" s="1"/>
  <c r="N611" i="86"/>
  <c r="D24" i="148" s="1"/>
  <c r="M611" i="86"/>
  <c r="L611" i="86"/>
  <c r="K611" i="86"/>
  <c r="D24" i="145" s="1"/>
  <c r="J611" i="86"/>
  <c r="D24" i="144" s="1"/>
  <c r="I611" i="86"/>
  <c r="D24" i="143" s="1"/>
  <c r="H611" i="86"/>
  <c r="G611" i="86"/>
  <c r="D24" i="141" s="1"/>
  <c r="F611" i="86"/>
  <c r="D24" i="140" s="1"/>
  <c r="E611" i="86"/>
  <c r="D611" i="86"/>
  <c r="D24" i="137" s="1"/>
  <c r="AG604" i="86"/>
  <c r="H23" i="167" s="1"/>
  <c r="AF604" i="86"/>
  <c r="H23" i="166" s="1"/>
  <c r="AE604" i="86"/>
  <c r="H23" i="165" s="1"/>
  <c r="AD604" i="86"/>
  <c r="H23" i="164" s="1"/>
  <c r="AC604" i="86"/>
  <c r="H23" i="163" s="1"/>
  <c r="AB604" i="86"/>
  <c r="H23" i="162" s="1"/>
  <c r="AA604" i="86"/>
  <c r="H23" i="161" s="1"/>
  <c r="Z604" i="86"/>
  <c r="H23" i="160" s="1"/>
  <c r="Y604" i="86"/>
  <c r="H23" i="159" s="1"/>
  <c r="X604" i="86"/>
  <c r="H23" i="158" s="1"/>
  <c r="W604" i="86"/>
  <c r="H23" i="157" s="1"/>
  <c r="V604" i="86"/>
  <c r="H23" i="156" s="1"/>
  <c r="U604" i="86"/>
  <c r="H23" i="155" s="1"/>
  <c r="T604" i="86"/>
  <c r="H23" i="154" s="1"/>
  <c r="S604" i="86"/>
  <c r="H23" i="153" s="1"/>
  <c r="R604" i="86"/>
  <c r="H23" i="152" s="1"/>
  <c r="Q604" i="86"/>
  <c r="H23" i="151" s="1"/>
  <c r="P604" i="86"/>
  <c r="H23" i="150" s="1"/>
  <c r="O604" i="86"/>
  <c r="H23" i="149" s="1"/>
  <c r="N604" i="86"/>
  <c r="H23" i="148" s="1"/>
  <c r="M604" i="86"/>
  <c r="H23" i="147" s="1"/>
  <c r="L604" i="86"/>
  <c r="H23" i="146" s="1"/>
  <c r="K604" i="86"/>
  <c r="H23" i="145" s="1"/>
  <c r="J604" i="86"/>
  <c r="H23" i="144" s="1"/>
  <c r="I604" i="86"/>
  <c r="H23" i="143" s="1"/>
  <c r="H604" i="86"/>
  <c r="H23" i="142" s="1"/>
  <c r="G604" i="86"/>
  <c r="H23" i="141" s="1"/>
  <c r="F604" i="86"/>
  <c r="H23" i="140" s="1"/>
  <c r="E604" i="86"/>
  <c r="H23" i="139" s="1"/>
  <c r="D604" i="86"/>
  <c r="H23" i="137" s="1"/>
  <c r="AG600" i="86"/>
  <c r="G23" i="167" s="1"/>
  <c r="AF600" i="86"/>
  <c r="G23" i="166" s="1"/>
  <c r="AE600" i="86"/>
  <c r="G23" i="165" s="1"/>
  <c r="AD600" i="86"/>
  <c r="G23" i="164" s="1"/>
  <c r="AC600" i="86"/>
  <c r="G23" i="163" s="1"/>
  <c r="AB600" i="86"/>
  <c r="G23" i="162" s="1"/>
  <c r="AA600" i="86"/>
  <c r="G23" i="161" s="1"/>
  <c r="Z600" i="86"/>
  <c r="G23" i="160" s="1"/>
  <c r="Y600" i="86"/>
  <c r="G23" i="159" s="1"/>
  <c r="X600" i="86"/>
  <c r="G23" i="158" s="1"/>
  <c r="W600" i="86"/>
  <c r="G23" i="157" s="1"/>
  <c r="V600" i="86"/>
  <c r="G23" i="156" s="1"/>
  <c r="U600" i="86"/>
  <c r="G23" i="155" s="1"/>
  <c r="T600" i="86"/>
  <c r="G23" i="154" s="1"/>
  <c r="S600" i="86"/>
  <c r="G23" i="153" s="1"/>
  <c r="R600" i="86"/>
  <c r="G23" i="152" s="1"/>
  <c r="Q600" i="86"/>
  <c r="G23" i="151" s="1"/>
  <c r="P600" i="86"/>
  <c r="G23" i="150" s="1"/>
  <c r="O600" i="86"/>
  <c r="G23" i="149" s="1"/>
  <c r="N600" i="86"/>
  <c r="G23" i="148" s="1"/>
  <c r="M600" i="86"/>
  <c r="G23" i="147" s="1"/>
  <c r="L600" i="86"/>
  <c r="G23" i="146" s="1"/>
  <c r="K600" i="86"/>
  <c r="G23" i="145" s="1"/>
  <c r="J600" i="86"/>
  <c r="G23" i="144" s="1"/>
  <c r="I600" i="86"/>
  <c r="G23" i="143" s="1"/>
  <c r="H600" i="86"/>
  <c r="G23" i="142" s="1"/>
  <c r="G600" i="86"/>
  <c r="G23" i="141" s="1"/>
  <c r="F600" i="86"/>
  <c r="G23" i="140" s="1"/>
  <c r="E600" i="86"/>
  <c r="G23" i="139" s="1"/>
  <c r="D600" i="86"/>
  <c r="G23" i="137" s="1"/>
  <c r="AG596" i="86"/>
  <c r="F23" i="167" s="1"/>
  <c r="AF596" i="86"/>
  <c r="F23" i="166" s="1"/>
  <c r="AE596" i="86"/>
  <c r="F23" i="165" s="1"/>
  <c r="AD596" i="86"/>
  <c r="F23" i="164" s="1"/>
  <c r="AC596" i="86"/>
  <c r="F23" i="163" s="1"/>
  <c r="AB596" i="86"/>
  <c r="F23" i="162" s="1"/>
  <c r="AA596" i="86"/>
  <c r="F23" i="161" s="1"/>
  <c r="Z596" i="86"/>
  <c r="F23" i="160" s="1"/>
  <c r="Y596" i="86"/>
  <c r="F23" i="159" s="1"/>
  <c r="X596" i="86"/>
  <c r="F23" i="158" s="1"/>
  <c r="W596" i="86"/>
  <c r="F23" i="157" s="1"/>
  <c r="V596" i="86"/>
  <c r="F23" i="156" s="1"/>
  <c r="U596" i="86"/>
  <c r="F23" i="155" s="1"/>
  <c r="T596" i="86"/>
  <c r="F23" i="154" s="1"/>
  <c r="S596" i="86"/>
  <c r="F23" i="153" s="1"/>
  <c r="R596" i="86"/>
  <c r="F23" i="152" s="1"/>
  <c r="Q596" i="86"/>
  <c r="F23" i="151" s="1"/>
  <c r="P596" i="86"/>
  <c r="F23" i="150" s="1"/>
  <c r="O596" i="86"/>
  <c r="F23" i="149" s="1"/>
  <c r="N596" i="86"/>
  <c r="F23" i="148" s="1"/>
  <c r="M596" i="86"/>
  <c r="F23" i="147" s="1"/>
  <c r="L596" i="86"/>
  <c r="F23" i="146" s="1"/>
  <c r="K596" i="86"/>
  <c r="F23" i="145" s="1"/>
  <c r="J596" i="86"/>
  <c r="F23" i="144" s="1"/>
  <c r="I596" i="86"/>
  <c r="F23" i="143" s="1"/>
  <c r="H596" i="86"/>
  <c r="F23" i="142" s="1"/>
  <c r="G596" i="86"/>
  <c r="F23" i="141" s="1"/>
  <c r="F596" i="86"/>
  <c r="F23" i="140" s="1"/>
  <c r="E596" i="86"/>
  <c r="F23" i="139" s="1"/>
  <c r="D596" i="86"/>
  <c r="F23" i="137" s="1"/>
  <c r="AG592" i="86"/>
  <c r="AF592" i="86"/>
  <c r="E23" i="166" s="1"/>
  <c r="AE592" i="86"/>
  <c r="E23" i="165" s="1"/>
  <c r="AD592" i="86"/>
  <c r="E23" i="164" s="1"/>
  <c r="AC592" i="86"/>
  <c r="AB592" i="86"/>
  <c r="E23" i="162" s="1"/>
  <c r="AA592" i="86"/>
  <c r="E23" i="161" s="1"/>
  <c r="Z592" i="86"/>
  <c r="E23" i="160" s="1"/>
  <c r="Y592" i="86"/>
  <c r="X592" i="86"/>
  <c r="E23" i="158" s="1"/>
  <c r="W592" i="86"/>
  <c r="E23" i="157" s="1"/>
  <c r="V592" i="86"/>
  <c r="E23" i="156" s="1"/>
  <c r="U592" i="86"/>
  <c r="T592" i="86"/>
  <c r="E23" i="154" s="1"/>
  <c r="S592" i="86"/>
  <c r="E23" i="153" s="1"/>
  <c r="R592" i="86"/>
  <c r="E23" i="152" s="1"/>
  <c r="Q592" i="86"/>
  <c r="P592" i="86"/>
  <c r="E23" i="150" s="1"/>
  <c r="O592" i="86"/>
  <c r="E23" i="149" s="1"/>
  <c r="N592" i="86"/>
  <c r="E23" i="148" s="1"/>
  <c r="M592" i="86"/>
  <c r="L592" i="86"/>
  <c r="E23" i="146" s="1"/>
  <c r="K592" i="86"/>
  <c r="E23" i="145" s="1"/>
  <c r="J592" i="86"/>
  <c r="E23" i="144" s="1"/>
  <c r="I592" i="86"/>
  <c r="H592" i="86"/>
  <c r="E23" i="142" s="1"/>
  <c r="G592" i="86"/>
  <c r="E23" i="141" s="1"/>
  <c r="F592" i="86"/>
  <c r="E23" i="140" s="1"/>
  <c r="E592" i="86"/>
  <c r="D592" i="86"/>
  <c r="E23" i="137" s="1"/>
  <c r="AG588" i="86"/>
  <c r="D23" i="167" s="1"/>
  <c r="AF588" i="86"/>
  <c r="D23" i="166" s="1"/>
  <c r="AE588" i="86"/>
  <c r="AD588" i="86"/>
  <c r="D23" i="164" s="1"/>
  <c r="AC588" i="86"/>
  <c r="D23" i="163" s="1"/>
  <c r="AB588" i="86"/>
  <c r="D23" i="162" s="1"/>
  <c r="AA588" i="86"/>
  <c r="Z588" i="86"/>
  <c r="D23" i="160" s="1"/>
  <c r="Y588" i="86"/>
  <c r="D23" i="159" s="1"/>
  <c r="X588" i="86"/>
  <c r="D23" i="158" s="1"/>
  <c r="W588" i="86"/>
  <c r="V588" i="86"/>
  <c r="D23" i="156" s="1"/>
  <c r="U588" i="86"/>
  <c r="D23" i="155" s="1"/>
  <c r="T588" i="86"/>
  <c r="D23" i="154" s="1"/>
  <c r="S588" i="86"/>
  <c r="R588" i="86"/>
  <c r="D23" i="152" s="1"/>
  <c r="Q588" i="86"/>
  <c r="D23" i="151" s="1"/>
  <c r="P588" i="86"/>
  <c r="D23" i="150" s="1"/>
  <c r="O588" i="86"/>
  <c r="N588" i="86"/>
  <c r="D23" i="148" s="1"/>
  <c r="M588" i="86"/>
  <c r="D23" i="147" s="1"/>
  <c r="L588" i="86"/>
  <c r="D23" i="146" s="1"/>
  <c r="K588" i="86"/>
  <c r="J588" i="86"/>
  <c r="D23" i="144" s="1"/>
  <c r="I588" i="86"/>
  <c r="D23" i="143" s="1"/>
  <c r="H588" i="86"/>
  <c r="D23" i="142" s="1"/>
  <c r="G588" i="86"/>
  <c r="F588" i="86"/>
  <c r="D23" i="140" s="1"/>
  <c r="E588" i="86"/>
  <c r="D23" i="139" s="1"/>
  <c r="D588" i="86"/>
  <c r="AG581" i="86"/>
  <c r="H22" i="167" s="1"/>
  <c r="AF581" i="86"/>
  <c r="H22" i="166" s="1"/>
  <c r="AE581" i="86"/>
  <c r="H22" i="165" s="1"/>
  <c r="AD581" i="86"/>
  <c r="H22" i="164" s="1"/>
  <c r="AC581" i="86"/>
  <c r="H22" i="163" s="1"/>
  <c r="AB581" i="86"/>
  <c r="H22" i="162" s="1"/>
  <c r="AA581" i="86"/>
  <c r="H22" i="161" s="1"/>
  <c r="Z581" i="86"/>
  <c r="H22" i="160" s="1"/>
  <c r="Y581" i="86"/>
  <c r="H22" i="159" s="1"/>
  <c r="X581" i="86"/>
  <c r="H22" i="158" s="1"/>
  <c r="W581" i="86"/>
  <c r="H22" i="157" s="1"/>
  <c r="V581" i="86"/>
  <c r="H22" i="156" s="1"/>
  <c r="U581" i="86"/>
  <c r="H22" i="155" s="1"/>
  <c r="T581" i="86"/>
  <c r="H22" i="154" s="1"/>
  <c r="S581" i="86"/>
  <c r="H22" i="153" s="1"/>
  <c r="R581" i="86"/>
  <c r="H22" i="152" s="1"/>
  <c r="Q581" i="86"/>
  <c r="H22" i="151" s="1"/>
  <c r="P581" i="86"/>
  <c r="H22" i="150" s="1"/>
  <c r="O581" i="86"/>
  <c r="H22" i="149" s="1"/>
  <c r="N581" i="86"/>
  <c r="H22" i="148" s="1"/>
  <c r="M581" i="86"/>
  <c r="H22" i="147" s="1"/>
  <c r="L581" i="86"/>
  <c r="H22" i="146" s="1"/>
  <c r="K581" i="86"/>
  <c r="H22" i="145" s="1"/>
  <c r="J581" i="86"/>
  <c r="H22" i="144" s="1"/>
  <c r="I581" i="86"/>
  <c r="H22" i="143" s="1"/>
  <c r="H581" i="86"/>
  <c r="H22" i="142" s="1"/>
  <c r="G581" i="86"/>
  <c r="H22" i="141" s="1"/>
  <c r="F581" i="86"/>
  <c r="H22" i="140" s="1"/>
  <c r="E581" i="86"/>
  <c r="H22" i="139" s="1"/>
  <c r="D581" i="86"/>
  <c r="H22" i="137" s="1"/>
  <c r="AG577" i="86"/>
  <c r="G22" i="167" s="1"/>
  <c r="AF577" i="86"/>
  <c r="G22" i="166" s="1"/>
  <c r="AE577" i="86"/>
  <c r="G22" i="165" s="1"/>
  <c r="AD577" i="86"/>
  <c r="G22" i="164" s="1"/>
  <c r="AC577" i="86"/>
  <c r="G22" i="163" s="1"/>
  <c r="AB577" i="86"/>
  <c r="G22" i="162" s="1"/>
  <c r="AA577" i="86"/>
  <c r="G22" i="161" s="1"/>
  <c r="Z577" i="86"/>
  <c r="G22" i="160" s="1"/>
  <c r="Y577" i="86"/>
  <c r="G22" i="159" s="1"/>
  <c r="X577" i="86"/>
  <c r="G22" i="158" s="1"/>
  <c r="W577" i="86"/>
  <c r="G22" i="157" s="1"/>
  <c r="V577" i="86"/>
  <c r="G22" i="156" s="1"/>
  <c r="U577" i="86"/>
  <c r="G22" i="155" s="1"/>
  <c r="T577" i="86"/>
  <c r="G22" i="154" s="1"/>
  <c r="S577" i="86"/>
  <c r="G22" i="153" s="1"/>
  <c r="R577" i="86"/>
  <c r="G22" i="152" s="1"/>
  <c r="Q577" i="86"/>
  <c r="G22" i="151" s="1"/>
  <c r="P577" i="86"/>
  <c r="G22" i="150" s="1"/>
  <c r="O577" i="86"/>
  <c r="G22" i="149" s="1"/>
  <c r="N577" i="86"/>
  <c r="G22" i="148" s="1"/>
  <c r="M577" i="86"/>
  <c r="G22" i="147" s="1"/>
  <c r="L577" i="86"/>
  <c r="G22" i="146" s="1"/>
  <c r="K577" i="86"/>
  <c r="G22" i="145" s="1"/>
  <c r="J577" i="86"/>
  <c r="G22" i="144" s="1"/>
  <c r="I577" i="86"/>
  <c r="G22" i="143" s="1"/>
  <c r="H577" i="86"/>
  <c r="G22" i="142" s="1"/>
  <c r="G577" i="86"/>
  <c r="G22" i="141" s="1"/>
  <c r="F577" i="86"/>
  <c r="G22" i="140" s="1"/>
  <c r="E577" i="86"/>
  <c r="G22" i="139" s="1"/>
  <c r="D577" i="86"/>
  <c r="G22" i="137" s="1"/>
  <c r="AG573" i="86"/>
  <c r="F22" i="167" s="1"/>
  <c r="AF573" i="86"/>
  <c r="F22" i="166" s="1"/>
  <c r="AE573" i="86"/>
  <c r="F22" i="165" s="1"/>
  <c r="AD573" i="86"/>
  <c r="F22" i="164" s="1"/>
  <c r="AC573" i="86"/>
  <c r="F22" i="163" s="1"/>
  <c r="AB573" i="86"/>
  <c r="F22" i="162" s="1"/>
  <c r="AA573" i="86"/>
  <c r="F22" i="161" s="1"/>
  <c r="Z573" i="86"/>
  <c r="F22" i="160" s="1"/>
  <c r="Y573" i="86"/>
  <c r="F22" i="159" s="1"/>
  <c r="X573" i="86"/>
  <c r="F22" i="158" s="1"/>
  <c r="W573" i="86"/>
  <c r="F22" i="157" s="1"/>
  <c r="V573" i="86"/>
  <c r="F22" i="156" s="1"/>
  <c r="U573" i="86"/>
  <c r="F22" i="155" s="1"/>
  <c r="T573" i="86"/>
  <c r="F22" i="154" s="1"/>
  <c r="S573" i="86"/>
  <c r="F22" i="153" s="1"/>
  <c r="R573" i="86"/>
  <c r="F22" i="152" s="1"/>
  <c r="Q573" i="86"/>
  <c r="F22" i="151" s="1"/>
  <c r="P573" i="86"/>
  <c r="F22" i="150" s="1"/>
  <c r="O573" i="86"/>
  <c r="F22" i="149" s="1"/>
  <c r="N573" i="86"/>
  <c r="F22" i="148" s="1"/>
  <c r="M573" i="86"/>
  <c r="F22" i="147" s="1"/>
  <c r="L573" i="86"/>
  <c r="F22" i="146" s="1"/>
  <c r="K573" i="86"/>
  <c r="F22" i="145" s="1"/>
  <c r="J573" i="86"/>
  <c r="F22" i="144" s="1"/>
  <c r="I573" i="86"/>
  <c r="F22" i="143" s="1"/>
  <c r="H573" i="86"/>
  <c r="F22" i="142" s="1"/>
  <c r="G573" i="86"/>
  <c r="F22" i="141" s="1"/>
  <c r="F573" i="86"/>
  <c r="F22" i="140" s="1"/>
  <c r="E573" i="86"/>
  <c r="F22" i="139" s="1"/>
  <c r="D573" i="86"/>
  <c r="F22" i="137" s="1"/>
  <c r="AG569" i="86"/>
  <c r="E22" i="167" s="1"/>
  <c r="AF569" i="86"/>
  <c r="E22" i="166" s="1"/>
  <c r="AE569" i="86"/>
  <c r="E22" i="165" s="1"/>
  <c r="AD569" i="86"/>
  <c r="AC569" i="86"/>
  <c r="E22" i="163" s="1"/>
  <c r="AB569" i="86"/>
  <c r="E22" i="162" s="1"/>
  <c r="AA569" i="86"/>
  <c r="E22" i="161" s="1"/>
  <c r="Z569" i="86"/>
  <c r="Y569" i="86"/>
  <c r="E22" i="159" s="1"/>
  <c r="X569" i="86"/>
  <c r="E22" i="158" s="1"/>
  <c r="W569" i="86"/>
  <c r="E22" i="157" s="1"/>
  <c r="V569" i="86"/>
  <c r="U569" i="86"/>
  <c r="E22" i="155" s="1"/>
  <c r="T569" i="86"/>
  <c r="E22" i="154" s="1"/>
  <c r="S569" i="86"/>
  <c r="E22" i="153" s="1"/>
  <c r="R569" i="86"/>
  <c r="Q569" i="86"/>
  <c r="E22" i="151" s="1"/>
  <c r="P569" i="86"/>
  <c r="E22" i="150" s="1"/>
  <c r="O569" i="86"/>
  <c r="E22" i="149" s="1"/>
  <c r="N569" i="86"/>
  <c r="M569" i="86"/>
  <c r="E22" i="147" s="1"/>
  <c r="L569" i="86"/>
  <c r="E22" i="146" s="1"/>
  <c r="K569" i="86"/>
  <c r="E22" i="145" s="1"/>
  <c r="J569" i="86"/>
  <c r="I569" i="86"/>
  <c r="E22" i="143" s="1"/>
  <c r="H569" i="86"/>
  <c r="E22" i="142" s="1"/>
  <c r="G569" i="86"/>
  <c r="E22" i="141" s="1"/>
  <c r="F569" i="86"/>
  <c r="E569" i="86"/>
  <c r="E22" i="139" s="1"/>
  <c r="D569" i="86"/>
  <c r="E22" i="137" s="1"/>
  <c r="AG565" i="86"/>
  <c r="D22" i="167" s="1"/>
  <c r="AF565" i="86"/>
  <c r="AE565" i="86"/>
  <c r="D22" i="165" s="1"/>
  <c r="AD565" i="86"/>
  <c r="D22" i="164" s="1"/>
  <c r="AC565" i="86"/>
  <c r="D22" i="163" s="1"/>
  <c r="AB565" i="86"/>
  <c r="AA565" i="86"/>
  <c r="D22" i="161" s="1"/>
  <c r="Z565" i="86"/>
  <c r="D22" i="160" s="1"/>
  <c r="Y565" i="86"/>
  <c r="D22" i="159" s="1"/>
  <c r="X565" i="86"/>
  <c r="W565" i="86"/>
  <c r="D22" i="157" s="1"/>
  <c r="V565" i="86"/>
  <c r="D22" i="156" s="1"/>
  <c r="U565" i="86"/>
  <c r="D22" i="155" s="1"/>
  <c r="T565" i="86"/>
  <c r="S565" i="86"/>
  <c r="D22" i="153" s="1"/>
  <c r="R565" i="86"/>
  <c r="D22" i="152" s="1"/>
  <c r="Q565" i="86"/>
  <c r="P565" i="86"/>
  <c r="O565" i="86"/>
  <c r="D22" i="149" s="1"/>
  <c r="N565" i="86"/>
  <c r="D22" i="148" s="1"/>
  <c r="M565" i="86"/>
  <c r="D22" i="147" s="1"/>
  <c r="L565" i="86"/>
  <c r="K565" i="86"/>
  <c r="D22" i="145" s="1"/>
  <c r="J565" i="86"/>
  <c r="D22" i="144" s="1"/>
  <c r="I565" i="86"/>
  <c r="H565" i="86"/>
  <c r="G565" i="86"/>
  <c r="D22" i="141" s="1"/>
  <c r="F565" i="86"/>
  <c r="D22" i="140" s="1"/>
  <c r="E565" i="86"/>
  <c r="D22" i="139" s="1"/>
  <c r="D565" i="86"/>
  <c r="AG558" i="86"/>
  <c r="H21" i="167" s="1"/>
  <c r="AF558" i="86"/>
  <c r="H21" i="166" s="1"/>
  <c r="AE558" i="86"/>
  <c r="H21" i="165" s="1"/>
  <c r="AD558" i="86"/>
  <c r="H21" i="164" s="1"/>
  <c r="AC558" i="86"/>
  <c r="H21" i="163" s="1"/>
  <c r="AB558" i="86"/>
  <c r="H21" i="162" s="1"/>
  <c r="AA558" i="86"/>
  <c r="H21" i="161" s="1"/>
  <c r="Z558" i="86"/>
  <c r="H21" i="160" s="1"/>
  <c r="Y558" i="86"/>
  <c r="H21" i="159" s="1"/>
  <c r="X558" i="86"/>
  <c r="H21" i="158" s="1"/>
  <c r="W558" i="86"/>
  <c r="H21" i="157" s="1"/>
  <c r="V558" i="86"/>
  <c r="H21" i="156" s="1"/>
  <c r="U558" i="86"/>
  <c r="H21" i="155" s="1"/>
  <c r="T558" i="86"/>
  <c r="H21" i="154" s="1"/>
  <c r="S558" i="86"/>
  <c r="H21" i="153" s="1"/>
  <c r="R558" i="86"/>
  <c r="H21" i="152" s="1"/>
  <c r="Q558" i="86"/>
  <c r="H21" i="151" s="1"/>
  <c r="P558" i="86"/>
  <c r="H21" i="150" s="1"/>
  <c r="O558" i="86"/>
  <c r="H21" i="149" s="1"/>
  <c r="N558" i="86"/>
  <c r="H21" i="148" s="1"/>
  <c r="M558" i="86"/>
  <c r="H21" i="147" s="1"/>
  <c r="L558" i="86"/>
  <c r="H21" i="146" s="1"/>
  <c r="K558" i="86"/>
  <c r="H21" i="145" s="1"/>
  <c r="J558" i="86"/>
  <c r="H21" i="144" s="1"/>
  <c r="I558" i="86"/>
  <c r="H21" i="143" s="1"/>
  <c r="H558" i="86"/>
  <c r="H21" i="142" s="1"/>
  <c r="G558" i="86"/>
  <c r="H21" i="141" s="1"/>
  <c r="F558" i="86"/>
  <c r="H21" i="140" s="1"/>
  <c r="E558" i="86"/>
  <c r="H21" i="139" s="1"/>
  <c r="D558" i="86"/>
  <c r="H21" i="137" s="1"/>
  <c r="AG554" i="86"/>
  <c r="G21" i="167" s="1"/>
  <c r="AF554" i="86"/>
  <c r="G21" i="166" s="1"/>
  <c r="AE554" i="86"/>
  <c r="G21" i="165" s="1"/>
  <c r="AD554" i="86"/>
  <c r="G21" i="164" s="1"/>
  <c r="AC554" i="86"/>
  <c r="G21" i="163" s="1"/>
  <c r="AB554" i="86"/>
  <c r="G21" i="162" s="1"/>
  <c r="AA554" i="86"/>
  <c r="G21" i="161" s="1"/>
  <c r="Z554" i="86"/>
  <c r="G21" i="160" s="1"/>
  <c r="Y554" i="86"/>
  <c r="G21" i="159" s="1"/>
  <c r="X554" i="86"/>
  <c r="G21" i="158" s="1"/>
  <c r="W554" i="86"/>
  <c r="G21" i="157" s="1"/>
  <c r="V554" i="86"/>
  <c r="G21" i="156" s="1"/>
  <c r="U554" i="86"/>
  <c r="G21" i="155" s="1"/>
  <c r="T554" i="86"/>
  <c r="G21" i="154" s="1"/>
  <c r="S554" i="86"/>
  <c r="G21" i="153" s="1"/>
  <c r="R554" i="86"/>
  <c r="G21" i="152" s="1"/>
  <c r="Q554" i="86"/>
  <c r="G21" i="151" s="1"/>
  <c r="P554" i="86"/>
  <c r="G21" i="150" s="1"/>
  <c r="O554" i="86"/>
  <c r="G21" i="149" s="1"/>
  <c r="N554" i="86"/>
  <c r="G21" i="148" s="1"/>
  <c r="M554" i="86"/>
  <c r="G21" i="147" s="1"/>
  <c r="L554" i="86"/>
  <c r="G21" i="146" s="1"/>
  <c r="K554" i="86"/>
  <c r="G21" i="145" s="1"/>
  <c r="J554" i="86"/>
  <c r="G21" i="144" s="1"/>
  <c r="I554" i="86"/>
  <c r="G21" i="143" s="1"/>
  <c r="H554" i="86"/>
  <c r="G21" i="142" s="1"/>
  <c r="G554" i="86"/>
  <c r="G21" i="141" s="1"/>
  <c r="F554" i="86"/>
  <c r="G21" i="140" s="1"/>
  <c r="E554" i="86"/>
  <c r="G21" i="139" s="1"/>
  <c r="D554" i="86"/>
  <c r="G21" i="137" s="1"/>
  <c r="AG550" i="86"/>
  <c r="F21" i="167" s="1"/>
  <c r="AF550" i="86"/>
  <c r="F21" i="166" s="1"/>
  <c r="AE550" i="86"/>
  <c r="F21" i="165" s="1"/>
  <c r="AD550" i="86"/>
  <c r="F21" i="164" s="1"/>
  <c r="AC550" i="86"/>
  <c r="F21" i="163" s="1"/>
  <c r="AB550" i="86"/>
  <c r="F21" i="162" s="1"/>
  <c r="AA550" i="86"/>
  <c r="F21" i="161" s="1"/>
  <c r="Z550" i="86"/>
  <c r="F21" i="160" s="1"/>
  <c r="Y550" i="86"/>
  <c r="F21" i="159" s="1"/>
  <c r="X550" i="86"/>
  <c r="F21" i="158" s="1"/>
  <c r="W550" i="86"/>
  <c r="F21" i="157" s="1"/>
  <c r="V550" i="86"/>
  <c r="F21" i="156" s="1"/>
  <c r="U550" i="86"/>
  <c r="F21" i="155" s="1"/>
  <c r="T550" i="86"/>
  <c r="F21" i="154" s="1"/>
  <c r="S550" i="86"/>
  <c r="F21" i="153" s="1"/>
  <c r="R550" i="86"/>
  <c r="F21" i="152" s="1"/>
  <c r="Q550" i="86"/>
  <c r="F21" i="151" s="1"/>
  <c r="P550" i="86"/>
  <c r="F21" i="150" s="1"/>
  <c r="O550" i="86"/>
  <c r="F21" i="149" s="1"/>
  <c r="N550" i="86"/>
  <c r="F21" i="148" s="1"/>
  <c r="M550" i="86"/>
  <c r="F21" i="147" s="1"/>
  <c r="L550" i="86"/>
  <c r="F21" i="146" s="1"/>
  <c r="K550" i="86"/>
  <c r="F21" i="145" s="1"/>
  <c r="J550" i="86"/>
  <c r="F21" i="144" s="1"/>
  <c r="I550" i="86"/>
  <c r="F21" i="143" s="1"/>
  <c r="H550" i="86"/>
  <c r="F21" i="142" s="1"/>
  <c r="G550" i="86"/>
  <c r="F21" i="141" s="1"/>
  <c r="F550" i="86"/>
  <c r="F21" i="140" s="1"/>
  <c r="E550" i="86"/>
  <c r="F21" i="139" s="1"/>
  <c r="D550" i="86"/>
  <c r="F21" i="137" s="1"/>
  <c r="AG546" i="86"/>
  <c r="E21" i="167" s="1"/>
  <c r="AF546" i="86"/>
  <c r="E21" i="166" s="1"/>
  <c r="AE546" i="86"/>
  <c r="E21" i="165" s="1"/>
  <c r="AD546" i="86"/>
  <c r="E21" i="164" s="1"/>
  <c r="AC546" i="86"/>
  <c r="E21" i="163" s="1"/>
  <c r="AB546" i="86"/>
  <c r="E21" i="162" s="1"/>
  <c r="AA546" i="86"/>
  <c r="E21" i="161" s="1"/>
  <c r="Z546" i="86"/>
  <c r="E21" i="160" s="1"/>
  <c r="Y546" i="86"/>
  <c r="E21" i="159" s="1"/>
  <c r="X546" i="86"/>
  <c r="E21" i="158" s="1"/>
  <c r="W546" i="86"/>
  <c r="E21" i="157" s="1"/>
  <c r="V546" i="86"/>
  <c r="E21" i="156" s="1"/>
  <c r="U546" i="86"/>
  <c r="E21" i="155" s="1"/>
  <c r="T546" i="86"/>
  <c r="E21" i="154" s="1"/>
  <c r="S546" i="86"/>
  <c r="E21" i="153" s="1"/>
  <c r="R546" i="86"/>
  <c r="E21" i="152" s="1"/>
  <c r="Q546" i="86"/>
  <c r="E21" i="151" s="1"/>
  <c r="P546" i="86"/>
  <c r="E21" i="150" s="1"/>
  <c r="O546" i="86"/>
  <c r="E21" i="149" s="1"/>
  <c r="N546" i="86"/>
  <c r="E21" i="148" s="1"/>
  <c r="M546" i="86"/>
  <c r="E21" i="147" s="1"/>
  <c r="L546" i="86"/>
  <c r="E21" i="146" s="1"/>
  <c r="K546" i="86"/>
  <c r="E21" i="145" s="1"/>
  <c r="J546" i="86"/>
  <c r="E21" i="144" s="1"/>
  <c r="I546" i="86"/>
  <c r="E21" i="143" s="1"/>
  <c r="H546" i="86"/>
  <c r="E21" i="142" s="1"/>
  <c r="G546" i="86"/>
  <c r="E21" i="141" s="1"/>
  <c r="F546" i="86"/>
  <c r="E21" i="140" s="1"/>
  <c r="E546" i="86"/>
  <c r="E21" i="139" s="1"/>
  <c r="D546" i="86"/>
  <c r="E21" i="137" s="1"/>
  <c r="AG542" i="86"/>
  <c r="AF542" i="86"/>
  <c r="D21" i="166" s="1"/>
  <c r="AE542" i="86"/>
  <c r="D21" i="165" s="1"/>
  <c r="AD542" i="86"/>
  <c r="D21" i="164" s="1"/>
  <c r="AC542" i="86"/>
  <c r="AB542" i="86"/>
  <c r="D21" i="162" s="1"/>
  <c r="AA542" i="86"/>
  <c r="D21" i="161" s="1"/>
  <c r="Z542" i="86"/>
  <c r="Y542" i="86"/>
  <c r="X542" i="86"/>
  <c r="D21" i="158" s="1"/>
  <c r="W542" i="86"/>
  <c r="D21" i="157" s="1"/>
  <c r="V542" i="86"/>
  <c r="D21" i="156" s="1"/>
  <c r="U542" i="86"/>
  <c r="T542" i="86"/>
  <c r="D21" i="154" s="1"/>
  <c r="S542" i="86"/>
  <c r="D21" i="153" s="1"/>
  <c r="R542" i="86"/>
  <c r="Q542" i="86"/>
  <c r="P542" i="86"/>
  <c r="D21" i="150" s="1"/>
  <c r="O542" i="86"/>
  <c r="D21" i="149" s="1"/>
  <c r="N542" i="86"/>
  <c r="D21" i="148" s="1"/>
  <c r="M542" i="86"/>
  <c r="L542" i="86"/>
  <c r="D21" i="146" s="1"/>
  <c r="K542" i="86"/>
  <c r="D21" i="145" s="1"/>
  <c r="J542" i="86"/>
  <c r="I542" i="86"/>
  <c r="H542" i="86"/>
  <c r="D21" i="142" s="1"/>
  <c r="G542" i="86"/>
  <c r="D21" i="141" s="1"/>
  <c r="F542" i="86"/>
  <c r="D21" i="140" s="1"/>
  <c r="E542" i="86"/>
  <c r="D542" i="86"/>
  <c r="F536" i="86"/>
  <c r="F27" i="10" s="1"/>
  <c r="I20" i="140" s="1"/>
  <c r="AG535" i="86"/>
  <c r="H20" i="167" s="1"/>
  <c r="AF535" i="86"/>
  <c r="H20" i="166" s="1"/>
  <c r="AE535" i="86"/>
  <c r="H20" i="165" s="1"/>
  <c r="AD535" i="86"/>
  <c r="H20" i="164" s="1"/>
  <c r="AC535" i="86"/>
  <c r="H20" i="163" s="1"/>
  <c r="AB535" i="86"/>
  <c r="H20" i="162" s="1"/>
  <c r="AA535" i="86"/>
  <c r="H20" i="161" s="1"/>
  <c r="Z535" i="86"/>
  <c r="H20" i="160" s="1"/>
  <c r="Y535" i="86"/>
  <c r="H20" i="159" s="1"/>
  <c r="X535" i="86"/>
  <c r="H20" i="158" s="1"/>
  <c r="W535" i="86"/>
  <c r="H20" i="157" s="1"/>
  <c r="V535" i="86"/>
  <c r="H20" i="156" s="1"/>
  <c r="U535" i="86"/>
  <c r="H20" i="155" s="1"/>
  <c r="T535" i="86"/>
  <c r="H20" i="154" s="1"/>
  <c r="S535" i="86"/>
  <c r="H20" i="153" s="1"/>
  <c r="R535" i="86"/>
  <c r="H20" i="152" s="1"/>
  <c r="Q535" i="86"/>
  <c r="H20" i="151" s="1"/>
  <c r="P535" i="86"/>
  <c r="H20" i="150" s="1"/>
  <c r="O535" i="86"/>
  <c r="H20" i="149" s="1"/>
  <c r="N535" i="86"/>
  <c r="H20" i="148" s="1"/>
  <c r="M535" i="86"/>
  <c r="H20" i="147" s="1"/>
  <c r="L535" i="86"/>
  <c r="H20" i="146" s="1"/>
  <c r="K535" i="86"/>
  <c r="H20" i="145" s="1"/>
  <c r="J535" i="86"/>
  <c r="H20" i="144" s="1"/>
  <c r="I535" i="86"/>
  <c r="H20" i="143" s="1"/>
  <c r="H535" i="86"/>
  <c r="H20" i="142" s="1"/>
  <c r="G535" i="86"/>
  <c r="H20" i="141" s="1"/>
  <c r="F535" i="86"/>
  <c r="H20" i="140" s="1"/>
  <c r="E535" i="86"/>
  <c r="H20" i="139" s="1"/>
  <c r="D535" i="86"/>
  <c r="H20" i="137" s="1"/>
  <c r="AG531" i="86"/>
  <c r="G20" i="167" s="1"/>
  <c r="AF531" i="86"/>
  <c r="G20" i="166" s="1"/>
  <c r="AE531" i="86"/>
  <c r="G20" i="165" s="1"/>
  <c r="AD531" i="86"/>
  <c r="G20" i="164" s="1"/>
  <c r="AC531" i="86"/>
  <c r="G20" i="163" s="1"/>
  <c r="AB531" i="86"/>
  <c r="G20" i="162" s="1"/>
  <c r="AA531" i="86"/>
  <c r="G20" i="161" s="1"/>
  <c r="Z531" i="86"/>
  <c r="G20" i="160" s="1"/>
  <c r="Y531" i="86"/>
  <c r="G20" i="159" s="1"/>
  <c r="X531" i="86"/>
  <c r="G20" i="158" s="1"/>
  <c r="W531" i="86"/>
  <c r="G20" i="157" s="1"/>
  <c r="V531" i="86"/>
  <c r="G20" i="156" s="1"/>
  <c r="U531" i="86"/>
  <c r="G20" i="155" s="1"/>
  <c r="T531" i="86"/>
  <c r="G20" i="154" s="1"/>
  <c r="S531" i="86"/>
  <c r="G20" i="153" s="1"/>
  <c r="R531" i="86"/>
  <c r="G20" i="152" s="1"/>
  <c r="Q531" i="86"/>
  <c r="G20" i="151" s="1"/>
  <c r="P531" i="86"/>
  <c r="G20" i="150" s="1"/>
  <c r="O531" i="86"/>
  <c r="G20" i="149" s="1"/>
  <c r="N531" i="86"/>
  <c r="G20" i="148" s="1"/>
  <c r="M531" i="86"/>
  <c r="G20" i="147" s="1"/>
  <c r="L531" i="86"/>
  <c r="G20" i="146" s="1"/>
  <c r="K531" i="86"/>
  <c r="G20" i="145" s="1"/>
  <c r="J531" i="86"/>
  <c r="G20" i="144" s="1"/>
  <c r="I531" i="86"/>
  <c r="G20" i="143" s="1"/>
  <c r="H531" i="86"/>
  <c r="G20" i="142" s="1"/>
  <c r="G531" i="86"/>
  <c r="G20" i="141" s="1"/>
  <c r="F531" i="86"/>
  <c r="G20" i="140" s="1"/>
  <c r="E531" i="86"/>
  <c r="G20" i="139" s="1"/>
  <c r="D531" i="86"/>
  <c r="G20" i="137" s="1"/>
  <c r="AG527" i="86"/>
  <c r="F20" i="167" s="1"/>
  <c r="AF527" i="86"/>
  <c r="F20" i="166" s="1"/>
  <c r="AE527" i="86"/>
  <c r="F20" i="165" s="1"/>
  <c r="AD527" i="86"/>
  <c r="F20" i="164" s="1"/>
  <c r="AC527" i="86"/>
  <c r="F20" i="163" s="1"/>
  <c r="AB527" i="86"/>
  <c r="F20" i="162" s="1"/>
  <c r="AA527" i="86"/>
  <c r="F20" i="161" s="1"/>
  <c r="Z527" i="86"/>
  <c r="F20" i="160" s="1"/>
  <c r="Y527" i="86"/>
  <c r="F20" i="159" s="1"/>
  <c r="X527" i="86"/>
  <c r="F20" i="158" s="1"/>
  <c r="W527" i="86"/>
  <c r="F20" i="157" s="1"/>
  <c r="V527" i="86"/>
  <c r="F20" i="156" s="1"/>
  <c r="U527" i="86"/>
  <c r="F20" i="155" s="1"/>
  <c r="T527" i="86"/>
  <c r="F20" i="154" s="1"/>
  <c r="S527" i="86"/>
  <c r="F20" i="153" s="1"/>
  <c r="R527" i="86"/>
  <c r="F20" i="152" s="1"/>
  <c r="Q527" i="86"/>
  <c r="F20" i="151" s="1"/>
  <c r="P527" i="86"/>
  <c r="F20" i="150" s="1"/>
  <c r="O527" i="86"/>
  <c r="F20" i="149" s="1"/>
  <c r="N527" i="86"/>
  <c r="F20" i="148" s="1"/>
  <c r="M527" i="86"/>
  <c r="F20" i="147" s="1"/>
  <c r="L527" i="86"/>
  <c r="F20" i="146" s="1"/>
  <c r="K527" i="86"/>
  <c r="F20" i="145" s="1"/>
  <c r="J527" i="86"/>
  <c r="F20" i="144" s="1"/>
  <c r="I527" i="86"/>
  <c r="F20" i="143" s="1"/>
  <c r="H527" i="86"/>
  <c r="F20" i="142" s="1"/>
  <c r="G527" i="86"/>
  <c r="F20" i="141" s="1"/>
  <c r="F527" i="86"/>
  <c r="F20" i="140" s="1"/>
  <c r="E527" i="86"/>
  <c r="F20" i="139" s="1"/>
  <c r="D527" i="86"/>
  <c r="F20" i="137" s="1"/>
  <c r="AG523" i="86"/>
  <c r="AF523" i="86"/>
  <c r="E20" i="166" s="1"/>
  <c r="AE523" i="86"/>
  <c r="E20" i="165" s="1"/>
  <c r="AD523" i="86"/>
  <c r="E20" i="164" s="1"/>
  <c r="AC523" i="86"/>
  <c r="AB523" i="86"/>
  <c r="E20" i="162" s="1"/>
  <c r="AA523" i="86"/>
  <c r="E20" i="161" s="1"/>
  <c r="Z523" i="86"/>
  <c r="E20" i="160" s="1"/>
  <c r="Y523" i="86"/>
  <c r="X523" i="86"/>
  <c r="E20" i="158" s="1"/>
  <c r="W523" i="86"/>
  <c r="E20" i="157" s="1"/>
  <c r="V523" i="86"/>
  <c r="E20" i="156" s="1"/>
  <c r="U523" i="86"/>
  <c r="E20" i="155" s="1"/>
  <c r="T523" i="86"/>
  <c r="E20" i="154" s="1"/>
  <c r="S523" i="86"/>
  <c r="E20" i="153" s="1"/>
  <c r="R523" i="86"/>
  <c r="E20" i="152" s="1"/>
  <c r="Q523" i="86"/>
  <c r="P523" i="86"/>
  <c r="E20" i="150" s="1"/>
  <c r="O523" i="86"/>
  <c r="E20" i="149" s="1"/>
  <c r="N523" i="86"/>
  <c r="E20" i="148" s="1"/>
  <c r="M523" i="86"/>
  <c r="E20" i="147" s="1"/>
  <c r="L523" i="86"/>
  <c r="E20" i="146" s="1"/>
  <c r="K523" i="86"/>
  <c r="E20" i="145" s="1"/>
  <c r="J523" i="86"/>
  <c r="E20" i="144" s="1"/>
  <c r="I523" i="86"/>
  <c r="H523" i="86"/>
  <c r="E20" i="142" s="1"/>
  <c r="G523" i="86"/>
  <c r="E20" i="141" s="1"/>
  <c r="F523" i="86"/>
  <c r="E20" i="140" s="1"/>
  <c r="E523" i="86"/>
  <c r="D523" i="86"/>
  <c r="E20" i="137" s="1"/>
  <c r="AG519" i="86"/>
  <c r="D20" i="167" s="1"/>
  <c r="AF519" i="86"/>
  <c r="D20" i="166" s="1"/>
  <c r="AE519" i="86"/>
  <c r="AD519" i="86"/>
  <c r="AC519" i="86"/>
  <c r="D20" i="163" s="1"/>
  <c r="AB519" i="86"/>
  <c r="D20" i="162" s="1"/>
  <c r="AA519" i="86"/>
  <c r="Z519" i="86"/>
  <c r="Y519" i="86"/>
  <c r="D20" i="159" s="1"/>
  <c r="X519" i="86"/>
  <c r="D20" i="158" s="1"/>
  <c r="W519" i="86"/>
  <c r="V519" i="86"/>
  <c r="U519" i="86"/>
  <c r="D20" i="155" s="1"/>
  <c r="T519" i="86"/>
  <c r="D20" i="154" s="1"/>
  <c r="S519" i="86"/>
  <c r="R519" i="86"/>
  <c r="D20" i="152" s="1"/>
  <c r="Q519" i="86"/>
  <c r="D20" i="151" s="1"/>
  <c r="P519" i="86"/>
  <c r="D20" i="150" s="1"/>
  <c r="O519" i="86"/>
  <c r="N519" i="86"/>
  <c r="M519" i="86"/>
  <c r="D20" i="147" s="1"/>
  <c r="L519" i="86"/>
  <c r="D20" i="146" s="1"/>
  <c r="K519" i="86"/>
  <c r="J519" i="86"/>
  <c r="I519" i="86"/>
  <c r="D20" i="143" s="1"/>
  <c r="H519" i="86"/>
  <c r="D20" i="142" s="1"/>
  <c r="G519" i="86"/>
  <c r="F519" i="86"/>
  <c r="D20" i="140" s="1"/>
  <c r="E519" i="86"/>
  <c r="D20" i="139" s="1"/>
  <c r="D519" i="86"/>
  <c r="AG512" i="86"/>
  <c r="H19" i="167" s="1"/>
  <c r="AF512" i="86"/>
  <c r="H19" i="166" s="1"/>
  <c r="AE512" i="86"/>
  <c r="H19" i="165" s="1"/>
  <c r="AD512" i="86"/>
  <c r="H19" i="164" s="1"/>
  <c r="AC512" i="86"/>
  <c r="H19" i="163" s="1"/>
  <c r="AB512" i="86"/>
  <c r="H19" i="162" s="1"/>
  <c r="AA512" i="86"/>
  <c r="H19" i="161" s="1"/>
  <c r="Z512" i="86"/>
  <c r="H19" i="160" s="1"/>
  <c r="Y512" i="86"/>
  <c r="H19" i="159" s="1"/>
  <c r="X512" i="86"/>
  <c r="H19" i="158" s="1"/>
  <c r="W512" i="86"/>
  <c r="H19" i="157" s="1"/>
  <c r="V512" i="86"/>
  <c r="H19" i="156" s="1"/>
  <c r="U512" i="86"/>
  <c r="H19" i="155" s="1"/>
  <c r="T512" i="86"/>
  <c r="H19" i="154" s="1"/>
  <c r="S512" i="86"/>
  <c r="H19" i="153" s="1"/>
  <c r="R512" i="86"/>
  <c r="H19" i="152" s="1"/>
  <c r="Q512" i="86"/>
  <c r="H19" i="151" s="1"/>
  <c r="P512" i="86"/>
  <c r="H19" i="150" s="1"/>
  <c r="O512" i="86"/>
  <c r="H19" i="149" s="1"/>
  <c r="N512" i="86"/>
  <c r="H19" i="148" s="1"/>
  <c r="M512" i="86"/>
  <c r="H19" i="147" s="1"/>
  <c r="L512" i="86"/>
  <c r="H19" i="146" s="1"/>
  <c r="K512" i="86"/>
  <c r="H19" i="145" s="1"/>
  <c r="J512" i="86"/>
  <c r="H19" i="144" s="1"/>
  <c r="I512" i="86"/>
  <c r="H19" i="143" s="1"/>
  <c r="H512" i="86"/>
  <c r="H19" i="142" s="1"/>
  <c r="G512" i="86"/>
  <c r="H19" i="141" s="1"/>
  <c r="F512" i="86"/>
  <c r="H19" i="140" s="1"/>
  <c r="E512" i="86"/>
  <c r="H19" i="139" s="1"/>
  <c r="D512" i="86"/>
  <c r="H19" i="137" s="1"/>
  <c r="AG508" i="86"/>
  <c r="G19" i="167" s="1"/>
  <c r="AF508" i="86"/>
  <c r="G19" i="166" s="1"/>
  <c r="AE508" i="86"/>
  <c r="G19" i="165" s="1"/>
  <c r="AD508" i="86"/>
  <c r="G19" i="164" s="1"/>
  <c r="AC508" i="86"/>
  <c r="G19" i="163" s="1"/>
  <c r="AB508" i="86"/>
  <c r="G19" i="162" s="1"/>
  <c r="AA508" i="86"/>
  <c r="G19" i="161" s="1"/>
  <c r="Z508" i="86"/>
  <c r="G19" i="160" s="1"/>
  <c r="Y508" i="86"/>
  <c r="G19" i="159" s="1"/>
  <c r="X508" i="86"/>
  <c r="G19" i="158" s="1"/>
  <c r="W508" i="86"/>
  <c r="G19" i="157" s="1"/>
  <c r="V508" i="86"/>
  <c r="G19" i="156" s="1"/>
  <c r="U508" i="86"/>
  <c r="G19" i="155" s="1"/>
  <c r="T508" i="86"/>
  <c r="G19" i="154" s="1"/>
  <c r="S508" i="86"/>
  <c r="G19" i="153" s="1"/>
  <c r="R508" i="86"/>
  <c r="G19" i="152" s="1"/>
  <c r="Q508" i="86"/>
  <c r="G19" i="151" s="1"/>
  <c r="P508" i="86"/>
  <c r="G19" i="150" s="1"/>
  <c r="O508" i="86"/>
  <c r="G19" i="149" s="1"/>
  <c r="N508" i="86"/>
  <c r="G19" i="148" s="1"/>
  <c r="M508" i="86"/>
  <c r="G19" i="147" s="1"/>
  <c r="L508" i="86"/>
  <c r="G19" i="146" s="1"/>
  <c r="K508" i="86"/>
  <c r="G19" i="145" s="1"/>
  <c r="J508" i="86"/>
  <c r="G19" i="144" s="1"/>
  <c r="I508" i="86"/>
  <c r="G19" i="143" s="1"/>
  <c r="H508" i="86"/>
  <c r="G19" i="142" s="1"/>
  <c r="G508" i="86"/>
  <c r="G19" i="141" s="1"/>
  <c r="F508" i="86"/>
  <c r="G19" i="140" s="1"/>
  <c r="E508" i="86"/>
  <c r="G19" i="139" s="1"/>
  <c r="D508" i="86"/>
  <c r="G19" i="137" s="1"/>
  <c r="AG504" i="86"/>
  <c r="F19" i="167" s="1"/>
  <c r="AF504" i="86"/>
  <c r="F19" i="166" s="1"/>
  <c r="AE504" i="86"/>
  <c r="F19" i="165" s="1"/>
  <c r="AD504" i="86"/>
  <c r="F19" i="164" s="1"/>
  <c r="AC504" i="86"/>
  <c r="F19" i="163" s="1"/>
  <c r="AB504" i="86"/>
  <c r="F19" i="162" s="1"/>
  <c r="AA504" i="86"/>
  <c r="F19" i="161" s="1"/>
  <c r="Z504" i="86"/>
  <c r="F19" i="160" s="1"/>
  <c r="Y504" i="86"/>
  <c r="F19" i="159" s="1"/>
  <c r="X504" i="86"/>
  <c r="F19" i="158" s="1"/>
  <c r="W504" i="86"/>
  <c r="F19" i="157" s="1"/>
  <c r="V504" i="86"/>
  <c r="F19" i="156" s="1"/>
  <c r="U504" i="86"/>
  <c r="F19" i="155" s="1"/>
  <c r="T504" i="86"/>
  <c r="F19" i="154" s="1"/>
  <c r="S504" i="86"/>
  <c r="F19" i="153" s="1"/>
  <c r="R504" i="86"/>
  <c r="F19" i="152" s="1"/>
  <c r="Q504" i="86"/>
  <c r="F19" i="151" s="1"/>
  <c r="P504" i="86"/>
  <c r="F19" i="150" s="1"/>
  <c r="O504" i="86"/>
  <c r="F19" i="149" s="1"/>
  <c r="N504" i="86"/>
  <c r="F19" i="148" s="1"/>
  <c r="M504" i="86"/>
  <c r="F19" i="147" s="1"/>
  <c r="L504" i="86"/>
  <c r="F19" i="146" s="1"/>
  <c r="K504" i="86"/>
  <c r="F19" i="145" s="1"/>
  <c r="J504" i="86"/>
  <c r="F19" i="144" s="1"/>
  <c r="I504" i="86"/>
  <c r="F19" i="143" s="1"/>
  <c r="H504" i="86"/>
  <c r="F19" i="142" s="1"/>
  <c r="G504" i="86"/>
  <c r="F19" i="141" s="1"/>
  <c r="F504" i="86"/>
  <c r="F19" i="140" s="1"/>
  <c r="E504" i="86"/>
  <c r="F19" i="139" s="1"/>
  <c r="D504" i="86"/>
  <c r="F19" i="137" s="1"/>
  <c r="AG500" i="86"/>
  <c r="E19" i="167" s="1"/>
  <c r="AF500" i="86"/>
  <c r="E19" i="166" s="1"/>
  <c r="AE500" i="86"/>
  <c r="E19" i="165" s="1"/>
  <c r="AD500" i="86"/>
  <c r="AC500" i="86"/>
  <c r="E19" i="163" s="1"/>
  <c r="AB500" i="86"/>
  <c r="E19" i="162" s="1"/>
  <c r="AA500" i="86"/>
  <c r="E19" i="161" s="1"/>
  <c r="Z500" i="86"/>
  <c r="E19" i="160" s="1"/>
  <c r="Y500" i="86"/>
  <c r="E19" i="159" s="1"/>
  <c r="X500" i="86"/>
  <c r="E19" i="158" s="1"/>
  <c r="W500" i="86"/>
  <c r="E19" i="157" s="1"/>
  <c r="V500" i="86"/>
  <c r="U500" i="86"/>
  <c r="E19" i="155" s="1"/>
  <c r="T500" i="86"/>
  <c r="E19" i="154" s="1"/>
  <c r="S500" i="86"/>
  <c r="E19" i="153" s="1"/>
  <c r="R500" i="86"/>
  <c r="Q500" i="86"/>
  <c r="E19" i="151" s="1"/>
  <c r="P500" i="86"/>
  <c r="E19" i="150" s="1"/>
  <c r="O500" i="86"/>
  <c r="E19" i="149" s="1"/>
  <c r="N500" i="86"/>
  <c r="M500" i="86"/>
  <c r="E19" i="147" s="1"/>
  <c r="L500" i="86"/>
  <c r="E19" i="146" s="1"/>
  <c r="K500" i="86"/>
  <c r="E19" i="145" s="1"/>
  <c r="J500" i="86"/>
  <c r="I500" i="86"/>
  <c r="E19" i="143" s="1"/>
  <c r="H500" i="86"/>
  <c r="E19" i="142" s="1"/>
  <c r="G500" i="86"/>
  <c r="E19" i="141" s="1"/>
  <c r="F500" i="86"/>
  <c r="E500" i="86"/>
  <c r="E19" i="139" s="1"/>
  <c r="D500" i="86"/>
  <c r="E19" i="137" s="1"/>
  <c r="AG496" i="86"/>
  <c r="AF496" i="86"/>
  <c r="AE496" i="86"/>
  <c r="D19" i="165" s="1"/>
  <c r="AD496" i="86"/>
  <c r="D19" i="164" s="1"/>
  <c r="AC496" i="86"/>
  <c r="AB496" i="86"/>
  <c r="AA496" i="86"/>
  <c r="D19" i="161" s="1"/>
  <c r="Z496" i="86"/>
  <c r="D19" i="160" s="1"/>
  <c r="Y496" i="86"/>
  <c r="X496" i="86"/>
  <c r="W496" i="86"/>
  <c r="D19" i="157" s="1"/>
  <c r="V496" i="86"/>
  <c r="D19" i="156" s="1"/>
  <c r="U496" i="86"/>
  <c r="T496" i="86"/>
  <c r="S496" i="86"/>
  <c r="D19" i="153" s="1"/>
  <c r="R496" i="86"/>
  <c r="D19" i="152" s="1"/>
  <c r="Q496" i="86"/>
  <c r="P496" i="86"/>
  <c r="O496" i="86"/>
  <c r="D19" i="149" s="1"/>
  <c r="N496" i="86"/>
  <c r="D19" i="148" s="1"/>
  <c r="M496" i="86"/>
  <c r="L496" i="86"/>
  <c r="K496" i="86"/>
  <c r="D19" i="145" s="1"/>
  <c r="J496" i="86"/>
  <c r="D19" i="144" s="1"/>
  <c r="I496" i="86"/>
  <c r="H496" i="86"/>
  <c r="G496" i="86"/>
  <c r="D19" i="141" s="1"/>
  <c r="F496" i="86"/>
  <c r="D19" i="140" s="1"/>
  <c r="E496" i="86"/>
  <c r="D496" i="86"/>
  <c r="D19" i="137" s="1"/>
  <c r="AG489" i="86"/>
  <c r="H37" i="167" s="1"/>
  <c r="AF489" i="86"/>
  <c r="H37" i="166" s="1"/>
  <c r="AE489" i="86"/>
  <c r="H37" i="165" s="1"/>
  <c r="AD489" i="86"/>
  <c r="H37" i="164" s="1"/>
  <c r="AC489" i="86"/>
  <c r="H37" i="163" s="1"/>
  <c r="AB489" i="86"/>
  <c r="H37" i="162" s="1"/>
  <c r="AA489" i="86"/>
  <c r="H37" i="161" s="1"/>
  <c r="Z489" i="86"/>
  <c r="H37" i="160" s="1"/>
  <c r="Y489" i="86"/>
  <c r="H37" i="159" s="1"/>
  <c r="X489" i="86"/>
  <c r="H37" i="158" s="1"/>
  <c r="W489" i="86"/>
  <c r="H37" i="157" s="1"/>
  <c r="V489" i="86"/>
  <c r="H37" i="156" s="1"/>
  <c r="U489" i="86"/>
  <c r="H37" i="155" s="1"/>
  <c r="T489" i="86"/>
  <c r="H37" i="154" s="1"/>
  <c r="S489" i="86"/>
  <c r="H37" i="153" s="1"/>
  <c r="R489" i="86"/>
  <c r="H37" i="152" s="1"/>
  <c r="Q489" i="86"/>
  <c r="H37" i="151" s="1"/>
  <c r="P489" i="86"/>
  <c r="H37" i="150" s="1"/>
  <c r="O489" i="86"/>
  <c r="H37" i="149" s="1"/>
  <c r="N489" i="86"/>
  <c r="H37" i="148" s="1"/>
  <c r="M489" i="86"/>
  <c r="H37" i="147" s="1"/>
  <c r="L489" i="86"/>
  <c r="H37" i="146" s="1"/>
  <c r="K489" i="86"/>
  <c r="H37" i="145" s="1"/>
  <c r="J489" i="86"/>
  <c r="H37" i="144" s="1"/>
  <c r="I489" i="86"/>
  <c r="H37" i="143" s="1"/>
  <c r="H489" i="86"/>
  <c r="H37" i="142" s="1"/>
  <c r="G489" i="86"/>
  <c r="H37" i="141" s="1"/>
  <c r="F489" i="86"/>
  <c r="H37" i="140" s="1"/>
  <c r="E489" i="86"/>
  <c r="H37" i="139" s="1"/>
  <c r="D489" i="86"/>
  <c r="H37" i="137" s="1"/>
  <c r="AG485" i="86"/>
  <c r="G37" i="167" s="1"/>
  <c r="AF485" i="86"/>
  <c r="G37" i="166" s="1"/>
  <c r="AE485" i="86"/>
  <c r="G37" i="165" s="1"/>
  <c r="AD485" i="86"/>
  <c r="G37" i="164" s="1"/>
  <c r="AC485" i="86"/>
  <c r="G37" i="163" s="1"/>
  <c r="AB485" i="86"/>
  <c r="G37" i="162" s="1"/>
  <c r="AA485" i="86"/>
  <c r="G37" i="161" s="1"/>
  <c r="Z485" i="86"/>
  <c r="G37" i="160" s="1"/>
  <c r="Y485" i="86"/>
  <c r="G37" i="159" s="1"/>
  <c r="X485" i="86"/>
  <c r="G37" i="158" s="1"/>
  <c r="W485" i="86"/>
  <c r="G37" i="157" s="1"/>
  <c r="V485" i="86"/>
  <c r="G37" i="156" s="1"/>
  <c r="U485" i="86"/>
  <c r="G37" i="155" s="1"/>
  <c r="T485" i="86"/>
  <c r="G37" i="154" s="1"/>
  <c r="S485" i="86"/>
  <c r="G37" i="153" s="1"/>
  <c r="R485" i="86"/>
  <c r="G37" i="152" s="1"/>
  <c r="Q485" i="86"/>
  <c r="G37" i="151" s="1"/>
  <c r="P485" i="86"/>
  <c r="G37" i="150" s="1"/>
  <c r="O485" i="86"/>
  <c r="G37" i="149" s="1"/>
  <c r="N485" i="86"/>
  <c r="G37" i="148" s="1"/>
  <c r="M485" i="86"/>
  <c r="G37" i="147" s="1"/>
  <c r="L485" i="86"/>
  <c r="G37" i="146" s="1"/>
  <c r="K485" i="86"/>
  <c r="G37" i="145" s="1"/>
  <c r="J485" i="86"/>
  <c r="G37" i="144" s="1"/>
  <c r="I485" i="86"/>
  <c r="G37" i="143" s="1"/>
  <c r="H485" i="86"/>
  <c r="G37" i="142" s="1"/>
  <c r="G485" i="86"/>
  <c r="G37" i="141" s="1"/>
  <c r="F485" i="86"/>
  <c r="G37" i="140" s="1"/>
  <c r="E485" i="86"/>
  <c r="G37" i="139" s="1"/>
  <c r="D485" i="86"/>
  <c r="G37" i="137" s="1"/>
  <c r="AG481" i="86"/>
  <c r="F37" i="167" s="1"/>
  <c r="AF481" i="86"/>
  <c r="F37" i="166" s="1"/>
  <c r="AE481" i="86"/>
  <c r="F37" i="165" s="1"/>
  <c r="AD481" i="86"/>
  <c r="F37" i="164" s="1"/>
  <c r="AC481" i="86"/>
  <c r="F37" i="163" s="1"/>
  <c r="AB481" i="86"/>
  <c r="F37" i="162" s="1"/>
  <c r="AA481" i="86"/>
  <c r="F37" i="161" s="1"/>
  <c r="Z481" i="86"/>
  <c r="F37" i="160" s="1"/>
  <c r="Y481" i="86"/>
  <c r="F37" i="159" s="1"/>
  <c r="X481" i="86"/>
  <c r="F37" i="158" s="1"/>
  <c r="W481" i="86"/>
  <c r="F37" i="157" s="1"/>
  <c r="V481" i="86"/>
  <c r="F37" i="156" s="1"/>
  <c r="U481" i="86"/>
  <c r="F37" i="155" s="1"/>
  <c r="T481" i="86"/>
  <c r="F37" i="154" s="1"/>
  <c r="S481" i="86"/>
  <c r="F37" i="153" s="1"/>
  <c r="R481" i="86"/>
  <c r="F37" i="152" s="1"/>
  <c r="Q481" i="86"/>
  <c r="F37" i="151" s="1"/>
  <c r="P481" i="86"/>
  <c r="F37" i="150" s="1"/>
  <c r="O481" i="86"/>
  <c r="F37" i="149" s="1"/>
  <c r="N481" i="86"/>
  <c r="F37" i="148" s="1"/>
  <c r="M481" i="86"/>
  <c r="F37" i="147" s="1"/>
  <c r="L481" i="86"/>
  <c r="F37" i="146" s="1"/>
  <c r="K481" i="86"/>
  <c r="F37" i="145" s="1"/>
  <c r="J481" i="86"/>
  <c r="F37" i="144" s="1"/>
  <c r="I481" i="86"/>
  <c r="F37" i="143" s="1"/>
  <c r="H481" i="86"/>
  <c r="F37" i="142" s="1"/>
  <c r="G481" i="86"/>
  <c r="F37" i="141" s="1"/>
  <c r="F481" i="86"/>
  <c r="F37" i="140" s="1"/>
  <c r="E481" i="86"/>
  <c r="F37" i="139" s="1"/>
  <c r="D481" i="86"/>
  <c r="F37" i="137" s="1"/>
  <c r="AG477" i="86"/>
  <c r="E37" i="167" s="1"/>
  <c r="AF477" i="86"/>
  <c r="E37" i="166" s="1"/>
  <c r="AE477" i="86"/>
  <c r="E37" i="165" s="1"/>
  <c r="AD477" i="86"/>
  <c r="E37" i="164" s="1"/>
  <c r="AC477" i="86"/>
  <c r="E37" i="163" s="1"/>
  <c r="AB477" i="86"/>
  <c r="E37" i="162" s="1"/>
  <c r="AA477" i="86"/>
  <c r="E37" i="161" s="1"/>
  <c r="Z477" i="86"/>
  <c r="E37" i="160" s="1"/>
  <c r="Y477" i="86"/>
  <c r="E37" i="159" s="1"/>
  <c r="X477" i="86"/>
  <c r="E37" i="158" s="1"/>
  <c r="W477" i="86"/>
  <c r="E37" i="157" s="1"/>
  <c r="V477" i="86"/>
  <c r="E37" i="156" s="1"/>
  <c r="U477" i="86"/>
  <c r="E37" i="155" s="1"/>
  <c r="T477" i="86"/>
  <c r="E37" i="154" s="1"/>
  <c r="S477" i="86"/>
  <c r="E37" i="153" s="1"/>
  <c r="R477" i="86"/>
  <c r="E37" i="152" s="1"/>
  <c r="Q477" i="86"/>
  <c r="E37" i="151" s="1"/>
  <c r="P477" i="86"/>
  <c r="E37" i="150" s="1"/>
  <c r="O477" i="86"/>
  <c r="E37" i="149" s="1"/>
  <c r="N477" i="86"/>
  <c r="E37" i="148" s="1"/>
  <c r="M477" i="86"/>
  <c r="E37" i="147" s="1"/>
  <c r="L477" i="86"/>
  <c r="E37" i="146" s="1"/>
  <c r="K477" i="86"/>
  <c r="E37" i="145" s="1"/>
  <c r="J477" i="86"/>
  <c r="E37" i="144" s="1"/>
  <c r="I477" i="86"/>
  <c r="E37" i="143" s="1"/>
  <c r="H477" i="86"/>
  <c r="E37" i="142" s="1"/>
  <c r="G477" i="86"/>
  <c r="E37" i="141" s="1"/>
  <c r="F477" i="86"/>
  <c r="E37" i="140" s="1"/>
  <c r="E477" i="86"/>
  <c r="E37" i="139" s="1"/>
  <c r="D477" i="86"/>
  <c r="E37" i="137" s="1"/>
  <c r="AG473" i="86"/>
  <c r="D37" i="167" s="1"/>
  <c r="AF473" i="86"/>
  <c r="D37" i="166" s="1"/>
  <c r="AE473" i="86"/>
  <c r="AD473" i="86"/>
  <c r="D37" i="164" s="1"/>
  <c r="AC473" i="86"/>
  <c r="D37" i="163" s="1"/>
  <c r="AB473" i="86"/>
  <c r="D37" i="162" s="1"/>
  <c r="AA473" i="86"/>
  <c r="Z473" i="86"/>
  <c r="D37" i="160" s="1"/>
  <c r="Y473" i="86"/>
  <c r="D37" i="159" s="1"/>
  <c r="X473" i="86"/>
  <c r="D37" i="158" s="1"/>
  <c r="W473" i="86"/>
  <c r="V473" i="86"/>
  <c r="D37" i="156" s="1"/>
  <c r="U473" i="86"/>
  <c r="D37" i="155" s="1"/>
  <c r="T473" i="86"/>
  <c r="D37" i="154" s="1"/>
  <c r="S473" i="86"/>
  <c r="R473" i="86"/>
  <c r="D37" i="152" s="1"/>
  <c r="Q473" i="86"/>
  <c r="D37" i="151" s="1"/>
  <c r="P473" i="86"/>
  <c r="D37" i="150" s="1"/>
  <c r="O473" i="86"/>
  <c r="N473" i="86"/>
  <c r="D37" i="148" s="1"/>
  <c r="M473" i="86"/>
  <c r="D37" i="147" s="1"/>
  <c r="L473" i="86"/>
  <c r="D37" i="146" s="1"/>
  <c r="K473" i="86"/>
  <c r="J473" i="86"/>
  <c r="D37" i="144" s="1"/>
  <c r="I473" i="86"/>
  <c r="D37" i="143" s="1"/>
  <c r="H473" i="86"/>
  <c r="D37" i="142" s="1"/>
  <c r="G473" i="86"/>
  <c r="F473" i="86"/>
  <c r="D37" i="140" s="1"/>
  <c r="E473" i="86"/>
  <c r="D37" i="139" s="1"/>
  <c r="D473" i="86"/>
  <c r="D37" i="137" s="1"/>
  <c r="AG466" i="86"/>
  <c r="H39" i="167" s="1"/>
  <c r="AF466" i="86"/>
  <c r="H39" i="166" s="1"/>
  <c r="AE466" i="86"/>
  <c r="H39" i="165" s="1"/>
  <c r="AD466" i="86"/>
  <c r="H39" i="164" s="1"/>
  <c r="AC466" i="86"/>
  <c r="H39" i="163" s="1"/>
  <c r="AB466" i="86"/>
  <c r="H39" i="162" s="1"/>
  <c r="AA466" i="86"/>
  <c r="H39" i="161" s="1"/>
  <c r="Z466" i="86"/>
  <c r="H39" i="160" s="1"/>
  <c r="Y466" i="86"/>
  <c r="H39" i="159" s="1"/>
  <c r="X466" i="86"/>
  <c r="H39" i="158" s="1"/>
  <c r="W466" i="86"/>
  <c r="H39" i="157" s="1"/>
  <c r="V466" i="86"/>
  <c r="H39" i="156" s="1"/>
  <c r="U466" i="86"/>
  <c r="H39" i="155" s="1"/>
  <c r="T466" i="86"/>
  <c r="H39" i="154" s="1"/>
  <c r="S466" i="86"/>
  <c r="H39" i="153" s="1"/>
  <c r="R466" i="86"/>
  <c r="H39" i="152" s="1"/>
  <c r="Q466" i="86"/>
  <c r="H39" i="151" s="1"/>
  <c r="P466" i="86"/>
  <c r="H39" i="150" s="1"/>
  <c r="O466" i="86"/>
  <c r="H39" i="149" s="1"/>
  <c r="N466" i="86"/>
  <c r="H39" i="148" s="1"/>
  <c r="M466" i="86"/>
  <c r="H39" i="147" s="1"/>
  <c r="L466" i="86"/>
  <c r="H39" i="146" s="1"/>
  <c r="K466" i="86"/>
  <c r="H39" i="145" s="1"/>
  <c r="J466" i="86"/>
  <c r="H39" i="144" s="1"/>
  <c r="I466" i="86"/>
  <c r="H39" i="143" s="1"/>
  <c r="H466" i="86"/>
  <c r="H39" i="142" s="1"/>
  <c r="G466" i="86"/>
  <c r="H39" i="141" s="1"/>
  <c r="F466" i="86"/>
  <c r="H39" i="140" s="1"/>
  <c r="E466" i="86"/>
  <c r="H39" i="139" s="1"/>
  <c r="D466" i="86"/>
  <c r="H39" i="137" s="1"/>
  <c r="AG464" i="86"/>
  <c r="G39" i="167" s="1"/>
  <c r="AF464" i="86"/>
  <c r="G39" i="166" s="1"/>
  <c r="AE464" i="86"/>
  <c r="G39" i="165" s="1"/>
  <c r="AD464" i="86"/>
  <c r="G39" i="164" s="1"/>
  <c r="AC464" i="86"/>
  <c r="G39" i="163" s="1"/>
  <c r="AB464" i="86"/>
  <c r="G39" i="162" s="1"/>
  <c r="AA464" i="86"/>
  <c r="G39" i="161" s="1"/>
  <c r="Z464" i="86"/>
  <c r="G39" i="160" s="1"/>
  <c r="Y464" i="86"/>
  <c r="G39" i="159" s="1"/>
  <c r="X464" i="86"/>
  <c r="G39" i="158" s="1"/>
  <c r="W464" i="86"/>
  <c r="G39" i="157" s="1"/>
  <c r="V464" i="86"/>
  <c r="G39" i="156" s="1"/>
  <c r="U464" i="86"/>
  <c r="G39" i="155" s="1"/>
  <c r="T464" i="86"/>
  <c r="G39" i="154" s="1"/>
  <c r="S464" i="86"/>
  <c r="G39" i="153" s="1"/>
  <c r="R464" i="86"/>
  <c r="G39" i="152" s="1"/>
  <c r="Q464" i="86"/>
  <c r="G39" i="151" s="1"/>
  <c r="P464" i="86"/>
  <c r="G39" i="150" s="1"/>
  <c r="O464" i="86"/>
  <c r="G39" i="149" s="1"/>
  <c r="N464" i="86"/>
  <c r="G39" i="148" s="1"/>
  <c r="M464" i="86"/>
  <c r="G39" i="147" s="1"/>
  <c r="L464" i="86"/>
  <c r="G39" i="146" s="1"/>
  <c r="K464" i="86"/>
  <c r="G39" i="145" s="1"/>
  <c r="J464" i="86"/>
  <c r="G39" i="144" s="1"/>
  <c r="I464" i="86"/>
  <c r="G39" i="143" s="1"/>
  <c r="H464" i="86"/>
  <c r="G39" i="142" s="1"/>
  <c r="G464" i="86"/>
  <c r="G39" i="141" s="1"/>
  <c r="F464" i="86"/>
  <c r="G39" i="140" s="1"/>
  <c r="E464" i="86"/>
  <c r="G39" i="139" s="1"/>
  <c r="D464" i="86"/>
  <c r="G39" i="137" s="1"/>
  <c r="AG462" i="86"/>
  <c r="F39" i="167" s="1"/>
  <c r="AF462" i="86"/>
  <c r="F39" i="166" s="1"/>
  <c r="AE462" i="86"/>
  <c r="F39" i="165" s="1"/>
  <c r="AD462" i="86"/>
  <c r="F39" i="164" s="1"/>
  <c r="AC462" i="86"/>
  <c r="F39" i="163" s="1"/>
  <c r="AB462" i="86"/>
  <c r="F39" i="162" s="1"/>
  <c r="AA462" i="86"/>
  <c r="F39" i="161" s="1"/>
  <c r="Z462" i="86"/>
  <c r="F39" i="160" s="1"/>
  <c r="Y462" i="86"/>
  <c r="F39" i="159" s="1"/>
  <c r="X462" i="86"/>
  <c r="F39" i="158" s="1"/>
  <c r="W462" i="86"/>
  <c r="F39" i="157" s="1"/>
  <c r="V462" i="86"/>
  <c r="F39" i="156" s="1"/>
  <c r="U462" i="86"/>
  <c r="F39" i="155" s="1"/>
  <c r="T462" i="86"/>
  <c r="F39" i="154" s="1"/>
  <c r="S462" i="86"/>
  <c r="F39" i="153" s="1"/>
  <c r="R462" i="86"/>
  <c r="F39" i="152" s="1"/>
  <c r="Q462" i="86"/>
  <c r="F39" i="151" s="1"/>
  <c r="P462" i="86"/>
  <c r="F39" i="150" s="1"/>
  <c r="O462" i="86"/>
  <c r="F39" i="149" s="1"/>
  <c r="N462" i="86"/>
  <c r="F39" i="148" s="1"/>
  <c r="M462" i="86"/>
  <c r="F39" i="147" s="1"/>
  <c r="L462" i="86"/>
  <c r="F39" i="146" s="1"/>
  <c r="K462" i="86"/>
  <c r="F39" i="145" s="1"/>
  <c r="J462" i="86"/>
  <c r="F39" i="144" s="1"/>
  <c r="I462" i="86"/>
  <c r="F39" i="143" s="1"/>
  <c r="H462" i="86"/>
  <c r="F39" i="142" s="1"/>
  <c r="G462" i="86"/>
  <c r="F39" i="141" s="1"/>
  <c r="F462" i="86"/>
  <c r="F39" i="140" s="1"/>
  <c r="E462" i="86"/>
  <c r="F39" i="139" s="1"/>
  <c r="D462" i="86"/>
  <c r="F39" i="137" s="1"/>
  <c r="AG460" i="86"/>
  <c r="E39" i="167" s="1"/>
  <c r="AF460" i="86"/>
  <c r="E39" i="166" s="1"/>
  <c r="AE460" i="86"/>
  <c r="E39" i="165" s="1"/>
  <c r="AD460" i="86"/>
  <c r="AC460" i="86"/>
  <c r="E39" i="163" s="1"/>
  <c r="AB460" i="86"/>
  <c r="E39" i="162" s="1"/>
  <c r="AA460" i="86"/>
  <c r="E39" i="161" s="1"/>
  <c r="Z460" i="86"/>
  <c r="Y460" i="86"/>
  <c r="E39" i="159" s="1"/>
  <c r="X460" i="86"/>
  <c r="E39" i="158" s="1"/>
  <c r="W460" i="86"/>
  <c r="E39" i="157" s="1"/>
  <c r="V460" i="86"/>
  <c r="U460" i="86"/>
  <c r="E39" i="155" s="1"/>
  <c r="T460" i="86"/>
  <c r="E39" i="154" s="1"/>
  <c r="S460" i="86"/>
  <c r="E39" i="153" s="1"/>
  <c r="R460" i="86"/>
  <c r="Q460" i="86"/>
  <c r="E39" i="151" s="1"/>
  <c r="P460" i="86"/>
  <c r="E39" i="150" s="1"/>
  <c r="O460" i="86"/>
  <c r="E39" i="149" s="1"/>
  <c r="N460" i="86"/>
  <c r="M460" i="86"/>
  <c r="E39" i="147" s="1"/>
  <c r="L460" i="86"/>
  <c r="E39" i="146" s="1"/>
  <c r="K460" i="86"/>
  <c r="E39" i="145" s="1"/>
  <c r="J460" i="86"/>
  <c r="I460" i="86"/>
  <c r="E39" i="143" s="1"/>
  <c r="H460" i="86"/>
  <c r="E39" i="142" s="1"/>
  <c r="G460" i="86"/>
  <c r="E39" i="141" s="1"/>
  <c r="F460" i="86"/>
  <c r="E460" i="86"/>
  <c r="E39" i="139" s="1"/>
  <c r="D460" i="86"/>
  <c r="E39" i="137" s="1"/>
  <c r="AG458" i="86"/>
  <c r="AF458" i="86"/>
  <c r="AE458" i="86"/>
  <c r="D39" i="165" s="1"/>
  <c r="AD458" i="86"/>
  <c r="D39" i="164" s="1"/>
  <c r="AC458" i="86"/>
  <c r="AB458" i="86"/>
  <c r="AA458" i="86"/>
  <c r="D39" i="161" s="1"/>
  <c r="Z458" i="86"/>
  <c r="D39" i="160" s="1"/>
  <c r="Y458" i="86"/>
  <c r="X458" i="86"/>
  <c r="W458" i="86"/>
  <c r="D39" i="157" s="1"/>
  <c r="V458" i="86"/>
  <c r="D39" i="156" s="1"/>
  <c r="U458" i="86"/>
  <c r="T458" i="86"/>
  <c r="S458" i="86"/>
  <c r="D39" i="153" s="1"/>
  <c r="R458" i="86"/>
  <c r="D39" i="152" s="1"/>
  <c r="Q458" i="86"/>
  <c r="P458" i="86"/>
  <c r="O458" i="86"/>
  <c r="D39" i="149" s="1"/>
  <c r="N458" i="86"/>
  <c r="D39" i="148" s="1"/>
  <c r="M458" i="86"/>
  <c r="L458" i="86"/>
  <c r="K458" i="86"/>
  <c r="D39" i="145" s="1"/>
  <c r="J458" i="86"/>
  <c r="D39" i="144" s="1"/>
  <c r="I458" i="86"/>
  <c r="H458" i="86"/>
  <c r="G458" i="86"/>
  <c r="D39" i="141" s="1"/>
  <c r="F458" i="86"/>
  <c r="D39" i="140" s="1"/>
  <c r="E458" i="86"/>
  <c r="D458" i="86"/>
  <c r="D39" i="137" s="1"/>
  <c r="AG453" i="86"/>
  <c r="H18" i="167" s="1"/>
  <c r="AF453" i="86"/>
  <c r="H18" i="166" s="1"/>
  <c r="AE453" i="86"/>
  <c r="H18" i="165" s="1"/>
  <c r="AD453" i="86"/>
  <c r="H18" i="164" s="1"/>
  <c r="AC453" i="86"/>
  <c r="H18" i="163" s="1"/>
  <c r="AB453" i="86"/>
  <c r="H18" i="162" s="1"/>
  <c r="AA453" i="86"/>
  <c r="H18" i="161" s="1"/>
  <c r="Z453" i="86"/>
  <c r="H18" i="160" s="1"/>
  <c r="Y453" i="86"/>
  <c r="H18" i="159" s="1"/>
  <c r="X453" i="86"/>
  <c r="H18" i="158" s="1"/>
  <c r="W453" i="86"/>
  <c r="H18" i="157" s="1"/>
  <c r="V453" i="86"/>
  <c r="H18" i="156" s="1"/>
  <c r="U453" i="86"/>
  <c r="H18" i="155" s="1"/>
  <c r="T453" i="86"/>
  <c r="H18" i="154" s="1"/>
  <c r="S453" i="86"/>
  <c r="H18" i="153" s="1"/>
  <c r="R453" i="86"/>
  <c r="H18" i="152" s="1"/>
  <c r="Q453" i="86"/>
  <c r="H18" i="151" s="1"/>
  <c r="P453" i="86"/>
  <c r="H18" i="150" s="1"/>
  <c r="O453" i="86"/>
  <c r="H18" i="149" s="1"/>
  <c r="N453" i="86"/>
  <c r="H18" i="148" s="1"/>
  <c r="M453" i="86"/>
  <c r="H18" i="147" s="1"/>
  <c r="L453" i="86"/>
  <c r="H18" i="146" s="1"/>
  <c r="K453" i="86"/>
  <c r="H18" i="145" s="1"/>
  <c r="J453" i="86"/>
  <c r="H18" i="144" s="1"/>
  <c r="I453" i="86"/>
  <c r="H18" i="143" s="1"/>
  <c r="H453" i="86"/>
  <c r="H18" i="142" s="1"/>
  <c r="G453" i="86"/>
  <c r="H18" i="141" s="1"/>
  <c r="F453" i="86"/>
  <c r="H18" i="140" s="1"/>
  <c r="E453" i="86"/>
  <c r="H18" i="139" s="1"/>
  <c r="D453" i="86"/>
  <c r="H18" i="137" s="1"/>
  <c r="AG449" i="86"/>
  <c r="G18" i="167" s="1"/>
  <c r="AF449" i="86"/>
  <c r="G18" i="166" s="1"/>
  <c r="AE449" i="86"/>
  <c r="G18" i="165" s="1"/>
  <c r="AD449" i="86"/>
  <c r="G18" i="164" s="1"/>
  <c r="AC449" i="86"/>
  <c r="G18" i="163" s="1"/>
  <c r="AB449" i="86"/>
  <c r="G18" i="162" s="1"/>
  <c r="AA449" i="86"/>
  <c r="G18" i="161" s="1"/>
  <c r="Z449" i="86"/>
  <c r="G18" i="160" s="1"/>
  <c r="Y449" i="86"/>
  <c r="G18" i="159" s="1"/>
  <c r="X449" i="86"/>
  <c r="G18" i="158" s="1"/>
  <c r="W449" i="86"/>
  <c r="G18" i="157" s="1"/>
  <c r="V449" i="86"/>
  <c r="G18" i="156" s="1"/>
  <c r="U449" i="86"/>
  <c r="G18" i="155" s="1"/>
  <c r="T449" i="86"/>
  <c r="G18" i="154" s="1"/>
  <c r="S449" i="86"/>
  <c r="G18" i="153" s="1"/>
  <c r="R449" i="86"/>
  <c r="G18" i="152" s="1"/>
  <c r="Q449" i="86"/>
  <c r="G18" i="151" s="1"/>
  <c r="P449" i="86"/>
  <c r="G18" i="150" s="1"/>
  <c r="O449" i="86"/>
  <c r="G18" i="149" s="1"/>
  <c r="N449" i="86"/>
  <c r="G18" i="148" s="1"/>
  <c r="M449" i="86"/>
  <c r="G18" i="147" s="1"/>
  <c r="L449" i="86"/>
  <c r="G18" i="146" s="1"/>
  <c r="K449" i="86"/>
  <c r="G18" i="145" s="1"/>
  <c r="J449" i="86"/>
  <c r="G18" i="144" s="1"/>
  <c r="I449" i="86"/>
  <c r="G18" i="143" s="1"/>
  <c r="H449" i="86"/>
  <c r="G18" i="142" s="1"/>
  <c r="G449" i="86"/>
  <c r="G18" i="141" s="1"/>
  <c r="F449" i="86"/>
  <c r="G18" i="140" s="1"/>
  <c r="E449" i="86"/>
  <c r="G18" i="139" s="1"/>
  <c r="D449" i="86"/>
  <c r="G18" i="137" s="1"/>
  <c r="AG445" i="86"/>
  <c r="F18" i="167" s="1"/>
  <c r="AF445" i="86"/>
  <c r="F18" i="166" s="1"/>
  <c r="AE445" i="86"/>
  <c r="F18" i="165" s="1"/>
  <c r="AD445" i="86"/>
  <c r="F18" i="164" s="1"/>
  <c r="AC445" i="86"/>
  <c r="F18" i="163" s="1"/>
  <c r="AB445" i="86"/>
  <c r="F18" i="162" s="1"/>
  <c r="AA445" i="86"/>
  <c r="F18" i="161" s="1"/>
  <c r="Z445" i="86"/>
  <c r="F18" i="160" s="1"/>
  <c r="Y445" i="86"/>
  <c r="F18" i="159" s="1"/>
  <c r="X445" i="86"/>
  <c r="F18" i="158" s="1"/>
  <c r="W445" i="86"/>
  <c r="F18" i="157" s="1"/>
  <c r="V445" i="86"/>
  <c r="F18" i="156" s="1"/>
  <c r="U445" i="86"/>
  <c r="F18" i="155" s="1"/>
  <c r="T445" i="86"/>
  <c r="F18" i="154" s="1"/>
  <c r="S445" i="86"/>
  <c r="F18" i="153" s="1"/>
  <c r="R445" i="86"/>
  <c r="F18" i="152" s="1"/>
  <c r="Q445" i="86"/>
  <c r="F18" i="151" s="1"/>
  <c r="P445" i="86"/>
  <c r="F18" i="150" s="1"/>
  <c r="O445" i="86"/>
  <c r="F18" i="149" s="1"/>
  <c r="N445" i="86"/>
  <c r="F18" i="148" s="1"/>
  <c r="M445" i="86"/>
  <c r="F18" i="147" s="1"/>
  <c r="L445" i="86"/>
  <c r="F18" i="146" s="1"/>
  <c r="K445" i="86"/>
  <c r="F18" i="145" s="1"/>
  <c r="J445" i="86"/>
  <c r="F18" i="144" s="1"/>
  <c r="I445" i="86"/>
  <c r="F18" i="143" s="1"/>
  <c r="H445" i="86"/>
  <c r="F18" i="142" s="1"/>
  <c r="G445" i="86"/>
  <c r="F18" i="141" s="1"/>
  <c r="F445" i="86"/>
  <c r="F18" i="140" s="1"/>
  <c r="E445" i="86"/>
  <c r="F18" i="139" s="1"/>
  <c r="D445" i="86"/>
  <c r="F18" i="137" s="1"/>
  <c r="AG441" i="86"/>
  <c r="E18" i="167" s="1"/>
  <c r="AF441" i="86"/>
  <c r="E18" i="166" s="1"/>
  <c r="AE441" i="86"/>
  <c r="E18" i="165" s="1"/>
  <c r="AD441" i="86"/>
  <c r="E18" i="164" s="1"/>
  <c r="AC441" i="86"/>
  <c r="E18" i="163" s="1"/>
  <c r="AB441" i="86"/>
  <c r="E18" i="162" s="1"/>
  <c r="AA441" i="86"/>
  <c r="E18" i="161" s="1"/>
  <c r="Z441" i="86"/>
  <c r="E18" i="160" s="1"/>
  <c r="Y441" i="86"/>
  <c r="E18" i="159" s="1"/>
  <c r="X441" i="86"/>
  <c r="E18" i="158" s="1"/>
  <c r="W441" i="86"/>
  <c r="E18" i="157" s="1"/>
  <c r="V441" i="86"/>
  <c r="E18" i="156" s="1"/>
  <c r="U441" i="86"/>
  <c r="E18" i="155" s="1"/>
  <c r="T441" i="86"/>
  <c r="E18" i="154" s="1"/>
  <c r="S441" i="86"/>
  <c r="E18" i="153" s="1"/>
  <c r="R441" i="86"/>
  <c r="E18" i="152" s="1"/>
  <c r="Q441" i="86"/>
  <c r="E18" i="151" s="1"/>
  <c r="P441" i="86"/>
  <c r="E18" i="150" s="1"/>
  <c r="O441" i="86"/>
  <c r="E18" i="149" s="1"/>
  <c r="N441" i="86"/>
  <c r="E18" i="148" s="1"/>
  <c r="M441" i="86"/>
  <c r="E18" i="147" s="1"/>
  <c r="L441" i="86"/>
  <c r="E18" i="146" s="1"/>
  <c r="K441" i="86"/>
  <c r="E18" i="145" s="1"/>
  <c r="J441" i="86"/>
  <c r="E18" i="144" s="1"/>
  <c r="I441" i="86"/>
  <c r="E18" i="143" s="1"/>
  <c r="H441" i="86"/>
  <c r="E18" i="142" s="1"/>
  <c r="G441" i="86"/>
  <c r="E18" i="141" s="1"/>
  <c r="F441" i="86"/>
  <c r="E18" i="140" s="1"/>
  <c r="E441" i="86"/>
  <c r="E18" i="139" s="1"/>
  <c r="D441" i="86"/>
  <c r="E18" i="137" s="1"/>
  <c r="AG437" i="86"/>
  <c r="D18" i="167" s="1"/>
  <c r="AF437" i="86"/>
  <c r="D18" i="166" s="1"/>
  <c r="AE437" i="86"/>
  <c r="AD437" i="86"/>
  <c r="D18" i="164" s="1"/>
  <c r="AC437" i="86"/>
  <c r="D18" i="163" s="1"/>
  <c r="AB437" i="86"/>
  <c r="D18" i="162" s="1"/>
  <c r="AA437" i="86"/>
  <c r="Z437" i="86"/>
  <c r="D18" i="160" s="1"/>
  <c r="Y437" i="86"/>
  <c r="D18" i="159" s="1"/>
  <c r="X437" i="86"/>
  <c r="D18" i="158" s="1"/>
  <c r="W437" i="86"/>
  <c r="V437" i="86"/>
  <c r="D18" i="156" s="1"/>
  <c r="U437" i="86"/>
  <c r="D18" i="155" s="1"/>
  <c r="T437" i="86"/>
  <c r="D18" i="154" s="1"/>
  <c r="S437" i="86"/>
  <c r="R437" i="86"/>
  <c r="D18" i="152" s="1"/>
  <c r="Q437" i="86"/>
  <c r="D18" i="151" s="1"/>
  <c r="P437" i="86"/>
  <c r="D18" i="150" s="1"/>
  <c r="O437" i="86"/>
  <c r="N437" i="86"/>
  <c r="D18" i="148" s="1"/>
  <c r="M437" i="86"/>
  <c r="D18" i="147" s="1"/>
  <c r="L437" i="86"/>
  <c r="D18" i="146" s="1"/>
  <c r="K437" i="86"/>
  <c r="J437" i="86"/>
  <c r="D18" i="144" s="1"/>
  <c r="I437" i="86"/>
  <c r="D18" i="143" s="1"/>
  <c r="H437" i="86"/>
  <c r="D18" i="142" s="1"/>
  <c r="G437" i="86"/>
  <c r="F437" i="86"/>
  <c r="D18" i="140" s="1"/>
  <c r="E437" i="86"/>
  <c r="D18" i="139" s="1"/>
  <c r="D437" i="86"/>
  <c r="D18" i="137" s="1"/>
  <c r="AG430" i="86"/>
  <c r="H17" i="167" s="1"/>
  <c r="AF430" i="86"/>
  <c r="H17" i="166" s="1"/>
  <c r="AE430" i="86"/>
  <c r="H17" i="165" s="1"/>
  <c r="AD430" i="86"/>
  <c r="H17" i="164" s="1"/>
  <c r="AC430" i="86"/>
  <c r="H17" i="163" s="1"/>
  <c r="AB430" i="86"/>
  <c r="H17" i="162" s="1"/>
  <c r="AA430" i="86"/>
  <c r="H17" i="161" s="1"/>
  <c r="Z430" i="86"/>
  <c r="H17" i="160" s="1"/>
  <c r="Y430" i="86"/>
  <c r="H17" i="159" s="1"/>
  <c r="X430" i="86"/>
  <c r="H17" i="158" s="1"/>
  <c r="W430" i="86"/>
  <c r="H17" i="157" s="1"/>
  <c r="V430" i="86"/>
  <c r="H17" i="156" s="1"/>
  <c r="U430" i="86"/>
  <c r="H17" i="155" s="1"/>
  <c r="T430" i="86"/>
  <c r="H17" i="154" s="1"/>
  <c r="S430" i="86"/>
  <c r="H17" i="153" s="1"/>
  <c r="R430" i="86"/>
  <c r="H17" i="152" s="1"/>
  <c r="Q430" i="86"/>
  <c r="H17" i="151" s="1"/>
  <c r="P430" i="86"/>
  <c r="H17" i="150" s="1"/>
  <c r="O430" i="86"/>
  <c r="H17" i="149" s="1"/>
  <c r="N430" i="86"/>
  <c r="H17" i="148" s="1"/>
  <c r="M430" i="86"/>
  <c r="H17" i="147" s="1"/>
  <c r="L430" i="86"/>
  <c r="H17" i="146" s="1"/>
  <c r="K430" i="86"/>
  <c r="H17" i="145" s="1"/>
  <c r="J430" i="86"/>
  <c r="H17" i="144" s="1"/>
  <c r="I430" i="86"/>
  <c r="H17" i="143" s="1"/>
  <c r="H430" i="86"/>
  <c r="H17" i="142" s="1"/>
  <c r="G430" i="86"/>
  <c r="H17" i="141" s="1"/>
  <c r="F430" i="86"/>
  <c r="H17" i="140" s="1"/>
  <c r="E430" i="86"/>
  <c r="H17" i="139" s="1"/>
  <c r="D430" i="86"/>
  <c r="H17" i="137" s="1"/>
  <c r="AG426" i="86"/>
  <c r="G17" i="167" s="1"/>
  <c r="AF426" i="86"/>
  <c r="G17" i="166" s="1"/>
  <c r="AE426" i="86"/>
  <c r="G17" i="165" s="1"/>
  <c r="AD426" i="86"/>
  <c r="G17" i="164" s="1"/>
  <c r="AC426" i="86"/>
  <c r="G17" i="163" s="1"/>
  <c r="AB426" i="86"/>
  <c r="G17" i="162" s="1"/>
  <c r="AA426" i="86"/>
  <c r="G17" i="161" s="1"/>
  <c r="Z426" i="86"/>
  <c r="G17" i="160" s="1"/>
  <c r="Y426" i="86"/>
  <c r="G17" i="159" s="1"/>
  <c r="X426" i="86"/>
  <c r="G17" i="158" s="1"/>
  <c r="W426" i="86"/>
  <c r="G17" i="157" s="1"/>
  <c r="V426" i="86"/>
  <c r="G17" i="156" s="1"/>
  <c r="U426" i="86"/>
  <c r="G17" i="155" s="1"/>
  <c r="T426" i="86"/>
  <c r="G17" i="154" s="1"/>
  <c r="S426" i="86"/>
  <c r="G17" i="153" s="1"/>
  <c r="R426" i="86"/>
  <c r="G17" i="152" s="1"/>
  <c r="Q426" i="86"/>
  <c r="G17" i="151" s="1"/>
  <c r="P426" i="86"/>
  <c r="G17" i="150" s="1"/>
  <c r="O426" i="86"/>
  <c r="G17" i="149" s="1"/>
  <c r="N426" i="86"/>
  <c r="G17" i="148" s="1"/>
  <c r="M426" i="86"/>
  <c r="G17" i="147" s="1"/>
  <c r="L426" i="86"/>
  <c r="G17" i="146" s="1"/>
  <c r="K426" i="86"/>
  <c r="G17" i="145" s="1"/>
  <c r="J426" i="86"/>
  <c r="G17" i="144" s="1"/>
  <c r="I426" i="86"/>
  <c r="G17" i="143" s="1"/>
  <c r="H426" i="86"/>
  <c r="G17" i="142" s="1"/>
  <c r="G426" i="86"/>
  <c r="G17" i="141" s="1"/>
  <c r="F426" i="86"/>
  <c r="G17" i="140" s="1"/>
  <c r="E426" i="86"/>
  <c r="G17" i="139" s="1"/>
  <c r="D426" i="86"/>
  <c r="G17" i="137" s="1"/>
  <c r="AG422" i="86"/>
  <c r="F17" i="167" s="1"/>
  <c r="AF422" i="86"/>
  <c r="F17" i="166" s="1"/>
  <c r="AE422" i="86"/>
  <c r="F17" i="165" s="1"/>
  <c r="AD422" i="86"/>
  <c r="F17" i="164" s="1"/>
  <c r="AC422" i="86"/>
  <c r="F17" i="163" s="1"/>
  <c r="AB422" i="86"/>
  <c r="F17" i="162" s="1"/>
  <c r="AA422" i="86"/>
  <c r="F17" i="161" s="1"/>
  <c r="Z422" i="86"/>
  <c r="F17" i="160" s="1"/>
  <c r="Y422" i="86"/>
  <c r="F17" i="159" s="1"/>
  <c r="X422" i="86"/>
  <c r="F17" i="158" s="1"/>
  <c r="W422" i="86"/>
  <c r="F17" i="157" s="1"/>
  <c r="V422" i="86"/>
  <c r="F17" i="156" s="1"/>
  <c r="U422" i="86"/>
  <c r="F17" i="155" s="1"/>
  <c r="T422" i="86"/>
  <c r="F17" i="154" s="1"/>
  <c r="S422" i="86"/>
  <c r="F17" i="153" s="1"/>
  <c r="R422" i="86"/>
  <c r="F17" i="152" s="1"/>
  <c r="Q422" i="86"/>
  <c r="F17" i="151" s="1"/>
  <c r="P422" i="86"/>
  <c r="F17" i="150" s="1"/>
  <c r="O422" i="86"/>
  <c r="F17" i="149" s="1"/>
  <c r="N422" i="86"/>
  <c r="F17" i="148" s="1"/>
  <c r="M422" i="86"/>
  <c r="F17" i="147" s="1"/>
  <c r="L422" i="86"/>
  <c r="F17" i="146" s="1"/>
  <c r="K422" i="86"/>
  <c r="F17" i="145" s="1"/>
  <c r="J422" i="86"/>
  <c r="F17" i="144" s="1"/>
  <c r="I422" i="86"/>
  <c r="F17" i="143" s="1"/>
  <c r="H422" i="86"/>
  <c r="F17" i="142" s="1"/>
  <c r="G422" i="86"/>
  <c r="F17" i="141" s="1"/>
  <c r="F422" i="86"/>
  <c r="F17" i="140" s="1"/>
  <c r="E422" i="86"/>
  <c r="F17" i="139" s="1"/>
  <c r="D422" i="86"/>
  <c r="F17" i="137" s="1"/>
  <c r="AG418" i="86"/>
  <c r="E17" i="167" s="1"/>
  <c r="AF418" i="86"/>
  <c r="E17" i="166" s="1"/>
  <c r="AE418" i="86"/>
  <c r="E17" i="165" s="1"/>
  <c r="AD418" i="86"/>
  <c r="AC418" i="86"/>
  <c r="E17" i="163" s="1"/>
  <c r="AB418" i="86"/>
  <c r="E17" i="162" s="1"/>
  <c r="AA418" i="86"/>
  <c r="E17" i="161" s="1"/>
  <c r="Z418" i="86"/>
  <c r="Y418" i="86"/>
  <c r="E17" i="159" s="1"/>
  <c r="X418" i="86"/>
  <c r="E17" i="158" s="1"/>
  <c r="W418" i="86"/>
  <c r="E17" i="157" s="1"/>
  <c r="V418" i="86"/>
  <c r="U418" i="86"/>
  <c r="E17" i="155" s="1"/>
  <c r="T418" i="86"/>
  <c r="E17" i="154" s="1"/>
  <c r="S418" i="86"/>
  <c r="E17" i="153" s="1"/>
  <c r="R418" i="86"/>
  <c r="Q418" i="86"/>
  <c r="E17" i="151" s="1"/>
  <c r="P418" i="86"/>
  <c r="E17" i="150" s="1"/>
  <c r="O418" i="86"/>
  <c r="E17" i="149" s="1"/>
  <c r="N418" i="86"/>
  <c r="M418" i="86"/>
  <c r="E17" i="147" s="1"/>
  <c r="L418" i="86"/>
  <c r="E17" i="146" s="1"/>
  <c r="K418" i="86"/>
  <c r="E17" i="145" s="1"/>
  <c r="J418" i="86"/>
  <c r="I418" i="86"/>
  <c r="E17" i="143" s="1"/>
  <c r="H418" i="86"/>
  <c r="E17" i="142" s="1"/>
  <c r="G418" i="86"/>
  <c r="E17" i="141" s="1"/>
  <c r="F418" i="86"/>
  <c r="E418" i="86"/>
  <c r="E17" i="139" s="1"/>
  <c r="D418" i="86"/>
  <c r="E17" i="137" s="1"/>
  <c r="AG414" i="86"/>
  <c r="AF414" i="86"/>
  <c r="AE414" i="86"/>
  <c r="D17" i="165" s="1"/>
  <c r="AD414" i="86"/>
  <c r="D17" i="164" s="1"/>
  <c r="AC414" i="86"/>
  <c r="AB414" i="86"/>
  <c r="AA414" i="86"/>
  <c r="D17" i="161" s="1"/>
  <c r="Z414" i="86"/>
  <c r="D17" i="160" s="1"/>
  <c r="Y414" i="86"/>
  <c r="X414" i="86"/>
  <c r="W414" i="86"/>
  <c r="D17" i="157" s="1"/>
  <c r="V414" i="86"/>
  <c r="D17" i="156" s="1"/>
  <c r="U414" i="86"/>
  <c r="T414" i="86"/>
  <c r="S414" i="86"/>
  <c r="D17" i="153" s="1"/>
  <c r="R414" i="86"/>
  <c r="D17" i="152" s="1"/>
  <c r="Q414" i="86"/>
  <c r="P414" i="86"/>
  <c r="O414" i="86"/>
  <c r="D17" i="149" s="1"/>
  <c r="N414" i="86"/>
  <c r="D17" i="148" s="1"/>
  <c r="M414" i="86"/>
  <c r="L414" i="86"/>
  <c r="K414" i="86"/>
  <c r="D17" i="145" s="1"/>
  <c r="J414" i="86"/>
  <c r="D17" i="144" s="1"/>
  <c r="I414" i="86"/>
  <c r="H414" i="86"/>
  <c r="G414" i="86"/>
  <c r="D17" i="141" s="1"/>
  <c r="F414" i="86"/>
  <c r="D17" i="140" s="1"/>
  <c r="E414" i="86"/>
  <c r="D414" i="86"/>
  <c r="D17" i="137" s="1"/>
  <c r="AG407" i="86"/>
  <c r="H16" i="167" s="1"/>
  <c r="AF407" i="86"/>
  <c r="H16" i="166" s="1"/>
  <c r="AE407" i="86"/>
  <c r="H16" i="165" s="1"/>
  <c r="AD407" i="86"/>
  <c r="H16" i="164" s="1"/>
  <c r="AC407" i="86"/>
  <c r="H16" i="163" s="1"/>
  <c r="AB407" i="86"/>
  <c r="H16" i="162" s="1"/>
  <c r="AA407" i="86"/>
  <c r="H16" i="161" s="1"/>
  <c r="Z407" i="86"/>
  <c r="H16" i="160" s="1"/>
  <c r="Y407" i="86"/>
  <c r="H16" i="159" s="1"/>
  <c r="X407" i="86"/>
  <c r="H16" i="158" s="1"/>
  <c r="W407" i="86"/>
  <c r="H16" i="157" s="1"/>
  <c r="V407" i="86"/>
  <c r="H16" i="156" s="1"/>
  <c r="U407" i="86"/>
  <c r="H16" i="155" s="1"/>
  <c r="T407" i="86"/>
  <c r="H16" i="154" s="1"/>
  <c r="S407" i="86"/>
  <c r="H16" i="153" s="1"/>
  <c r="R407" i="86"/>
  <c r="H16" i="152" s="1"/>
  <c r="Q407" i="86"/>
  <c r="H16" i="151" s="1"/>
  <c r="P407" i="86"/>
  <c r="H16" i="150" s="1"/>
  <c r="O407" i="86"/>
  <c r="H16" i="149" s="1"/>
  <c r="N407" i="86"/>
  <c r="H16" i="148" s="1"/>
  <c r="M407" i="86"/>
  <c r="H16" i="147" s="1"/>
  <c r="L407" i="86"/>
  <c r="H16" i="146" s="1"/>
  <c r="K407" i="86"/>
  <c r="H16" i="145" s="1"/>
  <c r="J407" i="86"/>
  <c r="H16" i="144" s="1"/>
  <c r="I407" i="86"/>
  <c r="H16" i="143" s="1"/>
  <c r="H407" i="86"/>
  <c r="H16" i="142" s="1"/>
  <c r="G407" i="86"/>
  <c r="H16" i="141" s="1"/>
  <c r="F407" i="86"/>
  <c r="H16" i="140" s="1"/>
  <c r="E407" i="86"/>
  <c r="H16" i="139" s="1"/>
  <c r="D407" i="86"/>
  <c r="H16" i="137" s="1"/>
  <c r="AG403" i="86"/>
  <c r="G16" i="167" s="1"/>
  <c r="AF403" i="86"/>
  <c r="G16" i="166" s="1"/>
  <c r="AE403" i="86"/>
  <c r="G16" i="165" s="1"/>
  <c r="AD403" i="86"/>
  <c r="G16" i="164" s="1"/>
  <c r="AC403" i="86"/>
  <c r="G16" i="163" s="1"/>
  <c r="AB403" i="86"/>
  <c r="G16" i="162" s="1"/>
  <c r="AA403" i="86"/>
  <c r="G16" i="161" s="1"/>
  <c r="Z403" i="86"/>
  <c r="G16" i="160" s="1"/>
  <c r="Y403" i="86"/>
  <c r="G16" i="159" s="1"/>
  <c r="X403" i="86"/>
  <c r="G16" i="158" s="1"/>
  <c r="W403" i="86"/>
  <c r="G16" i="157" s="1"/>
  <c r="V403" i="86"/>
  <c r="G16" i="156" s="1"/>
  <c r="U403" i="86"/>
  <c r="G16" i="155" s="1"/>
  <c r="T403" i="86"/>
  <c r="G16" i="154" s="1"/>
  <c r="S403" i="86"/>
  <c r="G16" i="153" s="1"/>
  <c r="R403" i="86"/>
  <c r="G16" i="152" s="1"/>
  <c r="Q403" i="86"/>
  <c r="G16" i="151" s="1"/>
  <c r="P403" i="86"/>
  <c r="G16" i="150" s="1"/>
  <c r="O403" i="86"/>
  <c r="G16" i="149" s="1"/>
  <c r="N403" i="86"/>
  <c r="G16" i="148" s="1"/>
  <c r="M403" i="86"/>
  <c r="G16" i="147" s="1"/>
  <c r="L403" i="86"/>
  <c r="G16" i="146" s="1"/>
  <c r="K403" i="86"/>
  <c r="G16" i="145" s="1"/>
  <c r="J403" i="86"/>
  <c r="G16" i="144" s="1"/>
  <c r="I403" i="86"/>
  <c r="G16" i="143" s="1"/>
  <c r="H403" i="86"/>
  <c r="G16" i="142" s="1"/>
  <c r="G403" i="86"/>
  <c r="G16" i="141" s="1"/>
  <c r="F403" i="86"/>
  <c r="G16" i="140" s="1"/>
  <c r="E403" i="86"/>
  <c r="G16" i="139" s="1"/>
  <c r="D403" i="86"/>
  <c r="G16" i="137" s="1"/>
  <c r="AG399" i="86"/>
  <c r="F16" i="167" s="1"/>
  <c r="AF399" i="86"/>
  <c r="F16" i="166" s="1"/>
  <c r="AE399" i="86"/>
  <c r="F16" i="165" s="1"/>
  <c r="AD399" i="86"/>
  <c r="F16" i="164" s="1"/>
  <c r="AC399" i="86"/>
  <c r="F16" i="163" s="1"/>
  <c r="AB399" i="86"/>
  <c r="F16" i="162" s="1"/>
  <c r="AA399" i="86"/>
  <c r="F16" i="161" s="1"/>
  <c r="Z399" i="86"/>
  <c r="F16" i="160" s="1"/>
  <c r="Y399" i="86"/>
  <c r="F16" i="159" s="1"/>
  <c r="X399" i="86"/>
  <c r="F16" i="158" s="1"/>
  <c r="W399" i="86"/>
  <c r="F16" i="157" s="1"/>
  <c r="V399" i="86"/>
  <c r="F16" i="156" s="1"/>
  <c r="U399" i="86"/>
  <c r="F16" i="155" s="1"/>
  <c r="T399" i="86"/>
  <c r="F16" i="154" s="1"/>
  <c r="S399" i="86"/>
  <c r="F16" i="153" s="1"/>
  <c r="R399" i="86"/>
  <c r="F16" i="152" s="1"/>
  <c r="Q399" i="86"/>
  <c r="F16" i="151" s="1"/>
  <c r="P399" i="86"/>
  <c r="F16" i="150" s="1"/>
  <c r="O399" i="86"/>
  <c r="F16" i="149" s="1"/>
  <c r="N399" i="86"/>
  <c r="F16" i="148" s="1"/>
  <c r="M399" i="86"/>
  <c r="F16" i="147" s="1"/>
  <c r="L399" i="86"/>
  <c r="F16" i="146" s="1"/>
  <c r="K399" i="86"/>
  <c r="F16" i="145" s="1"/>
  <c r="J399" i="86"/>
  <c r="F16" i="144" s="1"/>
  <c r="I399" i="86"/>
  <c r="F16" i="143" s="1"/>
  <c r="H399" i="86"/>
  <c r="F16" i="142" s="1"/>
  <c r="G399" i="86"/>
  <c r="F16" i="141" s="1"/>
  <c r="F399" i="86"/>
  <c r="F16" i="140" s="1"/>
  <c r="E399" i="86"/>
  <c r="F16" i="139" s="1"/>
  <c r="D399" i="86"/>
  <c r="F16" i="137" s="1"/>
  <c r="AG395" i="86"/>
  <c r="E16" i="167" s="1"/>
  <c r="AF395" i="86"/>
  <c r="E16" i="166" s="1"/>
  <c r="AE395" i="86"/>
  <c r="E16" i="165" s="1"/>
  <c r="AD395" i="86"/>
  <c r="E16" i="164" s="1"/>
  <c r="AC395" i="86"/>
  <c r="E16" i="163" s="1"/>
  <c r="AB395" i="86"/>
  <c r="E16" i="162" s="1"/>
  <c r="AA395" i="86"/>
  <c r="E16" i="161" s="1"/>
  <c r="Z395" i="86"/>
  <c r="E16" i="160" s="1"/>
  <c r="Y395" i="86"/>
  <c r="E16" i="159" s="1"/>
  <c r="X395" i="86"/>
  <c r="E16" i="158" s="1"/>
  <c r="W395" i="86"/>
  <c r="E16" i="157" s="1"/>
  <c r="V395" i="86"/>
  <c r="E16" i="156" s="1"/>
  <c r="U395" i="86"/>
  <c r="E16" i="155" s="1"/>
  <c r="T395" i="86"/>
  <c r="E16" i="154" s="1"/>
  <c r="S395" i="86"/>
  <c r="E16" i="153" s="1"/>
  <c r="R395" i="86"/>
  <c r="E16" i="152" s="1"/>
  <c r="Q395" i="86"/>
  <c r="E16" i="151" s="1"/>
  <c r="P395" i="86"/>
  <c r="E16" i="150" s="1"/>
  <c r="O395" i="86"/>
  <c r="E16" i="149" s="1"/>
  <c r="N395" i="86"/>
  <c r="E16" i="148" s="1"/>
  <c r="M395" i="86"/>
  <c r="E16" i="147" s="1"/>
  <c r="L395" i="86"/>
  <c r="E16" i="146" s="1"/>
  <c r="K395" i="86"/>
  <c r="E16" i="145" s="1"/>
  <c r="J395" i="86"/>
  <c r="E16" i="144" s="1"/>
  <c r="I395" i="86"/>
  <c r="E16" i="143" s="1"/>
  <c r="H395" i="86"/>
  <c r="E16" i="142" s="1"/>
  <c r="G395" i="86"/>
  <c r="E16" i="141" s="1"/>
  <c r="F395" i="86"/>
  <c r="E16" i="140" s="1"/>
  <c r="E395" i="86"/>
  <c r="E16" i="139" s="1"/>
  <c r="D395" i="86"/>
  <c r="E16" i="137" s="1"/>
  <c r="AG391" i="86"/>
  <c r="D16" i="167" s="1"/>
  <c r="AF391" i="86"/>
  <c r="D16" i="166" s="1"/>
  <c r="AE391" i="86"/>
  <c r="AD391" i="86"/>
  <c r="D16" i="164" s="1"/>
  <c r="AC391" i="86"/>
  <c r="D16" i="163" s="1"/>
  <c r="AB391" i="86"/>
  <c r="D16" i="162" s="1"/>
  <c r="AA391" i="86"/>
  <c r="Z391" i="86"/>
  <c r="D16" i="160" s="1"/>
  <c r="Y391" i="86"/>
  <c r="D16" i="159" s="1"/>
  <c r="X391" i="86"/>
  <c r="D16" i="158" s="1"/>
  <c r="W391" i="86"/>
  <c r="V391" i="86"/>
  <c r="D16" i="156" s="1"/>
  <c r="U391" i="86"/>
  <c r="D16" i="155" s="1"/>
  <c r="T391" i="86"/>
  <c r="D16" i="154" s="1"/>
  <c r="S391" i="86"/>
  <c r="R391" i="86"/>
  <c r="D16" i="152" s="1"/>
  <c r="Q391" i="86"/>
  <c r="D16" i="151" s="1"/>
  <c r="P391" i="86"/>
  <c r="D16" i="150" s="1"/>
  <c r="O391" i="86"/>
  <c r="N391" i="86"/>
  <c r="D16" i="148" s="1"/>
  <c r="M391" i="86"/>
  <c r="D16" i="147" s="1"/>
  <c r="L391" i="86"/>
  <c r="D16" i="146" s="1"/>
  <c r="K391" i="86"/>
  <c r="J391" i="86"/>
  <c r="D16" i="144" s="1"/>
  <c r="I391" i="86"/>
  <c r="D16" i="143" s="1"/>
  <c r="H391" i="86"/>
  <c r="D16" i="142" s="1"/>
  <c r="G391" i="86"/>
  <c r="F391" i="86"/>
  <c r="D16" i="140" s="1"/>
  <c r="E391" i="86"/>
  <c r="D16" i="139" s="1"/>
  <c r="D391" i="86"/>
  <c r="D16" i="137" s="1"/>
  <c r="AG384" i="86"/>
  <c r="H15" i="167" s="1"/>
  <c r="AF384" i="86"/>
  <c r="H15" i="166" s="1"/>
  <c r="AE384" i="86"/>
  <c r="H15" i="165" s="1"/>
  <c r="AD384" i="86"/>
  <c r="H15" i="164" s="1"/>
  <c r="AC384" i="86"/>
  <c r="H15" i="163" s="1"/>
  <c r="AB384" i="86"/>
  <c r="H15" i="162" s="1"/>
  <c r="AA384" i="86"/>
  <c r="H15" i="161" s="1"/>
  <c r="Z384" i="86"/>
  <c r="H15" i="160" s="1"/>
  <c r="Y384" i="86"/>
  <c r="H15" i="159" s="1"/>
  <c r="X384" i="86"/>
  <c r="H15" i="158" s="1"/>
  <c r="W384" i="86"/>
  <c r="H15" i="157" s="1"/>
  <c r="V384" i="86"/>
  <c r="H15" i="156" s="1"/>
  <c r="U384" i="86"/>
  <c r="H15" i="155" s="1"/>
  <c r="T384" i="86"/>
  <c r="H15" i="154" s="1"/>
  <c r="S384" i="86"/>
  <c r="H15" i="153" s="1"/>
  <c r="R384" i="86"/>
  <c r="H15" i="152" s="1"/>
  <c r="Q384" i="86"/>
  <c r="H15" i="151" s="1"/>
  <c r="P384" i="86"/>
  <c r="H15" i="150" s="1"/>
  <c r="O384" i="86"/>
  <c r="H15" i="149" s="1"/>
  <c r="N384" i="86"/>
  <c r="H15" i="148" s="1"/>
  <c r="M384" i="86"/>
  <c r="H15" i="147" s="1"/>
  <c r="L384" i="86"/>
  <c r="H15" i="146" s="1"/>
  <c r="K384" i="86"/>
  <c r="H15" i="145" s="1"/>
  <c r="J384" i="86"/>
  <c r="H15" i="144" s="1"/>
  <c r="I384" i="86"/>
  <c r="H15" i="143" s="1"/>
  <c r="H384" i="86"/>
  <c r="H15" i="142" s="1"/>
  <c r="G384" i="86"/>
  <c r="H15" i="141" s="1"/>
  <c r="F384" i="86"/>
  <c r="H15" i="140" s="1"/>
  <c r="E384" i="86"/>
  <c r="H15" i="139" s="1"/>
  <c r="D384" i="86"/>
  <c r="H15" i="137" s="1"/>
  <c r="AG380" i="86"/>
  <c r="G15" i="167" s="1"/>
  <c r="AF380" i="86"/>
  <c r="G15" i="166" s="1"/>
  <c r="AE380" i="86"/>
  <c r="G15" i="165" s="1"/>
  <c r="AD380" i="86"/>
  <c r="G15" i="164" s="1"/>
  <c r="AC380" i="86"/>
  <c r="G15" i="163" s="1"/>
  <c r="AB380" i="86"/>
  <c r="G15" i="162" s="1"/>
  <c r="AA380" i="86"/>
  <c r="G15" i="161" s="1"/>
  <c r="Z380" i="86"/>
  <c r="G15" i="160" s="1"/>
  <c r="Y380" i="86"/>
  <c r="G15" i="159" s="1"/>
  <c r="X380" i="86"/>
  <c r="G15" i="158" s="1"/>
  <c r="W380" i="86"/>
  <c r="G15" i="157" s="1"/>
  <c r="V380" i="86"/>
  <c r="G15" i="156" s="1"/>
  <c r="U380" i="86"/>
  <c r="G15" i="155" s="1"/>
  <c r="T380" i="86"/>
  <c r="G15" i="154" s="1"/>
  <c r="S380" i="86"/>
  <c r="G15" i="153" s="1"/>
  <c r="R380" i="86"/>
  <c r="G15" i="152" s="1"/>
  <c r="Q380" i="86"/>
  <c r="G15" i="151" s="1"/>
  <c r="P380" i="86"/>
  <c r="G15" i="150" s="1"/>
  <c r="O380" i="86"/>
  <c r="G15" i="149" s="1"/>
  <c r="N380" i="86"/>
  <c r="G15" i="148" s="1"/>
  <c r="M380" i="86"/>
  <c r="G15" i="147" s="1"/>
  <c r="L380" i="86"/>
  <c r="G15" i="146" s="1"/>
  <c r="K380" i="86"/>
  <c r="G15" i="145" s="1"/>
  <c r="J380" i="86"/>
  <c r="G15" i="144" s="1"/>
  <c r="I380" i="86"/>
  <c r="G15" i="143" s="1"/>
  <c r="H380" i="86"/>
  <c r="G15" i="142" s="1"/>
  <c r="G380" i="86"/>
  <c r="G15" i="141" s="1"/>
  <c r="F380" i="86"/>
  <c r="G15" i="140" s="1"/>
  <c r="E380" i="86"/>
  <c r="G15" i="139" s="1"/>
  <c r="D380" i="86"/>
  <c r="G15" i="137" s="1"/>
  <c r="AG376" i="86"/>
  <c r="F15" i="167" s="1"/>
  <c r="AF376" i="86"/>
  <c r="F15" i="166" s="1"/>
  <c r="AE376" i="86"/>
  <c r="F15" i="165" s="1"/>
  <c r="AD376" i="86"/>
  <c r="F15" i="164" s="1"/>
  <c r="AC376" i="86"/>
  <c r="F15" i="163" s="1"/>
  <c r="AB376" i="86"/>
  <c r="F15" i="162" s="1"/>
  <c r="AA376" i="86"/>
  <c r="F15" i="161" s="1"/>
  <c r="Z376" i="86"/>
  <c r="F15" i="160" s="1"/>
  <c r="Y376" i="86"/>
  <c r="F15" i="159" s="1"/>
  <c r="X376" i="86"/>
  <c r="F15" i="158" s="1"/>
  <c r="W376" i="86"/>
  <c r="F15" i="157" s="1"/>
  <c r="V376" i="86"/>
  <c r="F15" i="156" s="1"/>
  <c r="U376" i="86"/>
  <c r="F15" i="155" s="1"/>
  <c r="T376" i="86"/>
  <c r="F15" i="154" s="1"/>
  <c r="S376" i="86"/>
  <c r="F15" i="153" s="1"/>
  <c r="R376" i="86"/>
  <c r="F15" i="152" s="1"/>
  <c r="Q376" i="86"/>
  <c r="F15" i="151" s="1"/>
  <c r="P376" i="86"/>
  <c r="F15" i="150" s="1"/>
  <c r="O376" i="86"/>
  <c r="F15" i="149" s="1"/>
  <c r="N376" i="86"/>
  <c r="F15" i="148" s="1"/>
  <c r="M376" i="86"/>
  <c r="F15" i="147" s="1"/>
  <c r="L376" i="86"/>
  <c r="F15" i="146" s="1"/>
  <c r="K376" i="86"/>
  <c r="F15" i="145" s="1"/>
  <c r="J376" i="86"/>
  <c r="F15" i="144" s="1"/>
  <c r="I376" i="86"/>
  <c r="F15" i="143" s="1"/>
  <c r="H376" i="86"/>
  <c r="F15" i="142" s="1"/>
  <c r="G376" i="86"/>
  <c r="F15" i="141" s="1"/>
  <c r="F376" i="86"/>
  <c r="F15" i="140" s="1"/>
  <c r="E376" i="86"/>
  <c r="F15" i="139" s="1"/>
  <c r="D376" i="86"/>
  <c r="F15" i="137" s="1"/>
  <c r="AG372" i="86"/>
  <c r="E15" i="167" s="1"/>
  <c r="AF372" i="86"/>
  <c r="E15" i="166" s="1"/>
  <c r="AE372" i="86"/>
  <c r="E15" i="165" s="1"/>
  <c r="AD372" i="86"/>
  <c r="AC372" i="86"/>
  <c r="E15" i="163" s="1"/>
  <c r="AB372" i="86"/>
  <c r="E15" i="162" s="1"/>
  <c r="AA372" i="86"/>
  <c r="E15" i="161" s="1"/>
  <c r="Z372" i="86"/>
  <c r="Y372" i="86"/>
  <c r="E15" i="159" s="1"/>
  <c r="X372" i="86"/>
  <c r="E15" i="158" s="1"/>
  <c r="W372" i="86"/>
  <c r="E15" i="157" s="1"/>
  <c r="V372" i="86"/>
  <c r="U372" i="86"/>
  <c r="E15" i="155" s="1"/>
  <c r="T372" i="86"/>
  <c r="E15" i="154" s="1"/>
  <c r="S372" i="86"/>
  <c r="E15" i="153" s="1"/>
  <c r="R372" i="86"/>
  <c r="Q372" i="86"/>
  <c r="E15" i="151" s="1"/>
  <c r="P372" i="86"/>
  <c r="E15" i="150" s="1"/>
  <c r="O372" i="86"/>
  <c r="E15" i="149" s="1"/>
  <c r="N372" i="86"/>
  <c r="M372" i="86"/>
  <c r="E15" i="147" s="1"/>
  <c r="L372" i="86"/>
  <c r="E15" i="146" s="1"/>
  <c r="K372" i="86"/>
  <c r="E15" i="145" s="1"/>
  <c r="J372" i="86"/>
  <c r="I372" i="86"/>
  <c r="E15" i="143" s="1"/>
  <c r="H372" i="86"/>
  <c r="E15" i="142" s="1"/>
  <c r="G372" i="86"/>
  <c r="E15" i="141" s="1"/>
  <c r="F372" i="86"/>
  <c r="E372" i="86"/>
  <c r="E15" i="139" s="1"/>
  <c r="D372" i="86"/>
  <c r="E15" i="137" s="1"/>
  <c r="AG368" i="86"/>
  <c r="AF368" i="86"/>
  <c r="AE368" i="86"/>
  <c r="D15" i="165" s="1"/>
  <c r="AD368" i="86"/>
  <c r="D15" i="164" s="1"/>
  <c r="AC368" i="86"/>
  <c r="AB368" i="86"/>
  <c r="AA368" i="86"/>
  <c r="D15" i="161" s="1"/>
  <c r="Z368" i="86"/>
  <c r="D15" i="160" s="1"/>
  <c r="Y368" i="86"/>
  <c r="X368" i="86"/>
  <c r="W368" i="86"/>
  <c r="D15" i="157" s="1"/>
  <c r="V368" i="86"/>
  <c r="D15" i="156" s="1"/>
  <c r="U368" i="86"/>
  <c r="T368" i="86"/>
  <c r="S368" i="86"/>
  <c r="D15" i="153" s="1"/>
  <c r="R368" i="86"/>
  <c r="D15" i="152" s="1"/>
  <c r="Q368" i="86"/>
  <c r="P368" i="86"/>
  <c r="O368" i="86"/>
  <c r="D15" i="149" s="1"/>
  <c r="N368" i="86"/>
  <c r="D15" i="148" s="1"/>
  <c r="M368" i="86"/>
  <c r="L368" i="86"/>
  <c r="K368" i="86"/>
  <c r="D15" i="145" s="1"/>
  <c r="J368" i="86"/>
  <c r="D15" i="144" s="1"/>
  <c r="I368" i="86"/>
  <c r="H368" i="86"/>
  <c r="G368" i="86"/>
  <c r="D15" i="141" s="1"/>
  <c r="F368" i="86"/>
  <c r="D15" i="140" s="1"/>
  <c r="E368" i="86"/>
  <c r="D368" i="86"/>
  <c r="D15" i="137" s="1"/>
  <c r="AG361" i="86"/>
  <c r="H14" i="167" s="1"/>
  <c r="AF361" i="86"/>
  <c r="H14" i="166" s="1"/>
  <c r="AE361" i="86"/>
  <c r="H14" i="165" s="1"/>
  <c r="AD361" i="86"/>
  <c r="H14" i="164" s="1"/>
  <c r="AC361" i="86"/>
  <c r="H14" i="163" s="1"/>
  <c r="AB361" i="86"/>
  <c r="H14" i="162" s="1"/>
  <c r="AA361" i="86"/>
  <c r="H14" i="161" s="1"/>
  <c r="Z361" i="86"/>
  <c r="H14" i="160" s="1"/>
  <c r="Y361" i="86"/>
  <c r="H14" i="159" s="1"/>
  <c r="X361" i="86"/>
  <c r="H14" i="158" s="1"/>
  <c r="W361" i="86"/>
  <c r="H14" i="157" s="1"/>
  <c r="V361" i="86"/>
  <c r="H14" i="156" s="1"/>
  <c r="U361" i="86"/>
  <c r="H14" i="155" s="1"/>
  <c r="T361" i="86"/>
  <c r="H14" i="154" s="1"/>
  <c r="S361" i="86"/>
  <c r="H14" i="153" s="1"/>
  <c r="R361" i="86"/>
  <c r="H14" i="152" s="1"/>
  <c r="Q361" i="86"/>
  <c r="H14" i="151" s="1"/>
  <c r="P361" i="86"/>
  <c r="H14" i="150" s="1"/>
  <c r="O361" i="86"/>
  <c r="H14" i="149" s="1"/>
  <c r="N361" i="86"/>
  <c r="H14" i="148" s="1"/>
  <c r="M361" i="86"/>
  <c r="H14" i="147" s="1"/>
  <c r="L361" i="86"/>
  <c r="H14" i="146" s="1"/>
  <c r="K361" i="86"/>
  <c r="H14" i="145" s="1"/>
  <c r="J361" i="86"/>
  <c r="H14" i="144" s="1"/>
  <c r="I361" i="86"/>
  <c r="H14" i="143" s="1"/>
  <c r="H361" i="86"/>
  <c r="H14" i="142" s="1"/>
  <c r="G361" i="86"/>
  <c r="H14" i="141" s="1"/>
  <c r="F361" i="86"/>
  <c r="H14" i="140" s="1"/>
  <c r="E361" i="86"/>
  <c r="H14" i="139" s="1"/>
  <c r="D361" i="86"/>
  <c r="H14" i="137" s="1"/>
  <c r="AG357" i="86"/>
  <c r="G14" i="167" s="1"/>
  <c r="AF357" i="86"/>
  <c r="G14" i="166" s="1"/>
  <c r="AE357" i="86"/>
  <c r="G14" i="165" s="1"/>
  <c r="AD357" i="86"/>
  <c r="G14" i="164" s="1"/>
  <c r="AC357" i="86"/>
  <c r="G14" i="163" s="1"/>
  <c r="AB357" i="86"/>
  <c r="G14" i="162" s="1"/>
  <c r="AA357" i="86"/>
  <c r="G14" i="161" s="1"/>
  <c r="Z357" i="86"/>
  <c r="G14" i="160" s="1"/>
  <c r="Y357" i="86"/>
  <c r="G14" i="159" s="1"/>
  <c r="X357" i="86"/>
  <c r="G14" i="158" s="1"/>
  <c r="W357" i="86"/>
  <c r="G14" i="157" s="1"/>
  <c r="V357" i="86"/>
  <c r="G14" i="156" s="1"/>
  <c r="U357" i="86"/>
  <c r="G14" i="155" s="1"/>
  <c r="T357" i="86"/>
  <c r="G14" i="154" s="1"/>
  <c r="S357" i="86"/>
  <c r="G14" i="153" s="1"/>
  <c r="R357" i="86"/>
  <c r="G14" i="152" s="1"/>
  <c r="Q357" i="86"/>
  <c r="G14" i="151" s="1"/>
  <c r="P357" i="86"/>
  <c r="G14" i="150" s="1"/>
  <c r="O357" i="86"/>
  <c r="G14" i="149" s="1"/>
  <c r="N357" i="86"/>
  <c r="G14" i="148" s="1"/>
  <c r="M357" i="86"/>
  <c r="G14" i="147" s="1"/>
  <c r="L357" i="86"/>
  <c r="G14" i="146" s="1"/>
  <c r="K357" i="86"/>
  <c r="G14" i="145" s="1"/>
  <c r="J357" i="86"/>
  <c r="G14" i="144" s="1"/>
  <c r="I357" i="86"/>
  <c r="G14" i="143" s="1"/>
  <c r="H357" i="86"/>
  <c r="G14" i="142" s="1"/>
  <c r="G357" i="86"/>
  <c r="G14" i="141" s="1"/>
  <c r="F357" i="86"/>
  <c r="G14" i="140" s="1"/>
  <c r="E357" i="86"/>
  <c r="G14" i="139" s="1"/>
  <c r="D357" i="86"/>
  <c r="G14" i="137" s="1"/>
  <c r="AG353" i="86"/>
  <c r="F14" i="167" s="1"/>
  <c r="AF353" i="86"/>
  <c r="F14" i="166" s="1"/>
  <c r="AE353" i="86"/>
  <c r="F14" i="165" s="1"/>
  <c r="AD353" i="86"/>
  <c r="F14" i="164" s="1"/>
  <c r="AC353" i="86"/>
  <c r="F14" i="163" s="1"/>
  <c r="AB353" i="86"/>
  <c r="F14" i="162" s="1"/>
  <c r="AA353" i="86"/>
  <c r="F14" i="161" s="1"/>
  <c r="Z353" i="86"/>
  <c r="F14" i="160" s="1"/>
  <c r="Y353" i="86"/>
  <c r="F14" i="159" s="1"/>
  <c r="X353" i="86"/>
  <c r="F14" i="158" s="1"/>
  <c r="W353" i="86"/>
  <c r="F14" i="157" s="1"/>
  <c r="V353" i="86"/>
  <c r="F14" i="156" s="1"/>
  <c r="U353" i="86"/>
  <c r="F14" i="155" s="1"/>
  <c r="T353" i="86"/>
  <c r="F14" i="154" s="1"/>
  <c r="S353" i="86"/>
  <c r="F14" i="153" s="1"/>
  <c r="R353" i="86"/>
  <c r="F14" i="152" s="1"/>
  <c r="Q353" i="86"/>
  <c r="F14" i="151" s="1"/>
  <c r="P353" i="86"/>
  <c r="F14" i="150" s="1"/>
  <c r="O353" i="86"/>
  <c r="F14" i="149" s="1"/>
  <c r="N353" i="86"/>
  <c r="F14" i="148" s="1"/>
  <c r="M353" i="86"/>
  <c r="F14" i="147" s="1"/>
  <c r="L353" i="86"/>
  <c r="F14" i="146" s="1"/>
  <c r="K353" i="86"/>
  <c r="F14" i="145" s="1"/>
  <c r="J353" i="86"/>
  <c r="F14" i="144" s="1"/>
  <c r="I353" i="86"/>
  <c r="F14" i="143" s="1"/>
  <c r="H353" i="86"/>
  <c r="F14" i="142" s="1"/>
  <c r="G353" i="86"/>
  <c r="F14" i="141" s="1"/>
  <c r="F353" i="86"/>
  <c r="F14" i="140" s="1"/>
  <c r="E353" i="86"/>
  <c r="F14" i="139" s="1"/>
  <c r="D353" i="86"/>
  <c r="F14" i="137" s="1"/>
  <c r="AG349" i="86"/>
  <c r="E14" i="167" s="1"/>
  <c r="AF349" i="86"/>
  <c r="E14" i="166" s="1"/>
  <c r="AE349" i="86"/>
  <c r="E14" i="165" s="1"/>
  <c r="AD349" i="86"/>
  <c r="E14" i="164" s="1"/>
  <c r="AC349" i="86"/>
  <c r="E14" i="163" s="1"/>
  <c r="AB349" i="86"/>
  <c r="E14" i="162" s="1"/>
  <c r="AA349" i="86"/>
  <c r="E14" i="161" s="1"/>
  <c r="Z349" i="86"/>
  <c r="E14" i="160" s="1"/>
  <c r="Y349" i="86"/>
  <c r="E14" i="159" s="1"/>
  <c r="X349" i="86"/>
  <c r="E14" i="158" s="1"/>
  <c r="W349" i="86"/>
  <c r="E14" i="157" s="1"/>
  <c r="V349" i="86"/>
  <c r="E14" i="156" s="1"/>
  <c r="U349" i="86"/>
  <c r="E14" i="155" s="1"/>
  <c r="T349" i="86"/>
  <c r="E14" i="154" s="1"/>
  <c r="S349" i="86"/>
  <c r="E14" i="153" s="1"/>
  <c r="R349" i="86"/>
  <c r="E14" i="152" s="1"/>
  <c r="Q349" i="86"/>
  <c r="E14" i="151" s="1"/>
  <c r="P349" i="86"/>
  <c r="E14" i="150" s="1"/>
  <c r="O349" i="86"/>
  <c r="E14" i="149" s="1"/>
  <c r="N349" i="86"/>
  <c r="E14" i="148" s="1"/>
  <c r="M349" i="86"/>
  <c r="E14" i="147" s="1"/>
  <c r="L349" i="86"/>
  <c r="E14" i="146" s="1"/>
  <c r="K349" i="86"/>
  <c r="E14" i="145" s="1"/>
  <c r="J349" i="86"/>
  <c r="E14" i="144" s="1"/>
  <c r="I349" i="86"/>
  <c r="E14" i="143" s="1"/>
  <c r="H349" i="86"/>
  <c r="E14" i="142" s="1"/>
  <c r="G349" i="86"/>
  <c r="E14" i="141" s="1"/>
  <c r="F349" i="86"/>
  <c r="E14" i="140" s="1"/>
  <c r="E349" i="86"/>
  <c r="E14" i="139" s="1"/>
  <c r="D349" i="86"/>
  <c r="E14" i="137" s="1"/>
  <c r="AG345" i="86"/>
  <c r="D14" i="167" s="1"/>
  <c r="AF345" i="86"/>
  <c r="D14" i="166" s="1"/>
  <c r="AE345" i="86"/>
  <c r="AD345" i="86"/>
  <c r="D14" i="164" s="1"/>
  <c r="AC345" i="86"/>
  <c r="D14" i="163" s="1"/>
  <c r="AB345" i="86"/>
  <c r="D14" i="162" s="1"/>
  <c r="AA345" i="86"/>
  <c r="Z345" i="86"/>
  <c r="D14" i="160" s="1"/>
  <c r="Y345" i="86"/>
  <c r="D14" i="159" s="1"/>
  <c r="X345" i="86"/>
  <c r="D14" i="158" s="1"/>
  <c r="W345" i="86"/>
  <c r="V345" i="86"/>
  <c r="D14" i="156" s="1"/>
  <c r="U345" i="86"/>
  <c r="D14" i="155" s="1"/>
  <c r="T345" i="86"/>
  <c r="D14" i="154" s="1"/>
  <c r="S345" i="86"/>
  <c r="R345" i="86"/>
  <c r="D14" i="152" s="1"/>
  <c r="Q345" i="86"/>
  <c r="D14" i="151" s="1"/>
  <c r="P345" i="86"/>
  <c r="D14" i="150" s="1"/>
  <c r="O345" i="86"/>
  <c r="N345" i="86"/>
  <c r="D14" i="148" s="1"/>
  <c r="M345" i="86"/>
  <c r="D14" i="147" s="1"/>
  <c r="L345" i="86"/>
  <c r="D14" i="146" s="1"/>
  <c r="K345" i="86"/>
  <c r="J345" i="86"/>
  <c r="D14" i="144" s="1"/>
  <c r="I345" i="86"/>
  <c r="D14" i="143" s="1"/>
  <c r="H345" i="86"/>
  <c r="D14" i="142" s="1"/>
  <c r="G345" i="86"/>
  <c r="F345" i="86"/>
  <c r="D14" i="140" s="1"/>
  <c r="E345" i="86"/>
  <c r="D14" i="139" s="1"/>
  <c r="D345" i="86"/>
  <c r="D14" i="137" s="1"/>
  <c r="AG338" i="86"/>
  <c r="H13" i="167" s="1"/>
  <c r="AF338" i="86"/>
  <c r="H13" i="166" s="1"/>
  <c r="AE338" i="86"/>
  <c r="H13" i="165" s="1"/>
  <c r="AD338" i="86"/>
  <c r="H13" i="164" s="1"/>
  <c r="AC338" i="86"/>
  <c r="H13" i="163" s="1"/>
  <c r="AB338" i="86"/>
  <c r="H13" i="162" s="1"/>
  <c r="AA338" i="86"/>
  <c r="H13" i="161" s="1"/>
  <c r="Z338" i="86"/>
  <c r="H13" i="160" s="1"/>
  <c r="Y338" i="86"/>
  <c r="H13" i="159" s="1"/>
  <c r="X338" i="86"/>
  <c r="H13" i="158" s="1"/>
  <c r="W338" i="86"/>
  <c r="H13" i="157" s="1"/>
  <c r="V338" i="86"/>
  <c r="H13" i="156" s="1"/>
  <c r="U338" i="86"/>
  <c r="H13" i="155" s="1"/>
  <c r="T338" i="86"/>
  <c r="H13" i="154" s="1"/>
  <c r="S338" i="86"/>
  <c r="H13" i="153" s="1"/>
  <c r="R338" i="86"/>
  <c r="H13" i="152" s="1"/>
  <c r="Q338" i="86"/>
  <c r="H13" i="151" s="1"/>
  <c r="P338" i="86"/>
  <c r="H13" i="150" s="1"/>
  <c r="O338" i="86"/>
  <c r="H13" i="149" s="1"/>
  <c r="N338" i="86"/>
  <c r="H13" i="148" s="1"/>
  <c r="M338" i="86"/>
  <c r="H13" i="147" s="1"/>
  <c r="L338" i="86"/>
  <c r="H13" i="146" s="1"/>
  <c r="K338" i="86"/>
  <c r="H13" i="145" s="1"/>
  <c r="J338" i="86"/>
  <c r="H13" i="144" s="1"/>
  <c r="I338" i="86"/>
  <c r="H13" i="143" s="1"/>
  <c r="H338" i="86"/>
  <c r="H13" i="142" s="1"/>
  <c r="G338" i="86"/>
  <c r="H13" i="141" s="1"/>
  <c r="F338" i="86"/>
  <c r="H13" i="140" s="1"/>
  <c r="E338" i="86"/>
  <c r="H13" i="139" s="1"/>
  <c r="D338" i="86"/>
  <c r="H13" i="137" s="1"/>
  <c r="AG334" i="86"/>
  <c r="G13" i="167" s="1"/>
  <c r="AF334" i="86"/>
  <c r="G13" i="166" s="1"/>
  <c r="AE334" i="86"/>
  <c r="G13" i="165" s="1"/>
  <c r="AD334" i="86"/>
  <c r="G13" i="164" s="1"/>
  <c r="AC334" i="86"/>
  <c r="G13" i="163" s="1"/>
  <c r="AB334" i="86"/>
  <c r="G13" i="162" s="1"/>
  <c r="AA334" i="86"/>
  <c r="G13" i="161" s="1"/>
  <c r="Z334" i="86"/>
  <c r="G13" i="160" s="1"/>
  <c r="Y334" i="86"/>
  <c r="G13" i="159" s="1"/>
  <c r="X334" i="86"/>
  <c r="G13" i="158" s="1"/>
  <c r="W334" i="86"/>
  <c r="G13" i="157" s="1"/>
  <c r="V334" i="86"/>
  <c r="G13" i="156" s="1"/>
  <c r="U334" i="86"/>
  <c r="G13" i="155" s="1"/>
  <c r="T334" i="86"/>
  <c r="G13" i="154" s="1"/>
  <c r="S334" i="86"/>
  <c r="G13" i="153" s="1"/>
  <c r="R334" i="86"/>
  <c r="G13" i="152" s="1"/>
  <c r="Q334" i="86"/>
  <c r="G13" i="151" s="1"/>
  <c r="P334" i="86"/>
  <c r="G13" i="150" s="1"/>
  <c r="O334" i="86"/>
  <c r="G13" i="149" s="1"/>
  <c r="N334" i="86"/>
  <c r="G13" i="148" s="1"/>
  <c r="M334" i="86"/>
  <c r="G13" i="147" s="1"/>
  <c r="L334" i="86"/>
  <c r="G13" i="146" s="1"/>
  <c r="K334" i="86"/>
  <c r="G13" i="145" s="1"/>
  <c r="J334" i="86"/>
  <c r="G13" i="144" s="1"/>
  <c r="I334" i="86"/>
  <c r="G13" i="143" s="1"/>
  <c r="H334" i="86"/>
  <c r="G13" i="142" s="1"/>
  <c r="G334" i="86"/>
  <c r="G13" i="141" s="1"/>
  <c r="F334" i="86"/>
  <c r="G13" i="140" s="1"/>
  <c r="E334" i="86"/>
  <c r="G13" i="139" s="1"/>
  <c r="D334" i="86"/>
  <c r="G13" i="137" s="1"/>
  <c r="AG330" i="86"/>
  <c r="F13" i="167" s="1"/>
  <c r="AF330" i="86"/>
  <c r="F13" i="166" s="1"/>
  <c r="AE330" i="86"/>
  <c r="F13" i="165" s="1"/>
  <c r="AD330" i="86"/>
  <c r="F13" i="164" s="1"/>
  <c r="AC330" i="86"/>
  <c r="F13" i="163" s="1"/>
  <c r="AB330" i="86"/>
  <c r="F13" i="162" s="1"/>
  <c r="AA330" i="86"/>
  <c r="F13" i="161" s="1"/>
  <c r="Z330" i="86"/>
  <c r="F13" i="160" s="1"/>
  <c r="Y330" i="86"/>
  <c r="F13" i="159" s="1"/>
  <c r="X330" i="86"/>
  <c r="F13" i="158" s="1"/>
  <c r="W330" i="86"/>
  <c r="F13" i="157" s="1"/>
  <c r="V330" i="86"/>
  <c r="F13" i="156" s="1"/>
  <c r="U330" i="86"/>
  <c r="F13" i="155" s="1"/>
  <c r="T330" i="86"/>
  <c r="F13" i="154" s="1"/>
  <c r="S330" i="86"/>
  <c r="F13" i="153" s="1"/>
  <c r="R330" i="86"/>
  <c r="F13" i="152" s="1"/>
  <c r="Q330" i="86"/>
  <c r="F13" i="151" s="1"/>
  <c r="P330" i="86"/>
  <c r="F13" i="150" s="1"/>
  <c r="O330" i="86"/>
  <c r="F13" i="149" s="1"/>
  <c r="N330" i="86"/>
  <c r="F13" i="148" s="1"/>
  <c r="M330" i="86"/>
  <c r="F13" i="147" s="1"/>
  <c r="L330" i="86"/>
  <c r="F13" i="146" s="1"/>
  <c r="K330" i="86"/>
  <c r="F13" i="145" s="1"/>
  <c r="J330" i="86"/>
  <c r="F13" i="144" s="1"/>
  <c r="I330" i="86"/>
  <c r="F13" i="143" s="1"/>
  <c r="H330" i="86"/>
  <c r="F13" i="142" s="1"/>
  <c r="G330" i="86"/>
  <c r="F13" i="141" s="1"/>
  <c r="F330" i="86"/>
  <c r="F13" i="140" s="1"/>
  <c r="E330" i="86"/>
  <c r="F13" i="139" s="1"/>
  <c r="D330" i="86"/>
  <c r="F13" i="137" s="1"/>
  <c r="AG326" i="86"/>
  <c r="E13" i="167" s="1"/>
  <c r="AF326" i="86"/>
  <c r="E13" i="166" s="1"/>
  <c r="AE326" i="86"/>
  <c r="E13" i="165" s="1"/>
  <c r="AD326" i="86"/>
  <c r="AC326" i="86"/>
  <c r="E13" i="163" s="1"/>
  <c r="AB326" i="86"/>
  <c r="E13" i="162" s="1"/>
  <c r="AA326" i="86"/>
  <c r="E13" i="161" s="1"/>
  <c r="Z326" i="86"/>
  <c r="Y326" i="86"/>
  <c r="E13" i="159" s="1"/>
  <c r="X326" i="86"/>
  <c r="E13" i="158" s="1"/>
  <c r="W326" i="86"/>
  <c r="E13" i="157" s="1"/>
  <c r="V326" i="86"/>
  <c r="U326" i="86"/>
  <c r="E13" i="155" s="1"/>
  <c r="T326" i="86"/>
  <c r="E13" i="154" s="1"/>
  <c r="S326" i="86"/>
  <c r="E13" i="153" s="1"/>
  <c r="R326" i="86"/>
  <c r="Q326" i="86"/>
  <c r="E13" i="151" s="1"/>
  <c r="P326" i="86"/>
  <c r="E13" i="150" s="1"/>
  <c r="O326" i="86"/>
  <c r="E13" i="149" s="1"/>
  <c r="N326" i="86"/>
  <c r="M326" i="86"/>
  <c r="E13" i="147" s="1"/>
  <c r="L326" i="86"/>
  <c r="E13" i="146" s="1"/>
  <c r="K326" i="86"/>
  <c r="E13" i="145" s="1"/>
  <c r="J326" i="86"/>
  <c r="I326" i="86"/>
  <c r="E13" i="143" s="1"/>
  <c r="H326" i="86"/>
  <c r="E13" i="142" s="1"/>
  <c r="G326" i="86"/>
  <c r="E13" i="141" s="1"/>
  <c r="F326" i="86"/>
  <c r="E326" i="86"/>
  <c r="E13" i="139" s="1"/>
  <c r="D326" i="86"/>
  <c r="E13" i="137" s="1"/>
  <c r="AG322" i="86"/>
  <c r="AF322" i="86"/>
  <c r="AE322" i="86"/>
  <c r="D13" i="165" s="1"/>
  <c r="AD322" i="86"/>
  <c r="D13" i="164" s="1"/>
  <c r="AC322" i="86"/>
  <c r="AB322" i="86"/>
  <c r="AA322" i="86"/>
  <c r="D13" i="161" s="1"/>
  <c r="Z322" i="86"/>
  <c r="D13" i="160" s="1"/>
  <c r="Y322" i="86"/>
  <c r="X322" i="86"/>
  <c r="W322" i="86"/>
  <c r="D13" i="157" s="1"/>
  <c r="V322" i="86"/>
  <c r="D13" i="156" s="1"/>
  <c r="U322" i="86"/>
  <c r="T322" i="86"/>
  <c r="S322" i="86"/>
  <c r="D13" i="153" s="1"/>
  <c r="R322" i="86"/>
  <c r="D13" i="152" s="1"/>
  <c r="Q322" i="86"/>
  <c r="P322" i="86"/>
  <c r="O322" i="86"/>
  <c r="D13" i="149" s="1"/>
  <c r="N322" i="86"/>
  <c r="D13" i="148" s="1"/>
  <c r="M322" i="86"/>
  <c r="L322" i="86"/>
  <c r="K322" i="86"/>
  <c r="D13" i="145" s="1"/>
  <c r="J322" i="86"/>
  <c r="D13" i="144" s="1"/>
  <c r="I322" i="86"/>
  <c r="H322" i="86"/>
  <c r="G322" i="86"/>
  <c r="D13" i="141" s="1"/>
  <c r="F322" i="86"/>
  <c r="D13" i="140" s="1"/>
  <c r="E322" i="86"/>
  <c r="D322" i="86"/>
  <c r="D13" i="137" s="1"/>
  <c r="AG315" i="86"/>
  <c r="R17" i="167" s="1"/>
  <c r="AF315" i="86"/>
  <c r="R17" i="166" s="1"/>
  <c r="AE315" i="86"/>
  <c r="R17" i="165" s="1"/>
  <c r="AD315" i="86"/>
  <c r="R17" i="164" s="1"/>
  <c r="AC315" i="86"/>
  <c r="R17" i="163" s="1"/>
  <c r="AB315" i="86"/>
  <c r="R17" i="162" s="1"/>
  <c r="AA315" i="86"/>
  <c r="R17" i="161" s="1"/>
  <c r="Z315" i="86"/>
  <c r="R17" i="160" s="1"/>
  <c r="Y315" i="86"/>
  <c r="R17" i="159" s="1"/>
  <c r="X315" i="86"/>
  <c r="R17" i="158" s="1"/>
  <c r="W315" i="86"/>
  <c r="R17" i="157" s="1"/>
  <c r="V315" i="86"/>
  <c r="R17" i="156" s="1"/>
  <c r="U315" i="86"/>
  <c r="R17" i="155" s="1"/>
  <c r="T315" i="86"/>
  <c r="R17" i="154" s="1"/>
  <c r="S315" i="86"/>
  <c r="R17" i="153" s="1"/>
  <c r="R315" i="86"/>
  <c r="R17" i="152" s="1"/>
  <c r="Q315" i="86"/>
  <c r="R17" i="151" s="1"/>
  <c r="P315" i="86"/>
  <c r="R17" i="150" s="1"/>
  <c r="O315" i="86"/>
  <c r="R17" i="149" s="1"/>
  <c r="N315" i="86"/>
  <c r="R17" i="148" s="1"/>
  <c r="M315" i="86"/>
  <c r="R17" i="147" s="1"/>
  <c r="L315" i="86"/>
  <c r="R17" i="146" s="1"/>
  <c r="K315" i="86"/>
  <c r="R17" i="145" s="1"/>
  <c r="J315" i="86"/>
  <c r="R17" i="144" s="1"/>
  <c r="I315" i="86"/>
  <c r="R17" i="143" s="1"/>
  <c r="H315" i="86"/>
  <c r="R17" i="142" s="1"/>
  <c r="G315" i="86"/>
  <c r="R17" i="141" s="1"/>
  <c r="F315" i="86"/>
  <c r="R17" i="140" s="1"/>
  <c r="E315" i="86"/>
  <c r="R17" i="139" s="1"/>
  <c r="D315" i="86"/>
  <c r="R17" i="137" s="1"/>
  <c r="AG311" i="86"/>
  <c r="Q17" i="167" s="1"/>
  <c r="AF311" i="86"/>
  <c r="Q17" i="166" s="1"/>
  <c r="AE311" i="86"/>
  <c r="Q17" i="165" s="1"/>
  <c r="AD311" i="86"/>
  <c r="Q17" i="164" s="1"/>
  <c r="AC311" i="86"/>
  <c r="Q17" i="163" s="1"/>
  <c r="AB311" i="86"/>
  <c r="Q17" i="162" s="1"/>
  <c r="AA311" i="86"/>
  <c r="Q17" i="161" s="1"/>
  <c r="Z311" i="86"/>
  <c r="Q17" i="160" s="1"/>
  <c r="Y311" i="86"/>
  <c r="Q17" i="159" s="1"/>
  <c r="X311" i="86"/>
  <c r="Q17" i="158" s="1"/>
  <c r="W311" i="86"/>
  <c r="Q17" i="157" s="1"/>
  <c r="V311" i="86"/>
  <c r="Q17" i="156" s="1"/>
  <c r="U311" i="86"/>
  <c r="Q17" i="155" s="1"/>
  <c r="T311" i="86"/>
  <c r="Q17" i="154" s="1"/>
  <c r="S311" i="86"/>
  <c r="Q17" i="153" s="1"/>
  <c r="R311" i="86"/>
  <c r="Q17" i="152" s="1"/>
  <c r="Q311" i="86"/>
  <c r="Q17" i="151" s="1"/>
  <c r="P311" i="86"/>
  <c r="Q17" i="150" s="1"/>
  <c r="O311" i="86"/>
  <c r="Q17" i="149" s="1"/>
  <c r="N311" i="86"/>
  <c r="Q17" i="148" s="1"/>
  <c r="M311" i="86"/>
  <c r="Q17" i="147" s="1"/>
  <c r="L311" i="86"/>
  <c r="Q17" i="146" s="1"/>
  <c r="K311" i="86"/>
  <c r="Q17" i="145" s="1"/>
  <c r="J311" i="86"/>
  <c r="Q17" i="144" s="1"/>
  <c r="I311" i="86"/>
  <c r="Q17" i="143" s="1"/>
  <c r="H311" i="86"/>
  <c r="Q17" i="142" s="1"/>
  <c r="G311" i="86"/>
  <c r="Q17" i="141" s="1"/>
  <c r="F311" i="86"/>
  <c r="Q17" i="140" s="1"/>
  <c r="E311" i="86"/>
  <c r="Q17" i="139" s="1"/>
  <c r="D311" i="86"/>
  <c r="Q17" i="137" s="1"/>
  <c r="AG307" i="86"/>
  <c r="P17" i="167" s="1"/>
  <c r="AF307" i="86"/>
  <c r="P17" i="166" s="1"/>
  <c r="AE307" i="86"/>
  <c r="P17" i="165" s="1"/>
  <c r="AD307" i="86"/>
  <c r="P17" i="164" s="1"/>
  <c r="AC307" i="86"/>
  <c r="P17" i="163" s="1"/>
  <c r="AB307" i="86"/>
  <c r="P17" i="162" s="1"/>
  <c r="AA307" i="86"/>
  <c r="P17" i="161" s="1"/>
  <c r="Z307" i="86"/>
  <c r="P17" i="160" s="1"/>
  <c r="Y307" i="86"/>
  <c r="P17" i="159" s="1"/>
  <c r="X307" i="86"/>
  <c r="P17" i="158" s="1"/>
  <c r="W307" i="86"/>
  <c r="P17" i="157" s="1"/>
  <c r="V307" i="86"/>
  <c r="P17" i="156" s="1"/>
  <c r="U307" i="86"/>
  <c r="P17" i="155" s="1"/>
  <c r="T307" i="86"/>
  <c r="P17" i="154" s="1"/>
  <c r="S307" i="86"/>
  <c r="P17" i="153" s="1"/>
  <c r="R307" i="86"/>
  <c r="P17" i="152" s="1"/>
  <c r="Q307" i="86"/>
  <c r="P17" i="151" s="1"/>
  <c r="P307" i="86"/>
  <c r="P17" i="150" s="1"/>
  <c r="O307" i="86"/>
  <c r="P17" i="149" s="1"/>
  <c r="N307" i="86"/>
  <c r="P17" i="148" s="1"/>
  <c r="M307" i="86"/>
  <c r="P17" i="147" s="1"/>
  <c r="L307" i="86"/>
  <c r="P17" i="146" s="1"/>
  <c r="K307" i="86"/>
  <c r="P17" i="145" s="1"/>
  <c r="J307" i="86"/>
  <c r="P17" i="144" s="1"/>
  <c r="I307" i="86"/>
  <c r="P17" i="143" s="1"/>
  <c r="H307" i="86"/>
  <c r="P17" i="142" s="1"/>
  <c r="G307" i="86"/>
  <c r="P17" i="141" s="1"/>
  <c r="F307" i="86"/>
  <c r="P17" i="140" s="1"/>
  <c r="E307" i="86"/>
  <c r="P17" i="139" s="1"/>
  <c r="D307" i="86"/>
  <c r="P17" i="137" s="1"/>
  <c r="AG303" i="86"/>
  <c r="O17" i="167" s="1"/>
  <c r="AF303" i="86"/>
  <c r="O17" i="166" s="1"/>
  <c r="AE303" i="86"/>
  <c r="O17" i="165" s="1"/>
  <c r="AD303" i="86"/>
  <c r="O17" i="164" s="1"/>
  <c r="AC303" i="86"/>
  <c r="O17" i="163" s="1"/>
  <c r="AB303" i="86"/>
  <c r="O17" i="162" s="1"/>
  <c r="AA303" i="86"/>
  <c r="O17" i="161" s="1"/>
  <c r="Z303" i="86"/>
  <c r="O17" i="160" s="1"/>
  <c r="Y303" i="86"/>
  <c r="O17" i="159" s="1"/>
  <c r="X303" i="86"/>
  <c r="O17" i="158" s="1"/>
  <c r="W303" i="86"/>
  <c r="O17" i="157" s="1"/>
  <c r="V303" i="86"/>
  <c r="O17" i="156" s="1"/>
  <c r="U303" i="86"/>
  <c r="O17" i="155" s="1"/>
  <c r="T303" i="86"/>
  <c r="O17" i="154" s="1"/>
  <c r="S303" i="86"/>
  <c r="O17" i="153" s="1"/>
  <c r="R303" i="86"/>
  <c r="O17" i="152" s="1"/>
  <c r="Q303" i="86"/>
  <c r="O17" i="151" s="1"/>
  <c r="P303" i="86"/>
  <c r="O17" i="150" s="1"/>
  <c r="O303" i="86"/>
  <c r="O17" i="149" s="1"/>
  <c r="N303" i="86"/>
  <c r="O17" i="148" s="1"/>
  <c r="M303" i="86"/>
  <c r="O17" i="147" s="1"/>
  <c r="L303" i="86"/>
  <c r="O17" i="146" s="1"/>
  <c r="K303" i="86"/>
  <c r="O17" i="145" s="1"/>
  <c r="J303" i="86"/>
  <c r="O17" i="144" s="1"/>
  <c r="I303" i="86"/>
  <c r="O17" i="143" s="1"/>
  <c r="H303" i="86"/>
  <c r="O17" i="142" s="1"/>
  <c r="G303" i="86"/>
  <c r="O17" i="141" s="1"/>
  <c r="F303" i="86"/>
  <c r="O17" i="140" s="1"/>
  <c r="E303" i="86"/>
  <c r="O17" i="139" s="1"/>
  <c r="D303" i="86"/>
  <c r="O17" i="137" s="1"/>
  <c r="AG299" i="86"/>
  <c r="N17" i="167" s="1"/>
  <c r="AF299" i="86"/>
  <c r="N17" i="166" s="1"/>
  <c r="AE299" i="86"/>
  <c r="AD299" i="86"/>
  <c r="N17" i="164" s="1"/>
  <c r="AC299" i="86"/>
  <c r="N17" i="163" s="1"/>
  <c r="AB299" i="86"/>
  <c r="N17" i="162" s="1"/>
  <c r="AA299" i="86"/>
  <c r="Z299" i="86"/>
  <c r="N17" i="160" s="1"/>
  <c r="Y299" i="86"/>
  <c r="N17" i="159" s="1"/>
  <c r="X299" i="86"/>
  <c r="N17" i="158" s="1"/>
  <c r="W299" i="86"/>
  <c r="V299" i="86"/>
  <c r="N17" i="156" s="1"/>
  <c r="U299" i="86"/>
  <c r="N17" i="155" s="1"/>
  <c r="T299" i="86"/>
  <c r="N17" i="154" s="1"/>
  <c r="S299" i="86"/>
  <c r="R299" i="86"/>
  <c r="N17" i="152" s="1"/>
  <c r="Q299" i="86"/>
  <c r="N17" i="151" s="1"/>
  <c r="P299" i="86"/>
  <c r="N17" i="150" s="1"/>
  <c r="O299" i="86"/>
  <c r="N299" i="86"/>
  <c r="N17" i="148" s="1"/>
  <c r="M299" i="86"/>
  <c r="N17" i="147" s="1"/>
  <c r="L299" i="86"/>
  <c r="N17" i="146" s="1"/>
  <c r="K299" i="86"/>
  <c r="J299" i="86"/>
  <c r="N17" i="144" s="1"/>
  <c r="I299" i="86"/>
  <c r="N17" i="143" s="1"/>
  <c r="H299" i="86"/>
  <c r="N17" i="142" s="1"/>
  <c r="G299" i="86"/>
  <c r="F299" i="86"/>
  <c r="N17" i="140" s="1"/>
  <c r="E299" i="86"/>
  <c r="N17" i="139" s="1"/>
  <c r="D299" i="86"/>
  <c r="N17" i="137" s="1"/>
  <c r="AG292" i="86"/>
  <c r="H40" i="167" s="1"/>
  <c r="AF292" i="86"/>
  <c r="H40" i="166" s="1"/>
  <c r="AE292" i="86"/>
  <c r="H40" i="165" s="1"/>
  <c r="AD292" i="86"/>
  <c r="H40" i="164" s="1"/>
  <c r="AC292" i="86"/>
  <c r="H40" i="163" s="1"/>
  <c r="AB292" i="86"/>
  <c r="H40" i="162" s="1"/>
  <c r="AA292" i="86"/>
  <c r="H40" i="161" s="1"/>
  <c r="Z292" i="86"/>
  <c r="H40" i="160" s="1"/>
  <c r="Y292" i="86"/>
  <c r="H40" i="159" s="1"/>
  <c r="X292" i="86"/>
  <c r="H40" i="158" s="1"/>
  <c r="W292" i="86"/>
  <c r="H40" i="157" s="1"/>
  <c r="V292" i="86"/>
  <c r="H40" i="156" s="1"/>
  <c r="U292" i="86"/>
  <c r="H40" i="155" s="1"/>
  <c r="T292" i="86"/>
  <c r="H40" i="154" s="1"/>
  <c r="S292" i="86"/>
  <c r="H40" i="153" s="1"/>
  <c r="R292" i="86"/>
  <c r="H40" i="152" s="1"/>
  <c r="Q292" i="86"/>
  <c r="H40" i="151" s="1"/>
  <c r="P292" i="86"/>
  <c r="H40" i="150" s="1"/>
  <c r="O292" i="86"/>
  <c r="H40" i="149" s="1"/>
  <c r="N292" i="86"/>
  <c r="H40" i="148" s="1"/>
  <c r="M292" i="86"/>
  <c r="H40" i="147" s="1"/>
  <c r="L292" i="86"/>
  <c r="H40" i="146" s="1"/>
  <c r="K292" i="86"/>
  <c r="H40" i="145" s="1"/>
  <c r="J292" i="86"/>
  <c r="H40" i="144" s="1"/>
  <c r="I292" i="86"/>
  <c r="H40" i="143" s="1"/>
  <c r="H292" i="86"/>
  <c r="H40" i="142" s="1"/>
  <c r="G292" i="86"/>
  <c r="H40" i="141" s="1"/>
  <c r="F292" i="86"/>
  <c r="H40" i="140" s="1"/>
  <c r="E292" i="86"/>
  <c r="H40" i="139" s="1"/>
  <c r="D292" i="86"/>
  <c r="H40" i="137" s="1"/>
  <c r="AG290" i="86"/>
  <c r="G40" i="167" s="1"/>
  <c r="AF290" i="86"/>
  <c r="G40" i="166" s="1"/>
  <c r="AE290" i="86"/>
  <c r="G40" i="165" s="1"/>
  <c r="AD290" i="86"/>
  <c r="G40" i="164" s="1"/>
  <c r="AC290" i="86"/>
  <c r="G40" i="163" s="1"/>
  <c r="AB290" i="86"/>
  <c r="G40" i="162" s="1"/>
  <c r="AA290" i="86"/>
  <c r="G40" i="161" s="1"/>
  <c r="Z290" i="86"/>
  <c r="G40" i="160" s="1"/>
  <c r="Y290" i="86"/>
  <c r="G40" i="159" s="1"/>
  <c r="X290" i="86"/>
  <c r="G40" i="158" s="1"/>
  <c r="W290" i="86"/>
  <c r="G40" i="157" s="1"/>
  <c r="V290" i="86"/>
  <c r="G40" i="156" s="1"/>
  <c r="U290" i="86"/>
  <c r="G40" i="155" s="1"/>
  <c r="T290" i="86"/>
  <c r="G40" i="154" s="1"/>
  <c r="S290" i="86"/>
  <c r="G40" i="153" s="1"/>
  <c r="R290" i="86"/>
  <c r="G40" i="152" s="1"/>
  <c r="Q290" i="86"/>
  <c r="G40" i="151" s="1"/>
  <c r="P290" i="86"/>
  <c r="G40" i="150" s="1"/>
  <c r="O290" i="86"/>
  <c r="G40" i="149" s="1"/>
  <c r="N290" i="86"/>
  <c r="G40" i="148" s="1"/>
  <c r="M290" i="86"/>
  <c r="G40" i="147" s="1"/>
  <c r="L290" i="86"/>
  <c r="G40" i="146" s="1"/>
  <c r="K290" i="86"/>
  <c r="G40" i="145" s="1"/>
  <c r="J290" i="86"/>
  <c r="G40" i="144" s="1"/>
  <c r="I290" i="86"/>
  <c r="G40" i="143" s="1"/>
  <c r="H290" i="86"/>
  <c r="G40" i="142" s="1"/>
  <c r="G290" i="86"/>
  <c r="G40" i="141" s="1"/>
  <c r="F290" i="86"/>
  <c r="G40" i="140" s="1"/>
  <c r="E290" i="86"/>
  <c r="G40" i="139" s="1"/>
  <c r="D290" i="86"/>
  <c r="G40" i="137" s="1"/>
  <c r="AG288" i="86"/>
  <c r="F40" i="167" s="1"/>
  <c r="AF288" i="86"/>
  <c r="F40" i="166" s="1"/>
  <c r="AE288" i="86"/>
  <c r="F40" i="165" s="1"/>
  <c r="AD288" i="86"/>
  <c r="F40" i="164" s="1"/>
  <c r="AC288" i="86"/>
  <c r="F40" i="163" s="1"/>
  <c r="AB288" i="86"/>
  <c r="F40" i="162" s="1"/>
  <c r="AA288" i="86"/>
  <c r="F40" i="161" s="1"/>
  <c r="Z288" i="86"/>
  <c r="F40" i="160" s="1"/>
  <c r="Y288" i="86"/>
  <c r="F40" i="159" s="1"/>
  <c r="X288" i="86"/>
  <c r="F40" i="158" s="1"/>
  <c r="W288" i="86"/>
  <c r="F40" i="157" s="1"/>
  <c r="V288" i="86"/>
  <c r="F40" i="156" s="1"/>
  <c r="U288" i="86"/>
  <c r="F40" i="155" s="1"/>
  <c r="T288" i="86"/>
  <c r="F40" i="154" s="1"/>
  <c r="S288" i="86"/>
  <c r="F40" i="153" s="1"/>
  <c r="R288" i="86"/>
  <c r="F40" i="152" s="1"/>
  <c r="Q288" i="86"/>
  <c r="F40" i="151" s="1"/>
  <c r="P288" i="86"/>
  <c r="F40" i="150" s="1"/>
  <c r="O288" i="86"/>
  <c r="F40" i="149" s="1"/>
  <c r="N288" i="86"/>
  <c r="F40" i="148" s="1"/>
  <c r="M288" i="86"/>
  <c r="F40" i="147" s="1"/>
  <c r="L288" i="86"/>
  <c r="F40" i="146" s="1"/>
  <c r="K288" i="86"/>
  <c r="F40" i="145" s="1"/>
  <c r="J288" i="86"/>
  <c r="F40" i="144" s="1"/>
  <c r="I288" i="86"/>
  <c r="F40" i="143" s="1"/>
  <c r="H288" i="86"/>
  <c r="F40" i="142" s="1"/>
  <c r="G288" i="86"/>
  <c r="F40" i="141" s="1"/>
  <c r="F288" i="86"/>
  <c r="F40" i="140" s="1"/>
  <c r="E288" i="86"/>
  <c r="F40" i="139" s="1"/>
  <c r="D288" i="86"/>
  <c r="F40" i="137" s="1"/>
  <c r="AG286" i="86"/>
  <c r="E40" i="167" s="1"/>
  <c r="AF286" i="86"/>
  <c r="E40" i="166" s="1"/>
  <c r="AE286" i="86"/>
  <c r="E40" i="165" s="1"/>
  <c r="AD286" i="86"/>
  <c r="AC286" i="86"/>
  <c r="E40" i="163" s="1"/>
  <c r="AB286" i="86"/>
  <c r="E40" i="162" s="1"/>
  <c r="AA286" i="86"/>
  <c r="E40" i="161" s="1"/>
  <c r="Z286" i="86"/>
  <c r="Y286" i="86"/>
  <c r="E40" i="159" s="1"/>
  <c r="X286" i="86"/>
  <c r="E40" i="158" s="1"/>
  <c r="W286" i="86"/>
  <c r="E40" i="157" s="1"/>
  <c r="V286" i="86"/>
  <c r="U286" i="86"/>
  <c r="E40" i="155" s="1"/>
  <c r="T286" i="86"/>
  <c r="E40" i="154" s="1"/>
  <c r="S286" i="86"/>
  <c r="E40" i="153" s="1"/>
  <c r="R286" i="86"/>
  <c r="Q286" i="86"/>
  <c r="E40" i="151" s="1"/>
  <c r="P286" i="86"/>
  <c r="E40" i="150" s="1"/>
  <c r="O286" i="86"/>
  <c r="E40" i="149" s="1"/>
  <c r="N286" i="86"/>
  <c r="M286" i="86"/>
  <c r="E40" i="147" s="1"/>
  <c r="L286" i="86"/>
  <c r="E40" i="146" s="1"/>
  <c r="K286" i="86"/>
  <c r="E40" i="145" s="1"/>
  <c r="J286" i="86"/>
  <c r="I286" i="86"/>
  <c r="E40" i="143" s="1"/>
  <c r="H286" i="86"/>
  <c r="E40" i="142" s="1"/>
  <c r="G286" i="86"/>
  <c r="E40" i="141" s="1"/>
  <c r="F286" i="86"/>
  <c r="E286" i="86"/>
  <c r="E40" i="139" s="1"/>
  <c r="D286" i="86"/>
  <c r="E40" i="137" s="1"/>
  <c r="AG284" i="86"/>
  <c r="AF284" i="86"/>
  <c r="AE284" i="86"/>
  <c r="D40" i="165" s="1"/>
  <c r="AD284" i="86"/>
  <c r="D40" i="164" s="1"/>
  <c r="AC284" i="86"/>
  <c r="AB284" i="86"/>
  <c r="AA284" i="86"/>
  <c r="D40" i="161" s="1"/>
  <c r="Z284" i="86"/>
  <c r="D40" i="160" s="1"/>
  <c r="Y284" i="86"/>
  <c r="X284" i="86"/>
  <c r="W284" i="86"/>
  <c r="D40" i="157" s="1"/>
  <c r="V284" i="86"/>
  <c r="D40" i="156" s="1"/>
  <c r="U284" i="86"/>
  <c r="T284" i="86"/>
  <c r="S284" i="86"/>
  <c r="D40" i="153" s="1"/>
  <c r="R284" i="86"/>
  <c r="D40" i="152" s="1"/>
  <c r="Q284" i="86"/>
  <c r="P284" i="86"/>
  <c r="O284" i="86"/>
  <c r="D40" i="149" s="1"/>
  <c r="N284" i="86"/>
  <c r="D40" i="148" s="1"/>
  <c r="M284" i="86"/>
  <c r="L284" i="86"/>
  <c r="K284" i="86"/>
  <c r="D40" i="145" s="1"/>
  <c r="J284" i="86"/>
  <c r="D40" i="144" s="1"/>
  <c r="I284" i="86"/>
  <c r="H284" i="86"/>
  <c r="G284" i="86"/>
  <c r="D40" i="141" s="1"/>
  <c r="F284" i="86"/>
  <c r="D40" i="140" s="1"/>
  <c r="E284" i="86"/>
  <c r="D284" i="86"/>
  <c r="D40" i="137" s="1"/>
  <c r="AG279" i="86"/>
  <c r="H12" i="167" s="1"/>
  <c r="AF279" i="86"/>
  <c r="H12" i="166" s="1"/>
  <c r="AE279" i="86"/>
  <c r="H12" i="165" s="1"/>
  <c r="AD279" i="86"/>
  <c r="H12" i="164" s="1"/>
  <c r="AC279" i="86"/>
  <c r="H12" i="163" s="1"/>
  <c r="AB279" i="86"/>
  <c r="H12" i="162" s="1"/>
  <c r="AA279" i="86"/>
  <c r="H12" i="161" s="1"/>
  <c r="Z279" i="86"/>
  <c r="H12" i="160" s="1"/>
  <c r="Y279" i="86"/>
  <c r="H12" i="159" s="1"/>
  <c r="X279" i="86"/>
  <c r="H12" i="158" s="1"/>
  <c r="W279" i="86"/>
  <c r="H12" i="157" s="1"/>
  <c r="V279" i="86"/>
  <c r="H12" i="156" s="1"/>
  <c r="U279" i="86"/>
  <c r="H12" i="155" s="1"/>
  <c r="T279" i="86"/>
  <c r="H12" i="154" s="1"/>
  <c r="S279" i="86"/>
  <c r="H12" i="153" s="1"/>
  <c r="R279" i="86"/>
  <c r="H12" i="152" s="1"/>
  <c r="Q279" i="86"/>
  <c r="H12" i="151" s="1"/>
  <c r="P279" i="86"/>
  <c r="H12" i="150" s="1"/>
  <c r="O279" i="86"/>
  <c r="H12" i="149" s="1"/>
  <c r="N279" i="86"/>
  <c r="H12" i="148" s="1"/>
  <c r="M279" i="86"/>
  <c r="H12" i="147" s="1"/>
  <c r="L279" i="86"/>
  <c r="H12" i="146" s="1"/>
  <c r="K279" i="86"/>
  <c r="H12" i="145" s="1"/>
  <c r="J279" i="86"/>
  <c r="H12" i="144" s="1"/>
  <c r="I279" i="86"/>
  <c r="H12" i="143" s="1"/>
  <c r="H279" i="86"/>
  <c r="H12" i="142" s="1"/>
  <c r="G279" i="86"/>
  <c r="H12" i="141" s="1"/>
  <c r="F279" i="86"/>
  <c r="H12" i="140" s="1"/>
  <c r="E279" i="86"/>
  <c r="H12" i="139" s="1"/>
  <c r="D279" i="86"/>
  <c r="H12" i="137" s="1"/>
  <c r="AG275" i="86"/>
  <c r="G12" i="167" s="1"/>
  <c r="AF275" i="86"/>
  <c r="G12" i="166" s="1"/>
  <c r="AE275" i="86"/>
  <c r="G12" i="165" s="1"/>
  <c r="AD275" i="86"/>
  <c r="G12" i="164" s="1"/>
  <c r="AC275" i="86"/>
  <c r="G12" i="163" s="1"/>
  <c r="AB275" i="86"/>
  <c r="G12" i="162" s="1"/>
  <c r="AA275" i="86"/>
  <c r="G12" i="161" s="1"/>
  <c r="Z275" i="86"/>
  <c r="G12" i="160" s="1"/>
  <c r="Y275" i="86"/>
  <c r="G12" i="159" s="1"/>
  <c r="X275" i="86"/>
  <c r="G12" i="158" s="1"/>
  <c r="W275" i="86"/>
  <c r="G12" i="157" s="1"/>
  <c r="V275" i="86"/>
  <c r="G12" i="156" s="1"/>
  <c r="U275" i="86"/>
  <c r="G12" i="155" s="1"/>
  <c r="T275" i="86"/>
  <c r="G12" i="154" s="1"/>
  <c r="S275" i="86"/>
  <c r="G12" i="153" s="1"/>
  <c r="R275" i="86"/>
  <c r="G12" i="152" s="1"/>
  <c r="Q275" i="86"/>
  <c r="G12" i="151" s="1"/>
  <c r="P275" i="86"/>
  <c r="G12" i="150" s="1"/>
  <c r="O275" i="86"/>
  <c r="G12" i="149" s="1"/>
  <c r="N275" i="86"/>
  <c r="G12" i="148" s="1"/>
  <c r="M275" i="86"/>
  <c r="G12" i="147" s="1"/>
  <c r="L275" i="86"/>
  <c r="G12" i="146" s="1"/>
  <c r="K275" i="86"/>
  <c r="G12" i="145" s="1"/>
  <c r="J275" i="86"/>
  <c r="G12" i="144" s="1"/>
  <c r="I275" i="86"/>
  <c r="G12" i="143" s="1"/>
  <c r="H275" i="86"/>
  <c r="G12" i="142" s="1"/>
  <c r="G275" i="86"/>
  <c r="G12" i="141" s="1"/>
  <c r="F275" i="86"/>
  <c r="G12" i="140" s="1"/>
  <c r="E275" i="86"/>
  <c r="G12" i="139" s="1"/>
  <c r="D275" i="86"/>
  <c r="G12" i="137" s="1"/>
  <c r="AG271" i="86"/>
  <c r="F12" i="167" s="1"/>
  <c r="AF271" i="86"/>
  <c r="F12" i="166" s="1"/>
  <c r="AE271" i="86"/>
  <c r="F12" i="165" s="1"/>
  <c r="AD271" i="86"/>
  <c r="F12" i="164" s="1"/>
  <c r="AC271" i="86"/>
  <c r="F12" i="163" s="1"/>
  <c r="AB271" i="86"/>
  <c r="F12" i="162" s="1"/>
  <c r="AA271" i="86"/>
  <c r="F12" i="161" s="1"/>
  <c r="Z271" i="86"/>
  <c r="F12" i="160" s="1"/>
  <c r="Y271" i="86"/>
  <c r="F12" i="159" s="1"/>
  <c r="X271" i="86"/>
  <c r="F12" i="158" s="1"/>
  <c r="W271" i="86"/>
  <c r="F12" i="157" s="1"/>
  <c r="V271" i="86"/>
  <c r="F12" i="156" s="1"/>
  <c r="U271" i="86"/>
  <c r="F12" i="155" s="1"/>
  <c r="T271" i="86"/>
  <c r="F12" i="154" s="1"/>
  <c r="S271" i="86"/>
  <c r="F12" i="153" s="1"/>
  <c r="R271" i="86"/>
  <c r="F12" i="152" s="1"/>
  <c r="Q271" i="86"/>
  <c r="F12" i="151" s="1"/>
  <c r="P271" i="86"/>
  <c r="F12" i="150" s="1"/>
  <c r="O271" i="86"/>
  <c r="F12" i="149" s="1"/>
  <c r="N271" i="86"/>
  <c r="F12" i="148" s="1"/>
  <c r="M271" i="86"/>
  <c r="F12" i="147" s="1"/>
  <c r="L271" i="86"/>
  <c r="F12" i="146" s="1"/>
  <c r="K271" i="86"/>
  <c r="F12" i="145" s="1"/>
  <c r="J271" i="86"/>
  <c r="F12" i="144" s="1"/>
  <c r="I271" i="86"/>
  <c r="F12" i="143" s="1"/>
  <c r="H271" i="86"/>
  <c r="F12" i="142" s="1"/>
  <c r="G271" i="86"/>
  <c r="F12" i="141" s="1"/>
  <c r="F271" i="86"/>
  <c r="F12" i="140" s="1"/>
  <c r="E271" i="86"/>
  <c r="F12" i="139" s="1"/>
  <c r="D271" i="86"/>
  <c r="F12" i="137" s="1"/>
  <c r="AG267" i="86"/>
  <c r="E12" i="167" s="1"/>
  <c r="AF267" i="86"/>
  <c r="E12" i="166" s="1"/>
  <c r="AE267" i="86"/>
  <c r="E12" i="165" s="1"/>
  <c r="AD267" i="86"/>
  <c r="E12" i="164" s="1"/>
  <c r="AC267" i="86"/>
  <c r="E12" i="163" s="1"/>
  <c r="AB267" i="86"/>
  <c r="E12" i="162" s="1"/>
  <c r="AA267" i="86"/>
  <c r="E12" i="161" s="1"/>
  <c r="Z267" i="86"/>
  <c r="E12" i="160" s="1"/>
  <c r="Y267" i="86"/>
  <c r="E12" i="159" s="1"/>
  <c r="X267" i="86"/>
  <c r="E12" i="158" s="1"/>
  <c r="W267" i="86"/>
  <c r="E12" i="157" s="1"/>
  <c r="V267" i="86"/>
  <c r="E12" i="156" s="1"/>
  <c r="U267" i="86"/>
  <c r="E12" i="155" s="1"/>
  <c r="T267" i="86"/>
  <c r="E12" i="154" s="1"/>
  <c r="S267" i="86"/>
  <c r="E12" i="153" s="1"/>
  <c r="R267" i="86"/>
  <c r="E12" i="152" s="1"/>
  <c r="Q267" i="86"/>
  <c r="E12" i="151" s="1"/>
  <c r="P267" i="86"/>
  <c r="E12" i="150" s="1"/>
  <c r="O267" i="86"/>
  <c r="E12" i="149" s="1"/>
  <c r="N267" i="86"/>
  <c r="E12" i="148" s="1"/>
  <c r="M267" i="86"/>
  <c r="E12" i="147" s="1"/>
  <c r="L267" i="86"/>
  <c r="E12" i="146" s="1"/>
  <c r="K267" i="86"/>
  <c r="E12" i="145" s="1"/>
  <c r="J267" i="86"/>
  <c r="E12" i="144" s="1"/>
  <c r="I267" i="86"/>
  <c r="E12" i="143" s="1"/>
  <c r="H267" i="86"/>
  <c r="E12" i="142" s="1"/>
  <c r="G267" i="86"/>
  <c r="E12" i="141" s="1"/>
  <c r="F267" i="86"/>
  <c r="E12" i="140" s="1"/>
  <c r="E267" i="86"/>
  <c r="E12" i="139" s="1"/>
  <c r="D267" i="86"/>
  <c r="E12" i="137" s="1"/>
  <c r="AG263" i="86"/>
  <c r="D12" i="167" s="1"/>
  <c r="AF263" i="86"/>
  <c r="D12" i="166" s="1"/>
  <c r="AE263" i="86"/>
  <c r="AD263" i="86"/>
  <c r="D12" i="164" s="1"/>
  <c r="AC263" i="86"/>
  <c r="D12" i="163" s="1"/>
  <c r="AB263" i="86"/>
  <c r="D12" i="162" s="1"/>
  <c r="AA263" i="86"/>
  <c r="Z263" i="86"/>
  <c r="D12" i="160" s="1"/>
  <c r="Y263" i="86"/>
  <c r="D12" i="159" s="1"/>
  <c r="X263" i="86"/>
  <c r="D12" i="158" s="1"/>
  <c r="W263" i="86"/>
  <c r="V263" i="86"/>
  <c r="D12" i="156" s="1"/>
  <c r="U263" i="86"/>
  <c r="D12" i="155" s="1"/>
  <c r="T263" i="86"/>
  <c r="D12" i="154" s="1"/>
  <c r="S263" i="86"/>
  <c r="R263" i="86"/>
  <c r="D12" i="152" s="1"/>
  <c r="Q263" i="86"/>
  <c r="D12" i="151" s="1"/>
  <c r="P263" i="86"/>
  <c r="D12" i="150" s="1"/>
  <c r="O263" i="86"/>
  <c r="N263" i="86"/>
  <c r="D12" i="148" s="1"/>
  <c r="M263" i="86"/>
  <c r="D12" i="147" s="1"/>
  <c r="L263" i="86"/>
  <c r="D12" i="146" s="1"/>
  <c r="K263" i="86"/>
  <c r="J263" i="86"/>
  <c r="D12" i="144" s="1"/>
  <c r="I263" i="86"/>
  <c r="D12" i="143" s="1"/>
  <c r="H263" i="86"/>
  <c r="D12" i="142" s="1"/>
  <c r="G263" i="86"/>
  <c r="F263" i="86"/>
  <c r="D12" i="140" s="1"/>
  <c r="E263" i="86"/>
  <c r="D12" i="139" s="1"/>
  <c r="D263" i="86"/>
  <c r="D12" i="137" s="1"/>
  <c r="AG256" i="86"/>
  <c r="R16" i="167" s="1"/>
  <c r="AF256" i="86"/>
  <c r="R16" i="166" s="1"/>
  <c r="AE256" i="86"/>
  <c r="R16" i="165" s="1"/>
  <c r="AD256" i="86"/>
  <c r="R16" i="164" s="1"/>
  <c r="AC256" i="86"/>
  <c r="R16" i="163" s="1"/>
  <c r="AB256" i="86"/>
  <c r="R16" i="162" s="1"/>
  <c r="AA256" i="86"/>
  <c r="R16" i="161" s="1"/>
  <c r="Z256" i="86"/>
  <c r="R16" i="160" s="1"/>
  <c r="Y256" i="86"/>
  <c r="R16" i="159" s="1"/>
  <c r="X256" i="86"/>
  <c r="R16" i="158" s="1"/>
  <c r="W256" i="86"/>
  <c r="R16" i="157" s="1"/>
  <c r="V256" i="86"/>
  <c r="R16" i="156" s="1"/>
  <c r="U256" i="86"/>
  <c r="R16" i="155" s="1"/>
  <c r="T256" i="86"/>
  <c r="R16" i="154" s="1"/>
  <c r="S256" i="86"/>
  <c r="R16" i="153" s="1"/>
  <c r="R256" i="86"/>
  <c r="R16" i="152" s="1"/>
  <c r="Q256" i="86"/>
  <c r="R16" i="151" s="1"/>
  <c r="P256" i="86"/>
  <c r="R16" i="150" s="1"/>
  <c r="O256" i="86"/>
  <c r="R16" i="149" s="1"/>
  <c r="N256" i="86"/>
  <c r="R16" i="148" s="1"/>
  <c r="M256" i="86"/>
  <c r="R16" i="147" s="1"/>
  <c r="L256" i="86"/>
  <c r="R16" i="146" s="1"/>
  <c r="K256" i="86"/>
  <c r="R16" i="145" s="1"/>
  <c r="J256" i="86"/>
  <c r="R16" i="144" s="1"/>
  <c r="I256" i="86"/>
  <c r="R16" i="143" s="1"/>
  <c r="H256" i="86"/>
  <c r="R16" i="142" s="1"/>
  <c r="G256" i="86"/>
  <c r="R16" i="141" s="1"/>
  <c r="F256" i="86"/>
  <c r="R16" i="140" s="1"/>
  <c r="E256" i="86"/>
  <c r="R16" i="139" s="1"/>
  <c r="D256" i="86"/>
  <c r="R16" i="137" s="1"/>
  <c r="AG252" i="86"/>
  <c r="Q16" i="167" s="1"/>
  <c r="AF252" i="86"/>
  <c r="Q16" i="166" s="1"/>
  <c r="AE252" i="86"/>
  <c r="Q16" i="165" s="1"/>
  <c r="AD252" i="86"/>
  <c r="Q16" i="164" s="1"/>
  <c r="AC252" i="86"/>
  <c r="Q16" i="163" s="1"/>
  <c r="AB252" i="86"/>
  <c r="Q16" i="162" s="1"/>
  <c r="AA252" i="86"/>
  <c r="Q16" i="161" s="1"/>
  <c r="Z252" i="86"/>
  <c r="Q16" i="160" s="1"/>
  <c r="Y252" i="86"/>
  <c r="Q16" i="159" s="1"/>
  <c r="X252" i="86"/>
  <c r="Q16" i="158" s="1"/>
  <c r="W252" i="86"/>
  <c r="Q16" i="157" s="1"/>
  <c r="V252" i="86"/>
  <c r="Q16" i="156" s="1"/>
  <c r="U252" i="86"/>
  <c r="Q16" i="155" s="1"/>
  <c r="T252" i="86"/>
  <c r="Q16" i="154" s="1"/>
  <c r="S252" i="86"/>
  <c r="Q16" i="153" s="1"/>
  <c r="R252" i="86"/>
  <c r="Q16" i="152" s="1"/>
  <c r="Q252" i="86"/>
  <c r="Q16" i="151" s="1"/>
  <c r="P252" i="86"/>
  <c r="Q16" i="150" s="1"/>
  <c r="O252" i="86"/>
  <c r="Q16" i="149" s="1"/>
  <c r="N252" i="86"/>
  <c r="Q16" i="148" s="1"/>
  <c r="M252" i="86"/>
  <c r="Q16" i="147" s="1"/>
  <c r="L252" i="86"/>
  <c r="Q16" i="146" s="1"/>
  <c r="K252" i="86"/>
  <c r="Q16" i="145" s="1"/>
  <c r="J252" i="86"/>
  <c r="Q16" i="144" s="1"/>
  <c r="I252" i="86"/>
  <c r="Q16" i="143" s="1"/>
  <c r="H252" i="86"/>
  <c r="Q16" i="142" s="1"/>
  <c r="G252" i="86"/>
  <c r="Q16" i="141" s="1"/>
  <c r="F252" i="86"/>
  <c r="Q16" i="140" s="1"/>
  <c r="E252" i="86"/>
  <c r="Q16" i="139" s="1"/>
  <c r="D252" i="86"/>
  <c r="Q16" i="137" s="1"/>
  <c r="AG248" i="86"/>
  <c r="P16" i="167" s="1"/>
  <c r="AF248" i="86"/>
  <c r="P16" i="166" s="1"/>
  <c r="AE248" i="86"/>
  <c r="P16" i="165" s="1"/>
  <c r="AD248" i="86"/>
  <c r="P16" i="164" s="1"/>
  <c r="AC248" i="86"/>
  <c r="P16" i="163" s="1"/>
  <c r="AB248" i="86"/>
  <c r="P16" i="162" s="1"/>
  <c r="AA248" i="86"/>
  <c r="P16" i="161" s="1"/>
  <c r="Z248" i="86"/>
  <c r="P16" i="160" s="1"/>
  <c r="Y248" i="86"/>
  <c r="P16" i="159" s="1"/>
  <c r="X248" i="86"/>
  <c r="P16" i="158" s="1"/>
  <c r="W248" i="86"/>
  <c r="P16" i="157" s="1"/>
  <c r="V248" i="86"/>
  <c r="P16" i="156" s="1"/>
  <c r="U248" i="86"/>
  <c r="P16" i="155" s="1"/>
  <c r="T248" i="86"/>
  <c r="P16" i="154" s="1"/>
  <c r="S248" i="86"/>
  <c r="P16" i="153" s="1"/>
  <c r="R248" i="86"/>
  <c r="P16" i="152" s="1"/>
  <c r="Q248" i="86"/>
  <c r="P16" i="151" s="1"/>
  <c r="P248" i="86"/>
  <c r="P16" i="150" s="1"/>
  <c r="O248" i="86"/>
  <c r="P16" i="149" s="1"/>
  <c r="N248" i="86"/>
  <c r="P16" i="148" s="1"/>
  <c r="M248" i="86"/>
  <c r="P16" i="147" s="1"/>
  <c r="L248" i="86"/>
  <c r="P16" i="146" s="1"/>
  <c r="K248" i="86"/>
  <c r="P16" i="145" s="1"/>
  <c r="J248" i="86"/>
  <c r="P16" i="144" s="1"/>
  <c r="I248" i="86"/>
  <c r="P16" i="143" s="1"/>
  <c r="H248" i="86"/>
  <c r="P16" i="142" s="1"/>
  <c r="G248" i="86"/>
  <c r="P16" i="141" s="1"/>
  <c r="F248" i="86"/>
  <c r="P16" i="140" s="1"/>
  <c r="E248" i="86"/>
  <c r="P16" i="139" s="1"/>
  <c r="D248" i="86"/>
  <c r="P16" i="137" s="1"/>
  <c r="AG244" i="86"/>
  <c r="O16" i="167" s="1"/>
  <c r="AF244" i="86"/>
  <c r="O16" i="166" s="1"/>
  <c r="AE244" i="86"/>
  <c r="O16" i="165" s="1"/>
  <c r="AD244" i="86"/>
  <c r="AC244" i="86"/>
  <c r="O16" i="163" s="1"/>
  <c r="AB244" i="86"/>
  <c r="O16" i="162" s="1"/>
  <c r="AA244" i="86"/>
  <c r="O16" i="161" s="1"/>
  <c r="Z244" i="86"/>
  <c r="Y244" i="86"/>
  <c r="O16" i="159" s="1"/>
  <c r="X244" i="86"/>
  <c r="O16" i="158" s="1"/>
  <c r="W244" i="86"/>
  <c r="O16" i="157" s="1"/>
  <c r="V244" i="86"/>
  <c r="U244" i="86"/>
  <c r="O16" i="155" s="1"/>
  <c r="T244" i="86"/>
  <c r="O16" i="154" s="1"/>
  <c r="S244" i="86"/>
  <c r="O16" i="153" s="1"/>
  <c r="R244" i="86"/>
  <c r="Q244" i="86"/>
  <c r="O16" i="151" s="1"/>
  <c r="P244" i="86"/>
  <c r="O16" i="150" s="1"/>
  <c r="O244" i="86"/>
  <c r="O16" i="149" s="1"/>
  <c r="N244" i="86"/>
  <c r="M244" i="86"/>
  <c r="O16" i="147" s="1"/>
  <c r="L244" i="86"/>
  <c r="O16" i="146" s="1"/>
  <c r="K244" i="86"/>
  <c r="O16" i="145" s="1"/>
  <c r="J244" i="86"/>
  <c r="I244" i="86"/>
  <c r="O16" i="143" s="1"/>
  <c r="H244" i="86"/>
  <c r="O16" i="142" s="1"/>
  <c r="G244" i="86"/>
  <c r="O16" i="141" s="1"/>
  <c r="F244" i="86"/>
  <c r="E244" i="86"/>
  <c r="O16" i="139" s="1"/>
  <c r="D244" i="86"/>
  <c r="O16" i="137" s="1"/>
  <c r="AG240" i="86"/>
  <c r="AF240" i="86"/>
  <c r="AE240" i="86"/>
  <c r="N16" i="165" s="1"/>
  <c r="AD240" i="86"/>
  <c r="N16" i="164" s="1"/>
  <c r="AC240" i="86"/>
  <c r="AB240" i="86"/>
  <c r="AA240" i="86"/>
  <c r="N16" i="161" s="1"/>
  <c r="Z240" i="86"/>
  <c r="N16" i="160" s="1"/>
  <c r="Y240" i="86"/>
  <c r="X240" i="86"/>
  <c r="W240" i="86"/>
  <c r="N16" i="157" s="1"/>
  <c r="V240" i="86"/>
  <c r="N16" i="156" s="1"/>
  <c r="U240" i="86"/>
  <c r="T240" i="86"/>
  <c r="S240" i="86"/>
  <c r="N16" i="153" s="1"/>
  <c r="R240" i="86"/>
  <c r="N16" i="152" s="1"/>
  <c r="Q240" i="86"/>
  <c r="P240" i="86"/>
  <c r="O240" i="86"/>
  <c r="N16" i="149" s="1"/>
  <c r="N240" i="86"/>
  <c r="N16" i="148" s="1"/>
  <c r="M240" i="86"/>
  <c r="L240" i="86"/>
  <c r="K240" i="86"/>
  <c r="N16" i="145" s="1"/>
  <c r="J240" i="86"/>
  <c r="N16" i="144" s="1"/>
  <c r="I240" i="86"/>
  <c r="H240" i="86"/>
  <c r="G240" i="86"/>
  <c r="N16" i="141" s="1"/>
  <c r="F240" i="86"/>
  <c r="N16" i="140" s="1"/>
  <c r="E240" i="86"/>
  <c r="D240" i="86"/>
  <c r="N16" i="137" s="1"/>
  <c r="AG233" i="86"/>
  <c r="H11" i="167" s="1"/>
  <c r="AF233" i="86"/>
  <c r="H11" i="166" s="1"/>
  <c r="AE233" i="86"/>
  <c r="H11" i="165" s="1"/>
  <c r="AD233" i="86"/>
  <c r="H11" i="164" s="1"/>
  <c r="AC233" i="86"/>
  <c r="H11" i="163" s="1"/>
  <c r="AB233" i="86"/>
  <c r="H11" i="162" s="1"/>
  <c r="AA233" i="86"/>
  <c r="H11" i="161" s="1"/>
  <c r="Z233" i="86"/>
  <c r="H11" i="160" s="1"/>
  <c r="Y233" i="86"/>
  <c r="H11" i="159" s="1"/>
  <c r="X233" i="86"/>
  <c r="H11" i="158" s="1"/>
  <c r="W233" i="86"/>
  <c r="H11" i="157" s="1"/>
  <c r="V233" i="86"/>
  <c r="H11" i="156" s="1"/>
  <c r="U233" i="86"/>
  <c r="H11" i="155" s="1"/>
  <c r="T233" i="86"/>
  <c r="H11" i="154" s="1"/>
  <c r="S233" i="86"/>
  <c r="H11" i="153" s="1"/>
  <c r="R233" i="86"/>
  <c r="H11" i="152" s="1"/>
  <c r="Q233" i="86"/>
  <c r="H11" i="151" s="1"/>
  <c r="P233" i="86"/>
  <c r="H11" i="150" s="1"/>
  <c r="O233" i="86"/>
  <c r="H11" i="149" s="1"/>
  <c r="N233" i="86"/>
  <c r="H11" i="148" s="1"/>
  <c r="M233" i="86"/>
  <c r="H11" i="147" s="1"/>
  <c r="L233" i="86"/>
  <c r="H11" i="146" s="1"/>
  <c r="K233" i="86"/>
  <c r="H11" i="145" s="1"/>
  <c r="J233" i="86"/>
  <c r="H11" i="144" s="1"/>
  <c r="I233" i="86"/>
  <c r="H11" i="143" s="1"/>
  <c r="H233" i="86"/>
  <c r="H11" i="142" s="1"/>
  <c r="G233" i="86"/>
  <c r="H11" i="141" s="1"/>
  <c r="F233" i="86"/>
  <c r="H11" i="140" s="1"/>
  <c r="E233" i="86"/>
  <c r="H11" i="139" s="1"/>
  <c r="D233" i="86"/>
  <c r="H11" i="137" s="1"/>
  <c r="AG229" i="86"/>
  <c r="G11" i="167" s="1"/>
  <c r="AF229" i="86"/>
  <c r="G11" i="166" s="1"/>
  <c r="AE229" i="86"/>
  <c r="G11" i="165" s="1"/>
  <c r="AD229" i="86"/>
  <c r="G11" i="164" s="1"/>
  <c r="AC229" i="86"/>
  <c r="G11" i="163" s="1"/>
  <c r="AB229" i="86"/>
  <c r="G11" i="162" s="1"/>
  <c r="AA229" i="86"/>
  <c r="G11" i="161" s="1"/>
  <c r="Z229" i="86"/>
  <c r="G11" i="160" s="1"/>
  <c r="Y229" i="86"/>
  <c r="G11" i="159" s="1"/>
  <c r="X229" i="86"/>
  <c r="G11" i="158" s="1"/>
  <c r="W229" i="86"/>
  <c r="G11" i="157" s="1"/>
  <c r="V229" i="86"/>
  <c r="G11" i="156" s="1"/>
  <c r="U229" i="86"/>
  <c r="G11" i="155" s="1"/>
  <c r="T229" i="86"/>
  <c r="G11" i="154" s="1"/>
  <c r="S229" i="86"/>
  <c r="G11" i="153" s="1"/>
  <c r="R229" i="86"/>
  <c r="G11" i="152" s="1"/>
  <c r="Q229" i="86"/>
  <c r="G11" i="151" s="1"/>
  <c r="P229" i="86"/>
  <c r="G11" i="150" s="1"/>
  <c r="O229" i="86"/>
  <c r="G11" i="149" s="1"/>
  <c r="N229" i="86"/>
  <c r="G11" i="148" s="1"/>
  <c r="M229" i="86"/>
  <c r="G11" i="147" s="1"/>
  <c r="L229" i="86"/>
  <c r="G11" i="146" s="1"/>
  <c r="K229" i="86"/>
  <c r="G11" i="145" s="1"/>
  <c r="J229" i="86"/>
  <c r="G11" i="144" s="1"/>
  <c r="I229" i="86"/>
  <c r="G11" i="143" s="1"/>
  <c r="H229" i="86"/>
  <c r="G11" i="142" s="1"/>
  <c r="G229" i="86"/>
  <c r="G11" i="141" s="1"/>
  <c r="F229" i="86"/>
  <c r="G11" i="140" s="1"/>
  <c r="E229" i="86"/>
  <c r="G11" i="139" s="1"/>
  <c r="D229" i="86"/>
  <c r="G11" i="137" s="1"/>
  <c r="AG225" i="86"/>
  <c r="F11" i="167" s="1"/>
  <c r="AF225" i="86"/>
  <c r="F11" i="166" s="1"/>
  <c r="AE225" i="86"/>
  <c r="F11" i="165" s="1"/>
  <c r="AD225" i="86"/>
  <c r="F11" i="164" s="1"/>
  <c r="AC225" i="86"/>
  <c r="F11" i="163" s="1"/>
  <c r="AB225" i="86"/>
  <c r="F11" i="162" s="1"/>
  <c r="AA225" i="86"/>
  <c r="F11" i="161" s="1"/>
  <c r="Z225" i="86"/>
  <c r="F11" i="160" s="1"/>
  <c r="Y225" i="86"/>
  <c r="F11" i="159" s="1"/>
  <c r="X225" i="86"/>
  <c r="F11" i="158" s="1"/>
  <c r="W225" i="86"/>
  <c r="F11" i="157" s="1"/>
  <c r="V225" i="86"/>
  <c r="F11" i="156" s="1"/>
  <c r="U225" i="86"/>
  <c r="F11" i="155" s="1"/>
  <c r="T225" i="86"/>
  <c r="F11" i="154" s="1"/>
  <c r="S225" i="86"/>
  <c r="F11" i="153" s="1"/>
  <c r="R225" i="86"/>
  <c r="F11" i="152" s="1"/>
  <c r="Q225" i="86"/>
  <c r="F11" i="151" s="1"/>
  <c r="P225" i="86"/>
  <c r="F11" i="150" s="1"/>
  <c r="O225" i="86"/>
  <c r="F11" i="149" s="1"/>
  <c r="N225" i="86"/>
  <c r="F11" i="148" s="1"/>
  <c r="M225" i="86"/>
  <c r="F11" i="147" s="1"/>
  <c r="L225" i="86"/>
  <c r="F11" i="146" s="1"/>
  <c r="K225" i="86"/>
  <c r="F11" i="145" s="1"/>
  <c r="J225" i="86"/>
  <c r="F11" i="144" s="1"/>
  <c r="I225" i="86"/>
  <c r="F11" i="143" s="1"/>
  <c r="H225" i="86"/>
  <c r="F11" i="142" s="1"/>
  <c r="G225" i="86"/>
  <c r="F11" i="141" s="1"/>
  <c r="F225" i="86"/>
  <c r="F11" i="140" s="1"/>
  <c r="E225" i="86"/>
  <c r="F11" i="139" s="1"/>
  <c r="D225" i="86"/>
  <c r="F11" i="137" s="1"/>
  <c r="AG221" i="86"/>
  <c r="E11" i="167" s="1"/>
  <c r="AF221" i="86"/>
  <c r="E11" i="166" s="1"/>
  <c r="AE221" i="86"/>
  <c r="E11" i="165" s="1"/>
  <c r="AD221" i="86"/>
  <c r="E11" i="164" s="1"/>
  <c r="AC221" i="86"/>
  <c r="E11" i="163" s="1"/>
  <c r="AB221" i="86"/>
  <c r="E11" i="162" s="1"/>
  <c r="AA221" i="86"/>
  <c r="E11" i="161" s="1"/>
  <c r="Z221" i="86"/>
  <c r="E11" i="160" s="1"/>
  <c r="Y221" i="86"/>
  <c r="E11" i="159" s="1"/>
  <c r="X221" i="86"/>
  <c r="E11" i="158" s="1"/>
  <c r="W221" i="86"/>
  <c r="E11" i="157" s="1"/>
  <c r="V221" i="86"/>
  <c r="E11" i="156" s="1"/>
  <c r="U221" i="86"/>
  <c r="E11" i="155" s="1"/>
  <c r="T221" i="86"/>
  <c r="E11" i="154" s="1"/>
  <c r="S221" i="86"/>
  <c r="E11" i="153" s="1"/>
  <c r="R221" i="86"/>
  <c r="E11" i="152" s="1"/>
  <c r="Q221" i="86"/>
  <c r="E11" i="151" s="1"/>
  <c r="P221" i="86"/>
  <c r="E11" i="150" s="1"/>
  <c r="O221" i="86"/>
  <c r="E11" i="149" s="1"/>
  <c r="N221" i="86"/>
  <c r="E11" i="148" s="1"/>
  <c r="M221" i="86"/>
  <c r="E11" i="147" s="1"/>
  <c r="L221" i="86"/>
  <c r="E11" i="146" s="1"/>
  <c r="K221" i="86"/>
  <c r="E11" i="145" s="1"/>
  <c r="J221" i="86"/>
  <c r="E11" i="144" s="1"/>
  <c r="I221" i="86"/>
  <c r="E11" i="143" s="1"/>
  <c r="H221" i="86"/>
  <c r="E11" i="142" s="1"/>
  <c r="G221" i="86"/>
  <c r="E11" i="141" s="1"/>
  <c r="F221" i="86"/>
  <c r="E11" i="140" s="1"/>
  <c r="E221" i="86"/>
  <c r="E11" i="139" s="1"/>
  <c r="D221" i="86"/>
  <c r="E11" i="137" s="1"/>
  <c r="AG217" i="86"/>
  <c r="D11" i="167" s="1"/>
  <c r="AF217" i="86"/>
  <c r="D11" i="166" s="1"/>
  <c r="AE217" i="86"/>
  <c r="AD217" i="86"/>
  <c r="D11" i="164" s="1"/>
  <c r="AC217" i="86"/>
  <c r="D11" i="163" s="1"/>
  <c r="AB217" i="86"/>
  <c r="D11" i="162" s="1"/>
  <c r="AA217" i="86"/>
  <c r="Z217" i="86"/>
  <c r="D11" i="160" s="1"/>
  <c r="Y217" i="86"/>
  <c r="D11" i="159" s="1"/>
  <c r="X217" i="86"/>
  <c r="D11" i="158" s="1"/>
  <c r="W217" i="86"/>
  <c r="V217" i="86"/>
  <c r="D11" i="156" s="1"/>
  <c r="U217" i="86"/>
  <c r="D11" i="155" s="1"/>
  <c r="T217" i="86"/>
  <c r="D11" i="154" s="1"/>
  <c r="S217" i="86"/>
  <c r="R217" i="86"/>
  <c r="D11" i="152" s="1"/>
  <c r="Q217" i="86"/>
  <c r="D11" i="151" s="1"/>
  <c r="P217" i="86"/>
  <c r="D11" i="150" s="1"/>
  <c r="O217" i="86"/>
  <c r="N217" i="86"/>
  <c r="D11" i="148" s="1"/>
  <c r="M217" i="86"/>
  <c r="D11" i="147" s="1"/>
  <c r="L217" i="86"/>
  <c r="D11" i="146" s="1"/>
  <c r="K217" i="86"/>
  <c r="J217" i="86"/>
  <c r="D11" i="144" s="1"/>
  <c r="I217" i="86"/>
  <c r="D11" i="143" s="1"/>
  <c r="H217" i="86"/>
  <c r="D11" i="142" s="1"/>
  <c r="G217" i="86"/>
  <c r="F217" i="86"/>
  <c r="D11" i="140" s="1"/>
  <c r="E217" i="86"/>
  <c r="D11" i="139" s="1"/>
  <c r="D217" i="86"/>
  <c r="D11" i="137" s="1"/>
  <c r="AG210" i="86"/>
  <c r="H10" i="167" s="1"/>
  <c r="AF210" i="86"/>
  <c r="H10" i="166" s="1"/>
  <c r="AE210" i="86"/>
  <c r="H10" i="165" s="1"/>
  <c r="AD210" i="86"/>
  <c r="H10" i="164" s="1"/>
  <c r="AC210" i="86"/>
  <c r="H10" i="163" s="1"/>
  <c r="AB210" i="86"/>
  <c r="H10" i="162" s="1"/>
  <c r="AA210" i="86"/>
  <c r="H10" i="161" s="1"/>
  <c r="Z210" i="86"/>
  <c r="H10" i="160" s="1"/>
  <c r="Y210" i="86"/>
  <c r="H10" i="159" s="1"/>
  <c r="X210" i="86"/>
  <c r="H10" i="158" s="1"/>
  <c r="W210" i="86"/>
  <c r="H10" i="157" s="1"/>
  <c r="V210" i="86"/>
  <c r="H10" i="156" s="1"/>
  <c r="U210" i="86"/>
  <c r="H10" i="155" s="1"/>
  <c r="T210" i="86"/>
  <c r="H10" i="154" s="1"/>
  <c r="S210" i="86"/>
  <c r="H10" i="153" s="1"/>
  <c r="R210" i="86"/>
  <c r="H10" i="152" s="1"/>
  <c r="Q210" i="86"/>
  <c r="H10" i="151" s="1"/>
  <c r="P210" i="86"/>
  <c r="H10" i="150" s="1"/>
  <c r="O210" i="86"/>
  <c r="H10" i="149" s="1"/>
  <c r="N210" i="86"/>
  <c r="H10" i="148" s="1"/>
  <c r="M210" i="86"/>
  <c r="H10" i="147" s="1"/>
  <c r="L210" i="86"/>
  <c r="H10" i="146" s="1"/>
  <c r="K210" i="86"/>
  <c r="H10" i="145" s="1"/>
  <c r="J210" i="86"/>
  <c r="H10" i="144" s="1"/>
  <c r="I210" i="86"/>
  <c r="H10" i="143" s="1"/>
  <c r="H210" i="86"/>
  <c r="H10" i="142" s="1"/>
  <c r="G210" i="86"/>
  <c r="H10" i="141" s="1"/>
  <c r="F210" i="86"/>
  <c r="H10" i="140" s="1"/>
  <c r="E210" i="86"/>
  <c r="H10" i="139" s="1"/>
  <c r="D210" i="86"/>
  <c r="H10" i="137" s="1"/>
  <c r="AG206" i="86"/>
  <c r="G10" i="167" s="1"/>
  <c r="AF206" i="86"/>
  <c r="G10" i="166" s="1"/>
  <c r="AE206" i="86"/>
  <c r="G10" i="165" s="1"/>
  <c r="AD206" i="86"/>
  <c r="G10" i="164" s="1"/>
  <c r="AC206" i="86"/>
  <c r="G10" i="163" s="1"/>
  <c r="AB206" i="86"/>
  <c r="G10" i="162" s="1"/>
  <c r="AA206" i="86"/>
  <c r="G10" i="161" s="1"/>
  <c r="Z206" i="86"/>
  <c r="G10" i="160" s="1"/>
  <c r="Y206" i="86"/>
  <c r="G10" i="159" s="1"/>
  <c r="X206" i="86"/>
  <c r="G10" i="158" s="1"/>
  <c r="W206" i="86"/>
  <c r="G10" i="157" s="1"/>
  <c r="V206" i="86"/>
  <c r="G10" i="156" s="1"/>
  <c r="U206" i="86"/>
  <c r="G10" i="155" s="1"/>
  <c r="T206" i="86"/>
  <c r="G10" i="154" s="1"/>
  <c r="S206" i="86"/>
  <c r="G10" i="153" s="1"/>
  <c r="R206" i="86"/>
  <c r="G10" i="152" s="1"/>
  <c r="Q206" i="86"/>
  <c r="G10" i="151" s="1"/>
  <c r="P206" i="86"/>
  <c r="G10" i="150" s="1"/>
  <c r="O206" i="86"/>
  <c r="G10" i="149" s="1"/>
  <c r="N206" i="86"/>
  <c r="G10" i="148" s="1"/>
  <c r="M206" i="86"/>
  <c r="G10" i="147" s="1"/>
  <c r="L206" i="86"/>
  <c r="G10" i="146" s="1"/>
  <c r="K206" i="86"/>
  <c r="G10" i="145" s="1"/>
  <c r="J206" i="86"/>
  <c r="G10" i="144" s="1"/>
  <c r="I206" i="86"/>
  <c r="G10" i="143" s="1"/>
  <c r="H206" i="86"/>
  <c r="G10" i="142" s="1"/>
  <c r="G206" i="86"/>
  <c r="G10" i="141" s="1"/>
  <c r="F206" i="86"/>
  <c r="G10" i="140" s="1"/>
  <c r="E206" i="86"/>
  <c r="G10" i="139" s="1"/>
  <c r="D206" i="86"/>
  <c r="G10" i="137" s="1"/>
  <c r="AG202" i="86"/>
  <c r="F10" i="167" s="1"/>
  <c r="AF202" i="86"/>
  <c r="F10" i="166" s="1"/>
  <c r="AE202" i="86"/>
  <c r="F10" i="165" s="1"/>
  <c r="AD202" i="86"/>
  <c r="F10" i="164" s="1"/>
  <c r="AC202" i="86"/>
  <c r="F10" i="163" s="1"/>
  <c r="AB202" i="86"/>
  <c r="F10" i="162" s="1"/>
  <c r="AA202" i="86"/>
  <c r="F10" i="161" s="1"/>
  <c r="Z202" i="86"/>
  <c r="F10" i="160" s="1"/>
  <c r="Y202" i="86"/>
  <c r="F10" i="159" s="1"/>
  <c r="X202" i="86"/>
  <c r="F10" i="158" s="1"/>
  <c r="W202" i="86"/>
  <c r="F10" i="157" s="1"/>
  <c r="V202" i="86"/>
  <c r="F10" i="156" s="1"/>
  <c r="U202" i="86"/>
  <c r="F10" i="155" s="1"/>
  <c r="T202" i="86"/>
  <c r="F10" i="154" s="1"/>
  <c r="S202" i="86"/>
  <c r="F10" i="153" s="1"/>
  <c r="R202" i="86"/>
  <c r="F10" i="152" s="1"/>
  <c r="Q202" i="86"/>
  <c r="F10" i="151" s="1"/>
  <c r="P202" i="86"/>
  <c r="F10" i="150" s="1"/>
  <c r="O202" i="86"/>
  <c r="F10" i="149" s="1"/>
  <c r="N202" i="86"/>
  <c r="F10" i="148" s="1"/>
  <c r="M202" i="86"/>
  <c r="F10" i="147" s="1"/>
  <c r="L202" i="86"/>
  <c r="F10" i="146" s="1"/>
  <c r="K202" i="86"/>
  <c r="F10" i="145" s="1"/>
  <c r="J202" i="86"/>
  <c r="F10" i="144" s="1"/>
  <c r="I202" i="86"/>
  <c r="F10" i="143" s="1"/>
  <c r="H202" i="86"/>
  <c r="F10" i="142" s="1"/>
  <c r="G202" i="86"/>
  <c r="F10" i="141" s="1"/>
  <c r="F202" i="86"/>
  <c r="F10" i="140" s="1"/>
  <c r="E202" i="86"/>
  <c r="F10" i="139" s="1"/>
  <c r="D202" i="86"/>
  <c r="F10" i="137" s="1"/>
  <c r="AG199" i="86"/>
  <c r="E10" i="167" s="1"/>
  <c r="AF199" i="86"/>
  <c r="E10" i="166" s="1"/>
  <c r="AE199" i="86"/>
  <c r="E10" i="165" s="1"/>
  <c r="AD199" i="86"/>
  <c r="AC199" i="86"/>
  <c r="E10" i="163" s="1"/>
  <c r="AB199" i="86"/>
  <c r="E10" i="162" s="1"/>
  <c r="AA199" i="86"/>
  <c r="E10" i="161" s="1"/>
  <c r="Z199" i="86"/>
  <c r="Y199" i="86"/>
  <c r="E10" i="159" s="1"/>
  <c r="X199" i="86"/>
  <c r="E10" i="158" s="1"/>
  <c r="W199" i="86"/>
  <c r="E10" i="157" s="1"/>
  <c r="V199" i="86"/>
  <c r="U199" i="86"/>
  <c r="E10" i="155" s="1"/>
  <c r="T199" i="86"/>
  <c r="E10" i="154" s="1"/>
  <c r="S199" i="86"/>
  <c r="E10" i="153" s="1"/>
  <c r="R199" i="86"/>
  <c r="Q199" i="86"/>
  <c r="E10" i="151" s="1"/>
  <c r="P199" i="86"/>
  <c r="E10" i="150" s="1"/>
  <c r="O199" i="86"/>
  <c r="E10" i="149" s="1"/>
  <c r="N199" i="86"/>
  <c r="M199" i="86"/>
  <c r="E10" i="147" s="1"/>
  <c r="L199" i="86"/>
  <c r="E10" i="146" s="1"/>
  <c r="K199" i="86"/>
  <c r="E10" i="145" s="1"/>
  <c r="J199" i="86"/>
  <c r="I199" i="86"/>
  <c r="E10" i="143" s="1"/>
  <c r="H199" i="86"/>
  <c r="E10" i="142" s="1"/>
  <c r="G199" i="86"/>
  <c r="E10" i="141" s="1"/>
  <c r="F199" i="86"/>
  <c r="E199" i="86"/>
  <c r="E10" i="139" s="1"/>
  <c r="D199" i="86"/>
  <c r="E10" i="137" s="1"/>
  <c r="AG195" i="86"/>
  <c r="AF195" i="86"/>
  <c r="AE195" i="86"/>
  <c r="D10" i="165" s="1"/>
  <c r="AD195" i="86"/>
  <c r="D10" i="164" s="1"/>
  <c r="AC195" i="86"/>
  <c r="AB195" i="86"/>
  <c r="AA195" i="86"/>
  <c r="D10" i="161" s="1"/>
  <c r="Z195" i="86"/>
  <c r="D10" i="160" s="1"/>
  <c r="Y195" i="86"/>
  <c r="X195" i="86"/>
  <c r="W195" i="86"/>
  <c r="D10" i="157" s="1"/>
  <c r="V195" i="86"/>
  <c r="D10" i="156" s="1"/>
  <c r="U195" i="86"/>
  <c r="T195" i="86"/>
  <c r="S195" i="86"/>
  <c r="D10" i="153" s="1"/>
  <c r="R195" i="86"/>
  <c r="D10" i="152" s="1"/>
  <c r="Q195" i="86"/>
  <c r="P195" i="86"/>
  <c r="O195" i="86"/>
  <c r="D10" i="149" s="1"/>
  <c r="N195" i="86"/>
  <c r="D10" i="148" s="1"/>
  <c r="M195" i="86"/>
  <c r="L195" i="86"/>
  <c r="K195" i="86"/>
  <c r="D10" i="145" s="1"/>
  <c r="J195" i="86"/>
  <c r="D10" i="144" s="1"/>
  <c r="I195" i="86"/>
  <c r="H195" i="86"/>
  <c r="G195" i="86"/>
  <c r="D10" i="141" s="1"/>
  <c r="F195" i="86"/>
  <c r="D10" i="140" s="1"/>
  <c r="E195" i="86"/>
  <c r="D195" i="86"/>
  <c r="D10" i="137" s="1"/>
  <c r="AG188" i="86"/>
  <c r="H9" i="167" s="1"/>
  <c r="AF188" i="86"/>
  <c r="H9" i="166" s="1"/>
  <c r="AE188" i="86"/>
  <c r="H9" i="165" s="1"/>
  <c r="AD188" i="86"/>
  <c r="H9" i="164" s="1"/>
  <c r="AC188" i="86"/>
  <c r="H9" i="163" s="1"/>
  <c r="AB188" i="86"/>
  <c r="H9" i="162" s="1"/>
  <c r="AA188" i="86"/>
  <c r="H9" i="161" s="1"/>
  <c r="Z188" i="86"/>
  <c r="H9" i="160" s="1"/>
  <c r="Y188" i="86"/>
  <c r="H9" i="159" s="1"/>
  <c r="X188" i="86"/>
  <c r="H9" i="158" s="1"/>
  <c r="W188" i="86"/>
  <c r="H9" i="157" s="1"/>
  <c r="V188" i="86"/>
  <c r="H9" i="156" s="1"/>
  <c r="U188" i="86"/>
  <c r="H9" i="155" s="1"/>
  <c r="T188" i="86"/>
  <c r="H9" i="154" s="1"/>
  <c r="S188" i="86"/>
  <c r="H9" i="153" s="1"/>
  <c r="R188" i="86"/>
  <c r="H9" i="152" s="1"/>
  <c r="Q188" i="86"/>
  <c r="H9" i="151" s="1"/>
  <c r="P188" i="86"/>
  <c r="H9" i="150" s="1"/>
  <c r="O188" i="86"/>
  <c r="H9" i="149" s="1"/>
  <c r="N188" i="86"/>
  <c r="H9" i="148" s="1"/>
  <c r="M188" i="86"/>
  <c r="H9" i="147" s="1"/>
  <c r="L188" i="86"/>
  <c r="H9" i="146" s="1"/>
  <c r="K188" i="86"/>
  <c r="H9" i="145" s="1"/>
  <c r="J188" i="86"/>
  <c r="H9" i="144" s="1"/>
  <c r="I188" i="86"/>
  <c r="H9" i="143" s="1"/>
  <c r="H188" i="86"/>
  <c r="H9" i="142" s="1"/>
  <c r="G188" i="86"/>
  <c r="H9" i="141" s="1"/>
  <c r="F188" i="86"/>
  <c r="H9" i="140" s="1"/>
  <c r="E188" i="86"/>
  <c r="H9" i="139" s="1"/>
  <c r="D188" i="86"/>
  <c r="H9" i="137" s="1"/>
  <c r="AG184" i="86"/>
  <c r="G9" i="167" s="1"/>
  <c r="AF184" i="86"/>
  <c r="G9" i="166" s="1"/>
  <c r="AE184" i="86"/>
  <c r="G9" i="165" s="1"/>
  <c r="AD184" i="86"/>
  <c r="G9" i="164" s="1"/>
  <c r="AC184" i="86"/>
  <c r="G9" i="163" s="1"/>
  <c r="AB184" i="86"/>
  <c r="G9" i="162" s="1"/>
  <c r="AA184" i="86"/>
  <c r="G9" i="161" s="1"/>
  <c r="Z184" i="86"/>
  <c r="G9" i="160" s="1"/>
  <c r="Y184" i="86"/>
  <c r="G9" i="159" s="1"/>
  <c r="X184" i="86"/>
  <c r="G9" i="158" s="1"/>
  <c r="W184" i="86"/>
  <c r="G9" i="157" s="1"/>
  <c r="V184" i="86"/>
  <c r="G9" i="156" s="1"/>
  <c r="U184" i="86"/>
  <c r="G9" i="155" s="1"/>
  <c r="T184" i="86"/>
  <c r="G9" i="154" s="1"/>
  <c r="S184" i="86"/>
  <c r="G9" i="153" s="1"/>
  <c r="R184" i="86"/>
  <c r="G9" i="152" s="1"/>
  <c r="Q184" i="86"/>
  <c r="G9" i="151" s="1"/>
  <c r="P184" i="86"/>
  <c r="G9" i="150" s="1"/>
  <c r="O184" i="86"/>
  <c r="G9" i="149" s="1"/>
  <c r="N184" i="86"/>
  <c r="G9" i="148" s="1"/>
  <c r="M184" i="86"/>
  <c r="G9" i="147" s="1"/>
  <c r="L184" i="86"/>
  <c r="G9" i="146" s="1"/>
  <c r="K184" i="86"/>
  <c r="G9" i="145" s="1"/>
  <c r="J184" i="86"/>
  <c r="G9" i="144" s="1"/>
  <c r="I184" i="86"/>
  <c r="G9" i="143" s="1"/>
  <c r="H184" i="86"/>
  <c r="G9" i="142" s="1"/>
  <c r="G184" i="86"/>
  <c r="G9" i="141" s="1"/>
  <c r="F184" i="86"/>
  <c r="G9" i="140" s="1"/>
  <c r="E184" i="86"/>
  <c r="G9" i="139" s="1"/>
  <c r="D184" i="86"/>
  <c r="G9" i="137" s="1"/>
  <c r="AG180" i="86"/>
  <c r="F9" i="167" s="1"/>
  <c r="AF180" i="86"/>
  <c r="F9" i="166" s="1"/>
  <c r="AE180" i="86"/>
  <c r="F9" i="165" s="1"/>
  <c r="AD180" i="86"/>
  <c r="F9" i="164" s="1"/>
  <c r="AC180" i="86"/>
  <c r="F9" i="163" s="1"/>
  <c r="AB180" i="86"/>
  <c r="F9" i="162" s="1"/>
  <c r="AA180" i="86"/>
  <c r="F9" i="161" s="1"/>
  <c r="Z180" i="86"/>
  <c r="F9" i="160" s="1"/>
  <c r="Y180" i="86"/>
  <c r="F9" i="159" s="1"/>
  <c r="X180" i="86"/>
  <c r="F9" i="158" s="1"/>
  <c r="W180" i="86"/>
  <c r="F9" i="157" s="1"/>
  <c r="V180" i="86"/>
  <c r="F9" i="156" s="1"/>
  <c r="U180" i="86"/>
  <c r="F9" i="155" s="1"/>
  <c r="T180" i="86"/>
  <c r="F9" i="154" s="1"/>
  <c r="S180" i="86"/>
  <c r="F9" i="153" s="1"/>
  <c r="R180" i="86"/>
  <c r="F9" i="152" s="1"/>
  <c r="Q180" i="86"/>
  <c r="F9" i="151" s="1"/>
  <c r="P180" i="86"/>
  <c r="F9" i="150" s="1"/>
  <c r="O180" i="86"/>
  <c r="F9" i="149" s="1"/>
  <c r="N180" i="86"/>
  <c r="F9" i="148" s="1"/>
  <c r="M180" i="86"/>
  <c r="F9" i="147" s="1"/>
  <c r="L180" i="86"/>
  <c r="F9" i="146" s="1"/>
  <c r="K180" i="86"/>
  <c r="F9" i="145" s="1"/>
  <c r="J180" i="86"/>
  <c r="F9" i="144" s="1"/>
  <c r="I180" i="86"/>
  <c r="F9" i="143" s="1"/>
  <c r="H180" i="86"/>
  <c r="F9" i="142" s="1"/>
  <c r="G180" i="86"/>
  <c r="F9" i="141" s="1"/>
  <c r="F180" i="86"/>
  <c r="F9" i="140" s="1"/>
  <c r="E180" i="86"/>
  <c r="F9" i="139" s="1"/>
  <c r="D180" i="86"/>
  <c r="F9" i="137" s="1"/>
  <c r="AG176" i="86"/>
  <c r="E9" i="167" s="1"/>
  <c r="AF176" i="86"/>
  <c r="E9" i="166" s="1"/>
  <c r="AE176" i="86"/>
  <c r="E9" i="165" s="1"/>
  <c r="AD176" i="86"/>
  <c r="E9" i="164" s="1"/>
  <c r="AC176" i="86"/>
  <c r="E9" i="163" s="1"/>
  <c r="AB176" i="86"/>
  <c r="E9" i="162" s="1"/>
  <c r="AA176" i="86"/>
  <c r="E9" i="161" s="1"/>
  <c r="Z176" i="86"/>
  <c r="E9" i="160" s="1"/>
  <c r="Y176" i="86"/>
  <c r="E9" i="159" s="1"/>
  <c r="X176" i="86"/>
  <c r="E9" i="158" s="1"/>
  <c r="W176" i="86"/>
  <c r="E9" i="157" s="1"/>
  <c r="V176" i="86"/>
  <c r="E9" i="156" s="1"/>
  <c r="U176" i="86"/>
  <c r="E9" i="155" s="1"/>
  <c r="T176" i="86"/>
  <c r="E9" i="154" s="1"/>
  <c r="S176" i="86"/>
  <c r="E9" i="153" s="1"/>
  <c r="R176" i="86"/>
  <c r="E9" i="152" s="1"/>
  <c r="Q176" i="86"/>
  <c r="E9" i="151" s="1"/>
  <c r="P176" i="86"/>
  <c r="E9" i="150" s="1"/>
  <c r="O176" i="86"/>
  <c r="E9" i="149" s="1"/>
  <c r="N176" i="86"/>
  <c r="E9" i="148" s="1"/>
  <c r="M176" i="86"/>
  <c r="E9" i="147" s="1"/>
  <c r="L176" i="86"/>
  <c r="E9" i="146" s="1"/>
  <c r="K176" i="86"/>
  <c r="E9" i="145" s="1"/>
  <c r="J176" i="86"/>
  <c r="E9" i="144" s="1"/>
  <c r="I176" i="86"/>
  <c r="E9" i="143" s="1"/>
  <c r="H176" i="86"/>
  <c r="E9" i="142" s="1"/>
  <c r="G176" i="86"/>
  <c r="E9" i="141" s="1"/>
  <c r="F176" i="86"/>
  <c r="E9" i="140" s="1"/>
  <c r="E176" i="86"/>
  <c r="E9" i="139" s="1"/>
  <c r="D176" i="86"/>
  <c r="E9" i="137" s="1"/>
  <c r="AG172" i="86"/>
  <c r="D9" i="167" s="1"/>
  <c r="AF172" i="86"/>
  <c r="D9" i="166" s="1"/>
  <c r="AE172" i="86"/>
  <c r="AD172" i="86"/>
  <c r="D9" i="164" s="1"/>
  <c r="AC172" i="86"/>
  <c r="D9" i="163" s="1"/>
  <c r="AB172" i="86"/>
  <c r="D9" i="162" s="1"/>
  <c r="AA172" i="86"/>
  <c r="Z172" i="86"/>
  <c r="D9" i="160" s="1"/>
  <c r="Y172" i="86"/>
  <c r="D9" i="159" s="1"/>
  <c r="X172" i="86"/>
  <c r="D9" i="158" s="1"/>
  <c r="W172" i="86"/>
  <c r="V172" i="86"/>
  <c r="D9" i="156" s="1"/>
  <c r="U172" i="86"/>
  <c r="D9" i="155" s="1"/>
  <c r="T172" i="86"/>
  <c r="D9" i="154" s="1"/>
  <c r="S172" i="86"/>
  <c r="R172" i="86"/>
  <c r="D9" i="152" s="1"/>
  <c r="Q172" i="86"/>
  <c r="D9" i="151" s="1"/>
  <c r="P172" i="86"/>
  <c r="D9" i="150" s="1"/>
  <c r="O172" i="86"/>
  <c r="N172" i="86"/>
  <c r="D9" i="148" s="1"/>
  <c r="M172" i="86"/>
  <c r="D9" i="147" s="1"/>
  <c r="L172" i="86"/>
  <c r="D9" i="146" s="1"/>
  <c r="K172" i="86"/>
  <c r="J172" i="86"/>
  <c r="D9" i="144" s="1"/>
  <c r="I172" i="86"/>
  <c r="D9" i="143" s="1"/>
  <c r="H172" i="86"/>
  <c r="D9" i="142" s="1"/>
  <c r="G172" i="86"/>
  <c r="F172" i="86"/>
  <c r="D9" i="140" s="1"/>
  <c r="E172" i="86"/>
  <c r="D9" i="139" s="1"/>
  <c r="D172" i="86"/>
  <c r="D9" i="137" s="1"/>
  <c r="AG165" i="86"/>
  <c r="H8" i="167" s="1"/>
  <c r="AF165" i="86"/>
  <c r="H8" i="166" s="1"/>
  <c r="AE165" i="86"/>
  <c r="H8" i="165" s="1"/>
  <c r="AD165" i="86"/>
  <c r="H8" i="164" s="1"/>
  <c r="AC165" i="86"/>
  <c r="H8" i="163" s="1"/>
  <c r="AB165" i="86"/>
  <c r="H8" i="162" s="1"/>
  <c r="AA165" i="86"/>
  <c r="H8" i="161" s="1"/>
  <c r="Z165" i="86"/>
  <c r="H8" i="160" s="1"/>
  <c r="Y165" i="86"/>
  <c r="H8" i="159" s="1"/>
  <c r="X165" i="86"/>
  <c r="H8" i="158" s="1"/>
  <c r="W165" i="86"/>
  <c r="H8" i="157" s="1"/>
  <c r="V165" i="86"/>
  <c r="H8" i="156" s="1"/>
  <c r="U165" i="86"/>
  <c r="H8" i="155" s="1"/>
  <c r="T165" i="86"/>
  <c r="H8" i="154" s="1"/>
  <c r="S165" i="86"/>
  <c r="H8" i="153" s="1"/>
  <c r="R165" i="86"/>
  <c r="H8" i="152" s="1"/>
  <c r="Q165" i="86"/>
  <c r="H8" i="151" s="1"/>
  <c r="P165" i="86"/>
  <c r="H8" i="150" s="1"/>
  <c r="O165" i="86"/>
  <c r="H8" i="149" s="1"/>
  <c r="N165" i="86"/>
  <c r="H8" i="148" s="1"/>
  <c r="M165" i="86"/>
  <c r="H8" i="147" s="1"/>
  <c r="L165" i="86"/>
  <c r="H8" i="146" s="1"/>
  <c r="K165" i="86"/>
  <c r="H8" i="145" s="1"/>
  <c r="J165" i="86"/>
  <c r="H8" i="144" s="1"/>
  <c r="I165" i="86"/>
  <c r="H8" i="143" s="1"/>
  <c r="H165" i="86"/>
  <c r="H8" i="142" s="1"/>
  <c r="G165" i="86"/>
  <c r="H8" i="141" s="1"/>
  <c r="F165" i="86"/>
  <c r="H8" i="140" s="1"/>
  <c r="E165" i="86"/>
  <c r="H8" i="139" s="1"/>
  <c r="D165" i="86"/>
  <c r="H8" i="137" s="1"/>
  <c r="AG161" i="86"/>
  <c r="G8" i="167" s="1"/>
  <c r="AF161" i="86"/>
  <c r="G8" i="166" s="1"/>
  <c r="AE161" i="86"/>
  <c r="G8" i="165" s="1"/>
  <c r="AD161" i="86"/>
  <c r="G8" i="164" s="1"/>
  <c r="AC161" i="86"/>
  <c r="G8" i="163" s="1"/>
  <c r="AB161" i="86"/>
  <c r="G8" i="162" s="1"/>
  <c r="AA161" i="86"/>
  <c r="G8" i="161" s="1"/>
  <c r="Z161" i="86"/>
  <c r="G8" i="160" s="1"/>
  <c r="Y161" i="86"/>
  <c r="G8" i="159" s="1"/>
  <c r="X161" i="86"/>
  <c r="G8" i="158" s="1"/>
  <c r="W161" i="86"/>
  <c r="G8" i="157" s="1"/>
  <c r="V161" i="86"/>
  <c r="G8" i="156" s="1"/>
  <c r="U161" i="86"/>
  <c r="G8" i="155" s="1"/>
  <c r="T161" i="86"/>
  <c r="G8" i="154" s="1"/>
  <c r="S161" i="86"/>
  <c r="G8" i="153" s="1"/>
  <c r="R161" i="86"/>
  <c r="G8" i="152" s="1"/>
  <c r="Q161" i="86"/>
  <c r="G8" i="151" s="1"/>
  <c r="P161" i="86"/>
  <c r="G8" i="150" s="1"/>
  <c r="O161" i="86"/>
  <c r="G8" i="149" s="1"/>
  <c r="N161" i="86"/>
  <c r="G8" i="148" s="1"/>
  <c r="M161" i="86"/>
  <c r="G8" i="147" s="1"/>
  <c r="L161" i="86"/>
  <c r="G8" i="146" s="1"/>
  <c r="K161" i="86"/>
  <c r="G8" i="145" s="1"/>
  <c r="J161" i="86"/>
  <c r="G8" i="144" s="1"/>
  <c r="I161" i="86"/>
  <c r="G8" i="143" s="1"/>
  <c r="H161" i="86"/>
  <c r="G8" i="142" s="1"/>
  <c r="G161" i="86"/>
  <c r="G8" i="141" s="1"/>
  <c r="F161" i="86"/>
  <c r="G8" i="140" s="1"/>
  <c r="E161" i="86"/>
  <c r="G8" i="139" s="1"/>
  <c r="D161" i="86"/>
  <c r="G8" i="137" s="1"/>
  <c r="AG157" i="86"/>
  <c r="F8" i="167" s="1"/>
  <c r="AF157" i="86"/>
  <c r="F8" i="166" s="1"/>
  <c r="AE157" i="86"/>
  <c r="F8" i="165" s="1"/>
  <c r="AD157" i="86"/>
  <c r="F8" i="164" s="1"/>
  <c r="AC157" i="86"/>
  <c r="F8" i="163" s="1"/>
  <c r="AB157" i="86"/>
  <c r="F8" i="162" s="1"/>
  <c r="AA157" i="86"/>
  <c r="F8" i="161" s="1"/>
  <c r="Z157" i="86"/>
  <c r="F8" i="160" s="1"/>
  <c r="Y157" i="86"/>
  <c r="F8" i="159" s="1"/>
  <c r="X157" i="86"/>
  <c r="F8" i="158" s="1"/>
  <c r="W157" i="86"/>
  <c r="F8" i="157" s="1"/>
  <c r="V157" i="86"/>
  <c r="F8" i="156" s="1"/>
  <c r="U157" i="86"/>
  <c r="F8" i="155" s="1"/>
  <c r="T157" i="86"/>
  <c r="F8" i="154" s="1"/>
  <c r="S157" i="86"/>
  <c r="F8" i="153" s="1"/>
  <c r="R157" i="86"/>
  <c r="F8" i="152" s="1"/>
  <c r="Q157" i="86"/>
  <c r="F8" i="151" s="1"/>
  <c r="P157" i="86"/>
  <c r="F8" i="150" s="1"/>
  <c r="O157" i="86"/>
  <c r="F8" i="149" s="1"/>
  <c r="N157" i="86"/>
  <c r="F8" i="148" s="1"/>
  <c r="M157" i="86"/>
  <c r="F8" i="147" s="1"/>
  <c r="L157" i="86"/>
  <c r="F8" i="146" s="1"/>
  <c r="K157" i="86"/>
  <c r="F8" i="145" s="1"/>
  <c r="J157" i="86"/>
  <c r="F8" i="144" s="1"/>
  <c r="I157" i="86"/>
  <c r="F8" i="143" s="1"/>
  <c r="H157" i="86"/>
  <c r="F8" i="142" s="1"/>
  <c r="G157" i="86"/>
  <c r="F8" i="141" s="1"/>
  <c r="F157" i="86"/>
  <c r="F8" i="140" s="1"/>
  <c r="E157" i="86"/>
  <c r="F8" i="139" s="1"/>
  <c r="D157" i="86"/>
  <c r="F8" i="137" s="1"/>
  <c r="AG153" i="86"/>
  <c r="E8" i="167" s="1"/>
  <c r="AF153" i="86"/>
  <c r="E8" i="166" s="1"/>
  <c r="AE153" i="86"/>
  <c r="E8" i="165" s="1"/>
  <c r="AD153" i="86"/>
  <c r="AC153" i="86"/>
  <c r="E8" i="163" s="1"/>
  <c r="AB153" i="86"/>
  <c r="E8" i="162" s="1"/>
  <c r="AA153" i="86"/>
  <c r="E8" i="161" s="1"/>
  <c r="Z153" i="86"/>
  <c r="Y153" i="86"/>
  <c r="E8" i="159" s="1"/>
  <c r="X153" i="86"/>
  <c r="E8" i="158" s="1"/>
  <c r="W153" i="86"/>
  <c r="E8" i="157" s="1"/>
  <c r="V153" i="86"/>
  <c r="U153" i="86"/>
  <c r="E8" i="155" s="1"/>
  <c r="T153" i="86"/>
  <c r="E8" i="154" s="1"/>
  <c r="S153" i="86"/>
  <c r="E8" i="153" s="1"/>
  <c r="R153" i="86"/>
  <c r="Q153" i="86"/>
  <c r="E8" i="151" s="1"/>
  <c r="P153" i="86"/>
  <c r="E8" i="150" s="1"/>
  <c r="O153" i="86"/>
  <c r="E8" i="149" s="1"/>
  <c r="N153" i="86"/>
  <c r="M153" i="86"/>
  <c r="E8" i="147" s="1"/>
  <c r="L153" i="86"/>
  <c r="E8" i="146" s="1"/>
  <c r="K153" i="86"/>
  <c r="E8" i="145" s="1"/>
  <c r="J153" i="86"/>
  <c r="I153" i="86"/>
  <c r="E8" i="143" s="1"/>
  <c r="H153" i="86"/>
  <c r="E8" i="142" s="1"/>
  <c r="G153" i="86"/>
  <c r="E8" i="141" s="1"/>
  <c r="F153" i="86"/>
  <c r="E153" i="86"/>
  <c r="E8" i="139" s="1"/>
  <c r="D153" i="86"/>
  <c r="E8" i="137" s="1"/>
  <c r="AG149" i="86"/>
  <c r="AF149" i="86"/>
  <c r="AE149" i="86"/>
  <c r="D8" i="165" s="1"/>
  <c r="AD149" i="86"/>
  <c r="D8" i="164" s="1"/>
  <c r="AC149" i="86"/>
  <c r="AB149" i="86"/>
  <c r="AA149" i="86"/>
  <c r="D8" i="161" s="1"/>
  <c r="Z149" i="86"/>
  <c r="D8" i="160" s="1"/>
  <c r="Y149" i="86"/>
  <c r="X149" i="86"/>
  <c r="W149" i="86"/>
  <c r="D8" i="157" s="1"/>
  <c r="V149" i="86"/>
  <c r="D8" i="156" s="1"/>
  <c r="U149" i="86"/>
  <c r="T149" i="86"/>
  <c r="S149" i="86"/>
  <c r="D8" i="153" s="1"/>
  <c r="R149" i="86"/>
  <c r="D8" i="152" s="1"/>
  <c r="Q149" i="86"/>
  <c r="P149" i="86"/>
  <c r="O149" i="86"/>
  <c r="D8" i="149" s="1"/>
  <c r="N149" i="86"/>
  <c r="D8" i="148" s="1"/>
  <c r="M149" i="86"/>
  <c r="L149" i="86"/>
  <c r="K149" i="86"/>
  <c r="D8" i="145" s="1"/>
  <c r="J149" i="86"/>
  <c r="D8" i="144" s="1"/>
  <c r="I149" i="86"/>
  <c r="H149" i="86"/>
  <c r="G149" i="86"/>
  <c r="D8" i="141" s="1"/>
  <c r="F149" i="86"/>
  <c r="D8" i="140" s="1"/>
  <c r="E149" i="86"/>
  <c r="D149" i="86"/>
  <c r="D8" i="137" s="1"/>
  <c r="AG142" i="86"/>
  <c r="H7" i="167" s="1"/>
  <c r="AF142" i="86"/>
  <c r="H7" i="166" s="1"/>
  <c r="AE142" i="86"/>
  <c r="H7" i="165" s="1"/>
  <c r="AD142" i="86"/>
  <c r="H7" i="164" s="1"/>
  <c r="AC142" i="86"/>
  <c r="H7" i="163" s="1"/>
  <c r="AB142" i="86"/>
  <c r="H7" i="162" s="1"/>
  <c r="AA142" i="86"/>
  <c r="H7" i="161" s="1"/>
  <c r="Z142" i="86"/>
  <c r="H7" i="160" s="1"/>
  <c r="Y142" i="86"/>
  <c r="H7" i="159" s="1"/>
  <c r="X142" i="86"/>
  <c r="H7" i="158" s="1"/>
  <c r="W142" i="86"/>
  <c r="H7" i="157" s="1"/>
  <c r="V142" i="86"/>
  <c r="H7" i="156" s="1"/>
  <c r="U142" i="86"/>
  <c r="H7" i="155" s="1"/>
  <c r="T142" i="86"/>
  <c r="H7" i="154" s="1"/>
  <c r="S142" i="86"/>
  <c r="H7" i="153" s="1"/>
  <c r="R142" i="86"/>
  <c r="H7" i="152" s="1"/>
  <c r="Q142" i="86"/>
  <c r="H7" i="151" s="1"/>
  <c r="P142" i="86"/>
  <c r="H7" i="150" s="1"/>
  <c r="O142" i="86"/>
  <c r="H7" i="149" s="1"/>
  <c r="N142" i="86"/>
  <c r="H7" i="148" s="1"/>
  <c r="M142" i="86"/>
  <c r="H7" i="147" s="1"/>
  <c r="L142" i="86"/>
  <c r="H7" i="146" s="1"/>
  <c r="K142" i="86"/>
  <c r="H7" i="145" s="1"/>
  <c r="J142" i="86"/>
  <c r="H7" i="144" s="1"/>
  <c r="I142" i="86"/>
  <c r="H7" i="143" s="1"/>
  <c r="H142" i="86"/>
  <c r="H7" i="142" s="1"/>
  <c r="G142" i="86"/>
  <c r="H7" i="141" s="1"/>
  <c r="F142" i="86"/>
  <c r="H7" i="140" s="1"/>
  <c r="E142" i="86"/>
  <c r="H7" i="139" s="1"/>
  <c r="D142" i="86"/>
  <c r="H7" i="137" s="1"/>
  <c r="AG138" i="86"/>
  <c r="G7" i="167" s="1"/>
  <c r="AF138" i="86"/>
  <c r="G7" i="166" s="1"/>
  <c r="AE138" i="86"/>
  <c r="G7" i="165" s="1"/>
  <c r="AD138" i="86"/>
  <c r="G7" i="164" s="1"/>
  <c r="AC138" i="86"/>
  <c r="G7" i="163" s="1"/>
  <c r="AB138" i="86"/>
  <c r="G7" i="162" s="1"/>
  <c r="AA138" i="86"/>
  <c r="G7" i="161" s="1"/>
  <c r="Z138" i="86"/>
  <c r="G7" i="160" s="1"/>
  <c r="Y138" i="86"/>
  <c r="G7" i="159" s="1"/>
  <c r="X138" i="86"/>
  <c r="G7" i="158" s="1"/>
  <c r="W138" i="86"/>
  <c r="G7" i="157" s="1"/>
  <c r="V138" i="86"/>
  <c r="G7" i="156" s="1"/>
  <c r="U138" i="86"/>
  <c r="G7" i="155" s="1"/>
  <c r="T138" i="86"/>
  <c r="G7" i="154" s="1"/>
  <c r="S138" i="86"/>
  <c r="G7" i="153" s="1"/>
  <c r="R138" i="86"/>
  <c r="G7" i="152" s="1"/>
  <c r="Q138" i="86"/>
  <c r="G7" i="151" s="1"/>
  <c r="P138" i="86"/>
  <c r="G7" i="150" s="1"/>
  <c r="O138" i="86"/>
  <c r="G7" i="149" s="1"/>
  <c r="N138" i="86"/>
  <c r="G7" i="148" s="1"/>
  <c r="M138" i="86"/>
  <c r="G7" i="147" s="1"/>
  <c r="L138" i="86"/>
  <c r="G7" i="146" s="1"/>
  <c r="K138" i="86"/>
  <c r="G7" i="145" s="1"/>
  <c r="J138" i="86"/>
  <c r="G7" i="144" s="1"/>
  <c r="I138" i="86"/>
  <c r="G7" i="143" s="1"/>
  <c r="H138" i="86"/>
  <c r="G7" i="142" s="1"/>
  <c r="G138" i="86"/>
  <c r="G7" i="141" s="1"/>
  <c r="F138" i="86"/>
  <c r="G7" i="140" s="1"/>
  <c r="E138" i="86"/>
  <c r="G7" i="139" s="1"/>
  <c r="D138" i="86"/>
  <c r="G7" i="137" s="1"/>
  <c r="AG134" i="86"/>
  <c r="F7" i="167" s="1"/>
  <c r="AF134" i="86"/>
  <c r="F7" i="166" s="1"/>
  <c r="AE134" i="86"/>
  <c r="F7" i="165" s="1"/>
  <c r="AD134" i="86"/>
  <c r="F7" i="164" s="1"/>
  <c r="AC134" i="86"/>
  <c r="F7" i="163" s="1"/>
  <c r="AB134" i="86"/>
  <c r="F7" i="162" s="1"/>
  <c r="AA134" i="86"/>
  <c r="F7" i="161" s="1"/>
  <c r="Z134" i="86"/>
  <c r="F7" i="160" s="1"/>
  <c r="Y134" i="86"/>
  <c r="F7" i="159" s="1"/>
  <c r="X134" i="86"/>
  <c r="F7" i="158" s="1"/>
  <c r="W134" i="86"/>
  <c r="F7" i="157" s="1"/>
  <c r="V134" i="86"/>
  <c r="F7" i="156" s="1"/>
  <c r="U134" i="86"/>
  <c r="F7" i="155" s="1"/>
  <c r="T134" i="86"/>
  <c r="F7" i="154" s="1"/>
  <c r="S134" i="86"/>
  <c r="F7" i="153" s="1"/>
  <c r="R134" i="86"/>
  <c r="F7" i="152" s="1"/>
  <c r="Q134" i="86"/>
  <c r="F7" i="151" s="1"/>
  <c r="P134" i="86"/>
  <c r="F7" i="150" s="1"/>
  <c r="O134" i="86"/>
  <c r="F7" i="149" s="1"/>
  <c r="N134" i="86"/>
  <c r="F7" i="148" s="1"/>
  <c r="M134" i="86"/>
  <c r="F7" i="147" s="1"/>
  <c r="L134" i="86"/>
  <c r="F7" i="146" s="1"/>
  <c r="K134" i="86"/>
  <c r="F7" i="145" s="1"/>
  <c r="J134" i="86"/>
  <c r="F7" i="144" s="1"/>
  <c r="I134" i="86"/>
  <c r="F7" i="143" s="1"/>
  <c r="H134" i="86"/>
  <c r="F7" i="142" s="1"/>
  <c r="G134" i="86"/>
  <c r="F7" i="141" s="1"/>
  <c r="F134" i="86"/>
  <c r="F7" i="140" s="1"/>
  <c r="E134" i="86"/>
  <c r="F7" i="139" s="1"/>
  <c r="D134" i="86"/>
  <c r="F7" i="137" s="1"/>
  <c r="AG130" i="86"/>
  <c r="E7" i="167" s="1"/>
  <c r="AF130" i="86"/>
  <c r="E7" i="166" s="1"/>
  <c r="AE130" i="86"/>
  <c r="E7" i="165" s="1"/>
  <c r="AD130" i="86"/>
  <c r="E7" i="164" s="1"/>
  <c r="AC130" i="86"/>
  <c r="E7" i="163" s="1"/>
  <c r="AB130" i="86"/>
  <c r="E7" i="162" s="1"/>
  <c r="AA130" i="86"/>
  <c r="E7" i="161" s="1"/>
  <c r="Z130" i="86"/>
  <c r="E7" i="160" s="1"/>
  <c r="Y130" i="86"/>
  <c r="E7" i="159" s="1"/>
  <c r="X130" i="86"/>
  <c r="E7" i="158" s="1"/>
  <c r="W130" i="86"/>
  <c r="E7" i="157" s="1"/>
  <c r="V130" i="86"/>
  <c r="E7" i="156" s="1"/>
  <c r="U130" i="86"/>
  <c r="E7" i="155" s="1"/>
  <c r="T130" i="86"/>
  <c r="E7" i="154" s="1"/>
  <c r="S130" i="86"/>
  <c r="E7" i="153" s="1"/>
  <c r="R130" i="86"/>
  <c r="E7" i="152" s="1"/>
  <c r="Q130" i="86"/>
  <c r="E7" i="151" s="1"/>
  <c r="P130" i="86"/>
  <c r="E7" i="150" s="1"/>
  <c r="O130" i="86"/>
  <c r="E7" i="149" s="1"/>
  <c r="N130" i="86"/>
  <c r="E7" i="148" s="1"/>
  <c r="M130" i="86"/>
  <c r="E7" i="147" s="1"/>
  <c r="L130" i="86"/>
  <c r="E7" i="146" s="1"/>
  <c r="K130" i="86"/>
  <c r="E7" i="145" s="1"/>
  <c r="J130" i="86"/>
  <c r="E7" i="144" s="1"/>
  <c r="I130" i="86"/>
  <c r="E7" i="143" s="1"/>
  <c r="H130" i="86"/>
  <c r="E7" i="142" s="1"/>
  <c r="G130" i="86"/>
  <c r="E7" i="141" s="1"/>
  <c r="F130" i="86"/>
  <c r="E7" i="140" s="1"/>
  <c r="E130" i="86"/>
  <c r="E7" i="139" s="1"/>
  <c r="D130" i="86"/>
  <c r="E7" i="137" s="1"/>
  <c r="AG126" i="86"/>
  <c r="D7" i="167" s="1"/>
  <c r="AF126" i="86"/>
  <c r="D7" i="166" s="1"/>
  <c r="AE126" i="86"/>
  <c r="AD126" i="86"/>
  <c r="D7" i="164" s="1"/>
  <c r="AC126" i="86"/>
  <c r="D7" i="163" s="1"/>
  <c r="AB126" i="86"/>
  <c r="D7" i="162" s="1"/>
  <c r="AA126" i="86"/>
  <c r="Z126" i="86"/>
  <c r="D7" i="160" s="1"/>
  <c r="Y126" i="86"/>
  <c r="D7" i="159" s="1"/>
  <c r="X126" i="86"/>
  <c r="D7" i="158" s="1"/>
  <c r="W126" i="86"/>
  <c r="V126" i="86"/>
  <c r="D7" i="156" s="1"/>
  <c r="U126" i="86"/>
  <c r="D7" i="155" s="1"/>
  <c r="T126" i="86"/>
  <c r="D7" i="154" s="1"/>
  <c r="S126" i="86"/>
  <c r="R126" i="86"/>
  <c r="D7" i="152" s="1"/>
  <c r="Q126" i="86"/>
  <c r="D7" i="151" s="1"/>
  <c r="P126" i="86"/>
  <c r="D7" i="150" s="1"/>
  <c r="O126" i="86"/>
  <c r="N126" i="86"/>
  <c r="D7" i="148" s="1"/>
  <c r="M126" i="86"/>
  <c r="D7" i="147" s="1"/>
  <c r="L126" i="86"/>
  <c r="D7" i="146" s="1"/>
  <c r="K126" i="86"/>
  <c r="J126" i="86"/>
  <c r="D7" i="144" s="1"/>
  <c r="I126" i="86"/>
  <c r="D7" i="143" s="1"/>
  <c r="H126" i="86"/>
  <c r="D7" i="142" s="1"/>
  <c r="G126" i="86"/>
  <c r="F126" i="86"/>
  <c r="D7" i="140" s="1"/>
  <c r="E126" i="86"/>
  <c r="D7" i="139" s="1"/>
  <c r="D126" i="86"/>
  <c r="D7" i="137" s="1"/>
  <c r="AG119" i="86"/>
  <c r="H29" i="167" s="1"/>
  <c r="AF119" i="86"/>
  <c r="H29" i="166" s="1"/>
  <c r="AE119" i="86"/>
  <c r="H29" i="165" s="1"/>
  <c r="AD119" i="86"/>
  <c r="H29" i="164" s="1"/>
  <c r="AC119" i="86"/>
  <c r="H29" i="163" s="1"/>
  <c r="AB119" i="86"/>
  <c r="H29" i="162" s="1"/>
  <c r="AA119" i="86"/>
  <c r="H29" i="161" s="1"/>
  <c r="Z119" i="86"/>
  <c r="H29" i="160" s="1"/>
  <c r="Y119" i="86"/>
  <c r="H29" i="159" s="1"/>
  <c r="X119" i="86"/>
  <c r="H29" i="158" s="1"/>
  <c r="W119" i="86"/>
  <c r="H29" i="157" s="1"/>
  <c r="V119" i="86"/>
  <c r="H29" i="156" s="1"/>
  <c r="U119" i="86"/>
  <c r="H29" i="155" s="1"/>
  <c r="T119" i="86"/>
  <c r="H29" i="154" s="1"/>
  <c r="S119" i="86"/>
  <c r="H29" i="153" s="1"/>
  <c r="R119" i="86"/>
  <c r="H29" i="152" s="1"/>
  <c r="Q119" i="86"/>
  <c r="H29" i="151" s="1"/>
  <c r="P119" i="86"/>
  <c r="H29" i="150" s="1"/>
  <c r="O119" i="86"/>
  <c r="H29" i="149" s="1"/>
  <c r="N119" i="86"/>
  <c r="H29" i="148" s="1"/>
  <c r="M119" i="86"/>
  <c r="H29" i="147" s="1"/>
  <c r="L119" i="86"/>
  <c r="H29" i="146" s="1"/>
  <c r="K119" i="86"/>
  <c r="H29" i="145" s="1"/>
  <c r="J119" i="86"/>
  <c r="H29" i="144" s="1"/>
  <c r="I119" i="86"/>
  <c r="H29" i="143" s="1"/>
  <c r="H119" i="86"/>
  <c r="H29" i="142" s="1"/>
  <c r="G119" i="86"/>
  <c r="H29" i="141" s="1"/>
  <c r="F119" i="86"/>
  <c r="H29" i="140" s="1"/>
  <c r="E119" i="86"/>
  <c r="H29" i="139" s="1"/>
  <c r="D119" i="86"/>
  <c r="H29" i="137" s="1"/>
  <c r="AG115" i="86"/>
  <c r="G29" i="167" s="1"/>
  <c r="AF115" i="86"/>
  <c r="G29" i="166" s="1"/>
  <c r="AE115" i="86"/>
  <c r="G29" i="165" s="1"/>
  <c r="AD115" i="86"/>
  <c r="G29" i="164" s="1"/>
  <c r="AC115" i="86"/>
  <c r="G29" i="163" s="1"/>
  <c r="AB115" i="86"/>
  <c r="G29" i="162" s="1"/>
  <c r="AA115" i="86"/>
  <c r="G29" i="161" s="1"/>
  <c r="Z115" i="86"/>
  <c r="G29" i="160" s="1"/>
  <c r="Y115" i="86"/>
  <c r="G29" i="159" s="1"/>
  <c r="X115" i="86"/>
  <c r="G29" i="158" s="1"/>
  <c r="W115" i="86"/>
  <c r="G29" i="157" s="1"/>
  <c r="V115" i="86"/>
  <c r="G29" i="156" s="1"/>
  <c r="U115" i="86"/>
  <c r="G29" i="155" s="1"/>
  <c r="T115" i="86"/>
  <c r="G29" i="154" s="1"/>
  <c r="S115" i="86"/>
  <c r="G29" i="153" s="1"/>
  <c r="R115" i="86"/>
  <c r="G29" i="152" s="1"/>
  <c r="Q115" i="86"/>
  <c r="G29" i="151" s="1"/>
  <c r="P115" i="86"/>
  <c r="G29" i="150" s="1"/>
  <c r="O115" i="86"/>
  <c r="G29" i="149" s="1"/>
  <c r="N115" i="86"/>
  <c r="G29" i="148" s="1"/>
  <c r="M115" i="86"/>
  <c r="G29" i="147" s="1"/>
  <c r="L115" i="86"/>
  <c r="G29" i="146" s="1"/>
  <c r="K115" i="86"/>
  <c r="G29" i="145" s="1"/>
  <c r="J115" i="86"/>
  <c r="G29" i="144" s="1"/>
  <c r="I115" i="86"/>
  <c r="G29" i="143" s="1"/>
  <c r="H115" i="86"/>
  <c r="G29" i="142" s="1"/>
  <c r="G115" i="86"/>
  <c r="G29" i="141" s="1"/>
  <c r="F115" i="86"/>
  <c r="G29" i="140" s="1"/>
  <c r="E115" i="86"/>
  <c r="G29" i="139" s="1"/>
  <c r="D115" i="86"/>
  <c r="G29" i="137" s="1"/>
  <c r="AG111" i="86"/>
  <c r="F29" i="167" s="1"/>
  <c r="AF111" i="86"/>
  <c r="F29" i="166" s="1"/>
  <c r="AE111" i="86"/>
  <c r="F29" i="165" s="1"/>
  <c r="AD111" i="86"/>
  <c r="F29" i="164" s="1"/>
  <c r="AC111" i="86"/>
  <c r="F29" i="163" s="1"/>
  <c r="AB111" i="86"/>
  <c r="F29" i="162" s="1"/>
  <c r="AA111" i="86"/>
  <c r="F29" i="161" s="1"/>
  <c r="Z111" i="86"/>
  <c r="F29" i="160" s="1"/>
  <c r="Y111" i="86"/>
  <c r="F29" i="159" s="1"/>
  <c r="X111" i="86"/>
  <c r="F29" i="158" s="1"/>
  <c r="W111" i="86"/>
  <c r="F29" i="157" s="1"/>
  <c r="V111" i="86"/>
  <c r="F29" i="156" s="1"/>
  <c r="U111" i="86"/>
  <c r="F29" i="155" s="1"/>
  <c r="T111" i="86"/>
  <c r="F29" i="154" s="1"/>
  <c r="S111" i="86"/>
  <c r="F29" i="153" s="1"/>
  <c r="R111" i="86"/>
  <c r="F29" i="152" s="1"/>
  <c r="Q111" i="86"/>
  <c r="F29" i="151" s="1"/>
  <c r="P111" i="86"/>
  <c r="F29" i="150" s="1"/>
  <c r="O111" i="86"/>
  <c r="F29" i="149" s="1"/>
  <c r="N111" i="86"/>
  <c r="F29" i="148" s="1"/>
  <c r="M111" i="86"/>
  <c r="F29" i="147" s="1"/>
  <c r="L111" i="86"/>
  <c r="F29" i="146" s="1"/>
  <c r="K111" i="86"/>
  <c r="F29" i="145" s="1"/>
  <c r="J111" i="86"/>
  <c r="F29" i="144" s="1"/>
  <c r="I111" i="86"/>
  <c r="F29" i="143" s="1"/>
  <c r="H111" i="86"/>
  <c r="F29" i="142" s="1"/>
  <c r="G111" i="86"/>
  <c r="F29" i="141" s="1"/>
  <c r="F111" i="86"/>
  <c r="F29" i="140" s="1"/>
  <c r="E111" i="86"/>
  <c r="F29" i="139" s="1"/>
  <c r="D111" i="86"/>
  <c r="F29" i="137" s="1"/>
  <c r="AG107" i="86"/>
  <c r="E29" i="167" s="1"/>
  <c r="AF107" i="86"/>
  <c r="E29" i="166" s="1"/>
  <c r="AE107" i="86"/>
  <c r="E29" i="165" s="1"/>
  <c r="AD107" i="86"/>
  <c r="AC107" i="86"/>
  <c r="E29" i="163" s="1"/>
  <c r="AB107" i="86"/>
  <c r="E29" i="162" s="1"/>
  <c r="AA107" i="86"/>
  <c r="E29" i="161" s="1"/>
  <c r="Z107" i="86"/>
  <c r="Y107" i="86"/>
  <c r="E29" i="159" s="1"/>
  <c r="X107" i="86"/>
  <c r="E29" i="158" s="1"/>
  <c r="W107" i="86"/>
  <c r="E29" i="157" s="1"/>
  <c r="V107" i="86"/>
  <c r="U107" i="86"/>
  <c r="E29" i="155" s="1"/>
  <c r="T107" i="86"/>
  <c r="E29" i="154" s="1"/>
  <c r="S107" i="86"/>
  <c r="E29" i="153" s="1"/>
  <c r="R107" i="86"/>
  <c r="Q107" i="86"/>
  <c r="E29" i="151" s="1"/>
  <c r="P107" i="86"/>
  <c r="E29" i="150" s="1"/>
  <c r="O107" i="86"/>
  <c r="E29" i="149" s="1"/>
  <c r="N107" i="86"/>
  <c r="M107" i="86"/>
  <c r="E29" i="147" s="1"/>
  <c r="L107" i="86"/>
  <c r="E29" i="146" s="1"/>
  <c r="K107" i="86"/>
  <c r="E29" i="145" s="1"/>
  <c r="J107" i="86"/>
  <c r="I107" i="86"/>
  <c r="E29" i="143" s="1"/>
  <c r="H107" i="86"/>
  <c r="E29" i="142" s="1"/>
  <c r="G107" i="86"/>
  <c r="E29" i="141" s="1"/>
  <c r="F107" i="86"/>
  <c r="E107" i="86"/>
  <c r="E29" i="139" s="1"/>
  <c r="D107" i="86"/>
  <c r="E29" i="137" s="1"/>
  <c r="AG103" i="86"/>
  <c r="AF103" i="86"/>
  <c r="AE103" i="86"/>
  <c r="D29" i="165" s="1"/>
  <c r="AD103" i="86"/>
  <c r="D29" i="164" s="1"/>
  <c r="AC103" i="86"/>
  <c r="AB103" i="86"/>
  <c r="AA103" i="86"/>
  <c r="D29" i="161" s="1"/>
  <c r="Z103" i="86"/>
  <c r="D29" i="160" s="1"/>
  <c r="Y103" i="86"/>
  <c r="X103" i="86"/>
  <c r="W103" i="86"/>
  <c r="D29" i="157" s="1"/>
  <c r="V103" i="86"/>
  <c r="D29" i="156" s="1"/>
  <c r="U103" i="86"/>
  <c r="T103" i="86"/>
  <c r="S103" i="86"/>
  <c r="D29" i="153" s="1"/>
  <c r="R103" i="86"/>
  <c r="D29" i="152" s="1"/>
  <c r="Q103" i="86"/>
  <c r="P103" i="86"/>
  <c r="O103" i="86"/>
  <c r="D29" i="149" s="1"/>
  <c r="N103" i="86"/>
  <c r="D29" i="148" s="1"/>
  <c r="M103" i="86"/>
  <c r="L103" i="86"/>
  <c r="K103" i="86"/>
  <c r="D29" i="145" s="1"/>
  <c r="J103" i="86"/>
  <c r="D29" i="144" s="1"/>
  <c r="I103" i="86"/>
  <c r="H103" i="86"/>
  <c r="G103" i="86"/>
  <c r="D29" i="141" s="1"/>
  <c r="F103" i="86"/>
  <c r="D29" i="140" s="1"/>
  <c r="E103" i="86"/>
  <c r="D103" i="86"/>
  <c r="D29" i="137" s="1"/>
  <c r="AG96" i="86"/>
  <c r="H6" i="167" s="1"/>
  <c r="AF96" i="86"/>
  <c r="H6" i="166" s="1"/>
  <c r="AE96" i="86"/>
  <c r="H6" i="165" s="1"/>
  <c r="AD96" i="86"/>
  <c r="H6" i="164" s="1"/>
  <c r="AC96" i="86"/>
  <c r="H6" i="163" s="1"/>
  <c r="AB96" i="86"/>
  <c r="H6" i="162" s="1"/>
  <c r="AA96" i="86"/>
  <c r="H6" i="161" s="1"/>
  <c r="Z96" i="86"/>
  <c r="H6" i="160" s="1"/>
  <c r="Y96" i="86"/>
  <c r="H6" i="159" s="1"/>
  <c r="X96" i="86"/>
  <c r="H6" i="158" s="1"/>
  <c r="W96" i="86"/>
  <c r="H6" i="157" s="1"/>
  <c r="V96" i="86"/>
  <c r="H6" i="156" s="1"/>
  <c r="U96" i="86"/>
  <c r="H6" i="155" s="1"/>
  <c r="T96" i="86"/>
  <c r="H6" i="154" s="1"/>
  <c r="S96" i="86"/>
  <c r="H6" i="153" s="1"/>
  <c r="R96" i="86"/>
  <c r="H6" i="152" s="1"/>
  <c r="Q96" i="86"/>
  <c r="H6" i="151" s="1"/>
  <c r="P96" i="86"/>
  <c r="H6" i="150" s="1"/>
  <c r="O96" i="86"/>
  <c r="H6" i="149" s="1"/>
  <c r="N96" i="86"/>
  <c r="H6" i="148" s="1"/>
  <c r="M96" i="86"/>
  <c r="H6" i="147" s="1"/>
  <c r="L96" i="86"/>
  <c r="H6" i="146" s="1"/>
  <c r="K96" i="86"/>
  <c r="H6" i="145" s="1"/>
  <c r="J96" i="86"/>
  <c r="H6" i="144" s="1"/>
  <c r="I96" i="86"/>
  <c r="H6" i="143" s="1"/>
  <c r="H96" i="86"/>
  <c r="H6" i="142" s="1"/>
  <c r="G96" i="86"/>
  <c r="H6" i="141" s="1"/>
  <c r="F96" i="86"/>
  <c r="H6" i="140" s="1"/>
  <c r="E96" i="86"/>
  <c r="H6" i="139" s="1"/>
  <c r="D96" i="86"/>
  <c r="H6" i="137" s="1"/>
  <c r="AG92" i="86"/>
  <c r="G6" i="167" s="1"/>
  <c r="AF92" i="86"/>
  <c r="G6" i="166" s="1"/>
  <c r="AE92" i="86"/>
  <c r="G6" i="165" s="1"/>
  <c r="AD92" i="86"/>
  <c r="G6" i="164" s="1"/>
  <c r="AC92" i="86"/>
  <c r="G6" i="163" s="1"/>
  <c r="AB92" i="86"/>
  <c r="G6" i="162" s="1"/>
  <c r="AA92" i="86"/>
  <c r="G6" i="161" s="1"/>
  <c r="Z92" i="86"/>
  <c r="G6" i="160" s="1"/>
  <c r="Y92" i="86"/>
  <c r="G6" i="159" s="1"/>
  <c r="X92" i="86"/>
  <c r="G6" i="158" s="1"/>
  <c r="W92" i="86"/>
  <c r="G6" i="157" s="1"/>
  <c r="V92" i="86"/>
  <c r="G6" i="156" s="1"/>
  <c r="U92" i="86"/>
  <c r="G6" i="155" s="1"/>
  <c r="T92" i="86"/>
  <c r="G6" i="154" s="1"/>
  <c r="S92" i="86"/>
  <c r="G6" i="153" s="1"/>
  <c r="R92" i="86"/>
  <c r="G6" i="152" s="1"/>
  <c r="Q92" i="86"/>
  <c r="G6" i="151" s="1"/>
  <c r="P92" i="86"/>
  <c r="G6" i="150" s="1"/>
  <c r="O92" i="86"/>
  <c r="G6" i="149" s="1"/>
  <c r="N92" i="86"/>
  <c r="G6" i="148" s="1"/>
  <c r="M92" i="86"/>
  <c r="G6" i="147" s="1"/>
  <c r="L92" i="86"/>
  <c r="G6" i="146" s="1"/>
  <c r="K92" i="86"/>
  <c r="G6" i="145" s="1"/>
  <c r="J92" i="86"/>
  <c r="G6" i="144" s="1"/>
  <c r="I92" i="86"/>
  <c r="G6" i="143" s="1"/>
  <c r="H92" i="86"/>
  <c r="G6" i="142" s="1"/>
  <c r="G92" i="86"/>
  <c r="G6" i="141" s="1"/>
  <c r="F92" i="86"/>
  <c r="G6" i="140" s="1"/>
  <c r="E92" i="86"/>
  <c r="G6" i="139" s="1"/>
  <c r="D92" i="86"/>
  <c r="G6" i="137" s="1"/>
  <c r="AG88" i="86"/>
  <c r="F6" i="167" s="1"/>
  <c r="AF88" i="86"/>
  <c r="F6" i="166" s="1"/>
  <c r="AE88" i="86"/>
  <c r="F6" i="165" s="1"/>
  <c r="AD88" i="86"/>
  <c r="F6" i="164" s="1"/>
  <c r="AC88" i="86"/>
  <c r="F6" i="163" s="1"/>
  <c r="AB88" i="86"/>
  <c r="F6" i="162" s="1"/>
  <c r="AA88" i="86"/>
  <c r="F6" i="161" s="1"/>
  <c r="Z88" i="86"/>
  <c r="F6" i="160" s="1"/>
  <c r="Y88" i="86"/>
  <c r="F6" i="159" s="1"/>
  <c r="X88" i="86"/>
  <c r="F6" i="158" s="1"/>
  <c r="W88" i="86"/>
  <c r="F6" i="157" s="1"/>
  <c r="V88" i="86"/>
  <c r="F6" i="156" s="1"/>
  <c r="U88" i="86"/>
  <c r="F6" i="155" s="1"/>
  <c r="T88" i="86"/>
  <c r="F6" i="154" s="1"/>
  <c r="S88" i="86"/>
  <c r="F6" i="153" s="1"/>
  <c r="R88" i="86"/>
  <c r="F6" i="152" s="1"/>
  <c r="Q88" i="86"/>
  <c r="F6" i="151" s="1"/>
  <c r="P88" i="86"/>
  <c r="F6" i="150" s="1"/>
  <c r="O88" i="86"/>
  <c r="F6" i="149" s="1"/>
  <c r="N88" i="86"/>
  <c r="F6" i="148" s="1"/>
  <c r="M88" i="86"/>
  <c r="F6" i="147" s="1"/>
  <c r="L88" i="86"/>
  <c r="F6" i="146" s="1"/>
  <c r="K88" i="86"/>
  <c r="F6" i="145" s="1"/>
  <c r="J88" i="86"/>
  <c r="F6" i="144" s="1"/>
  <c r="I88" i="86"/>
  <c r="F6" i="143" s="1"/>
  <c r="H88" i="86"/>
  <c r="F6" i="142" s="1"/>
  <c r="G88" i="86"/>
  <c r="F6" i="141" s="1"/>
  <c r="F88" i="86"/>
  <c r="F6" i="140" s="1"/>
  <c r="E88" i="86"/>
  <c r="F6" i="139" s="1"/>
  <c r="D88" i="86"/>
  <c r="F6" i="137" s="1"/>
  <c r="AG84" i="86"/>
  <c r="E6" i="167" s="1"/>
  <c r="AF84" i="86"/>
  <c r="E6" i="166" s="1"/>
  <c r="AE84" i="86"/>
  <c r="E6" i="165" s="1"/>
  <c r="AD84" i="86"/>
  <c r="E6" i="164" s="1"/>
  <c r="AC84" i="86"/>
  <c r="E6" i="163" s="1"/>
  <c r="AB84" i="86"/>
  <c r="E6" i="162" s="1"/>
  <c r="AA84" i="86"/>
  <c r="E6" i="161" s="1"/>
  <c r="Z84" i="86"/>
  <c r="E6" i="160" s="1"/>
  <c r="Y84" i="86"/>
  <c r="E6" i="159" s="1"/>
  <c r="X84" i="86"/>
  <c r="E6" i="158" s="1"/>
  <c r="W84" i="86"/>
  <c r="E6" i="157" s="1"/>
  <c r="V84" i="86"/>
  <c r="E6" i="156" s="1"/>
  <c r="U84" i="86"/>
  <c r="E6" i="155" s="1"/>
  <c r="T84" i="86"/>
  <c r="E6" i="154" s="1"/>
  <c r="S84" i="86"/>
  <c r="E6" i="153" s="1"/>
  <c r="R84" i="86"/>
  <c r="E6" i="152" s="1"/>
  <c r="Q84" i="86"/>
  <c r="E6" i="151" s="1"/>
  <c r="P84" i="86"/>
  <c r="E6" i="150" s="1"/>
  <c r="O84" i="86"/>
  <c r="E6" i="149" s="1"/>
  <c r="N84" i="86"/>
  <c r="E6" i="148" s="1"/>
  <c r="M84" i="86"/>
  <c r="E6" i="147" s="1"/>
  <c r="L84" i="86"/>
  <c r="E6" i="146" s="1"/>
  <c r="K84" i="86"/>
  <c r="E6" i="145" s="1"/>
  <c r="J84" i="86"/>
  <c r="E6" i="144" s="1"/>
  <c r="I84" i="86"/>
  <c r="E6" i="143" s="1"/>
  <c r="H84" i="86"/>
  <c r="E6" i="142" s="1"/>
  <c r="G84" i="86"/>
  <c r="E6" i="141" s="1"/>
  <c r="F84" i="86"/>
  <c r="E6" i="140" s="1"/>
  <c r="E84" i="86"/>
  <c r="E6" i="139" s="1"/>
  <c r="D84" i="86"/>
  <c r="E6" i="137" s="1"/>
  <c r="AG80" i="86"/>
  <c r="D6" i="167" s="1"/>
  <c r="AF80" i="86"/>
  <c r="D6" i="166" s="1"/>
  <c r="AE80" i="86"/>
  <c r="AD80" i="86"/>
  <c r="D6" i="164" s="1"/>
  <c r="AC80" i="86"/>
  <c r="D6" i="163" s="1"/>
  <c r="AB80" i="86"/>
  <c r="D6" i="162" s="1"/>
  <c r="AA80" i="86"/>
  <c r="Z80" i="86"/>
  <c r="D6" i="160" s="1"/>
  <c r="Y80" i="86"/>
  <c r="D6" i="159" s="1"/>
  <c r="X80" i="86"/>
  <c r="D6" i="158" s="1"/>
  <c r="W80" i="86"/>
  <c r="V80" i="86"/>
  <c r="D6" i="156" s="1"/>
  <c r="U80" i="86"/>
  <c r="D6" i="155" s="1"/>
  <c r="T80" i="86"/>
  <c r="D6" i="154" s="1"/>
  <c r="S80" i="86"/>
  <c r="R80" i="86"/>
  <c r="D6" i="152" s="1"/>
  <c r="Q80" i="86"/>
  <c r="D6" i="151" s="1"/>
  <c r="P80" i="86"/>
  <c r="D6" i="150" s="1"/>
  <c r="O80" i="86"/>
  <c r="N80" i="86"/>
  <c r="D6" i="148" s="1"/>
  <c r="M80" i="86"/>
  <c r="D6" i="147" s="1"/>
  <c r="L80" i="86"/>
  <c r="D6" i="146" s="1"/>
  <c r="K80" i="86"/>
  <c r="J80" i="86"/>
  <c r="D6" i="144" s="1"/>
  <c r="I80" i="86"/>
  <c r="D6" i="143" s="1"/>
  <c r="H80" i="86"/>
  <c r="D6" i="142" s="1"/>
  <c r="G80" i="86"/>
  <c r="F80" i="86"/>
  <c r="D6" i="140" s="1"/>
  <c r="E80" i="86"/>
  <c r="D6" i="139" s="1"/>
  <c r="D80" i="86"/>
  <c r="D6" i="137" s="1"/>
  <c r="AG73" i="86"/>
  <c r="R18" i="167" s="1"/>
  <c r="AF73" i="86"/>
  <c r="R18" i="166" s="1"/>
  <c r="AE73" i="86"/>
  <c r="R18" i="165" s="1"/>
  <c r="AD73" i="86"/>
  <c r="R18" i="164" s="1"/>
  <c r="AC73" i="86"/>
  <c r="R18" i="163" s="1"/>
  <c r="AB73" i="86"/>
  <c r="R18" i="162" s="1"/>
  <c r="AA73" i="86"/>
  <c r="R18" i="161" s="1"/>
  <c r="Z73" i="86"/>
  <c r="R18" i="160" s="1"/>
  <c r="Y73" i="86"/>
  <c r="R18" i="159" s="1"/>
  <c r="X73" i="86"/>
  <c r="R18" i="158" s="1"/>
  <c r="W73" i="86"/>
  <c r="R18" i="157" s="1"/>
  <c r="V73" i="86"/>
  <c r="R18" i="156" s="1"/>
  <c r="U73" i="86"/>
  <c r="R18" i="155" s="1"/>
  <c r="T73" i="86"/>
  <c r="R18" i="154" s="1"/>
  <c r="S73" i="86"/>
  <c r="R18" i="153" s="1"/>
  <c r="R73" i="86"/>
  <c r="R18" i="152" s="1"/>
  <c r="Q73" i="86"/>
  <c r="R18" i="151" s="1"/>
  <c r="P73" i="86"/>
  <c r="R18" i="150" s="1"/>
  <c r="O73" i="86"/>
  <c r="R18" i="149" s="1"/>
  <c r="N73" i="86"/>
  <c r="R18" i="148" s="1"/>
  <c r="M73" i="86"/>
  <c r="R18" i="147" s="1"/>
  <c r="L73" i="86"/>
  <c r="R18" i="146" s="1"/>
  <c r="K73" i="86"/>
  <c r="R18" i="145" s="1"/>
  <c r="J73" i="86"/>
  <c r="R18" i="144" s="1"/>
  <c r="I73" i="86"/>
  <c r="R18" i="143" s="1"/>
  <c r="H73" i="86"/>
  <c r="R18" i="142" s="1"/>
  <c r="G73" i="86"/>
  <c r="R18" i="141" s="1"/>
  <c r="F73" i="86"/>
  <c r="R18" i="140" s="1"/>
  <c r="E73" i="86"/>
  <c r="R18" i="139" s="1"/>
  <c r="D73" i="86"/>
  <c r="R18" i="137" s="1"/>
  <c r="AG69" i="86"/>
  <c r="Q18" i="167" s="1"/>
  <c r="AF69" i="86"/>
  <c r="Q18" i="166" s="1"/>
  <c r="AE69" i="86"/>
  <c r="Q18" i="165" s="1"/>
  <c r="AD69" i="86"/>
  <c r="Q18" i="164" s="1"/>
  <c r="AC69" i="86"/>
  <c r="Q18" i="163" s="1"/>
  <c r="AB69" i="86"/>
  <c r="Q18" i="162" s="1"/>
  <c r="AA69" i="86"/>
  <c r="Q18" i="161" s="1"/>
  <c r="Z69" i="86"/>
  <c r="Q18" i="160" s="1"/>
  <c r="Y69" i="86"/>
  <c r="Q18" i="159" s="1"/>
  <c r="X69" i="86"/>
  <c r="Q18" i="158" s="1"/>
  <c r="W69" i="86"/>
  <c r="Q18" i="157" s="1"/>
  <c r="V69" i="86"/>
  <c r="Q18" i="156" s="1"/>
  <c r="U69" i="86"/>
  <c r="Q18" i="155" s="1"/>
  <c r="T69" i="86"/>
  <c r="Q18" i="154" s="1"/>
  <c r="S69" i="86"/>
  <c r="Q18" i="153" s="1"/>
  <c r="R69" i="86"/>
  <c r="Q18" i="152" s="1"/>
  <c r="Q69" i="86"/>
  <c r="Q18" i="151" s="1"/>
  <c r="P69" i="86"/>
  <c r="Q18" i="150" s="1"/>
  <c r="O69" i="86"/>
  <c r="Q18" i="149" s="1"/>
  <c r="N69" i="86"/>
  <c r="Q18" i="148" s="1"/>
  <c r="M69" i="86"/>
  <c r="Q18" i="147" s="1"/>
  <c r="L69" i="86"/>
  <c r="Q18" i="146" s="1"/>
  <c r="K69" i="86"/>
  <c r="Q18" i="145" s="1"/>
  <c r="J69" i="86"/>
  <c r="Q18" i="144" s="1"/>
  <c r="I69" i="86"/>
  <c r="Q18" i="143" s="1"/>
  <c r="H69" i="86"/>
  <c r="Q18" i="142" s="1"/>
  <c r="G69" i="86"/>
  <c r="Q18" i="141" s="1"/>
  <c r="F69" i="86"/>
  <c r="Q18" i="140" s="1"/>
  <c r="E69" i="86"/>
  <c r="Q18" i="139" s="1"/>
  <c r="D69" i="86"/>
  <c r="Q18" i="137" s="1"/>
  <c r="AG65" i="86"/>
  <c r="P18" i="167" s="1"/>
  <c r="AF65" i="86"/>
  <c r="P18" i="166" s="1"/>
  <c r="AE65" i="86"/>
  <c r="P18" i="165" s="1"/>
  <c r="AD65" i="86"/>
  <c r="P18" i="164" s="1"/>
  <c r="AC65" i="86"/>
  <c r="P18" i="163" s="1"/>
  <c r="AB65" i="86"/>
  <c r="P18" i="162" s="1"/>
  <c r="AA65" i="86"/>
  <c r="P18" i="161" s="1"/>
  <c r="Z65" i="86"/>
  <c r="P18" i="160" s="1"/>
  <c r="Y65" i="86"/>
  <c r="P18" i="159" s="1"/>
  <c r="X65" i="86"/>
  <c r="P18" i="158" s="1"/>
  <c r="W65" i="86"/>
  <c r="P18" i="157" s="1"/>
  <c r="V65" i="86"/>
  <c r="P18" i="156" s="1"/>
  <c r="U65" i="86"/>
  <c r="P18" i="155" s="1"/>
  <c r="T65" i="86"/>
  <c r="P18" i="154" s="1"/>
  <c r="S65" i="86"/>
  <c r="P18" i="153" s="1"/>
  <c r="R65" i="86"/>
  <c r="P18" i="152" s="1"/>
  <c r="Q65" i="86"/>
  <c r="P18" i="151" s="1"/>
  <c r="P65" i="86"/>
  <c r="P18" i="150" s="1"/>
  <c r="O65" i="86"/>
  <c r="P18" i="149" s="1"/>
  <c r="N65" i="86"/>
  <c r="P18" i="148" s="1"/>
  <c r="M65" i="86"/>
  <c r="P18" i="147" s="1"/>
  <c r="L65" i="86"/>
  <c r="P18" i="146" s="1"/>
  <c r="K65" i="86"/>
  <c r="P18" i="145" s="1"/>
  <c r="J65" i="86"/>
  <c r="P18" i="144" s="1"/>
  <c r="I65" i="86"/>
  <c r="P18" i="143" s="1"/>
  <c r="H65" i="86"/>
  <c r="P18" i="142" s="1"/>
  <c r="G65" i="86"/>
  <c r="P18" i="141" s="1"/>
  <c r="F65" i="86"/>
  <c r="P18" i="140" s="1"/>
  <c r="E65" i="86"/>
  <c r="P18" i="139" s="1"/>
  <c r="D65" i="86"/>
  <c r="P18" i="137" s="1"/>
  <c r="AG61" i="86"/>
  <c r="O18" i="167" s="1"/>
  <c r="AF61" i="86"/>
  <c r="O18" i="166" s="1"/>
  <c r="AE61" i="86"/>
  <c r="O18" i="165" s="1"/>
  <c r="AD61" i="86"/>
  <c r="AC61" i="86"/>
  <c r="O18" i="163" s="1"/>
  <c r="AB61" i="86"/>
  <c r="O18" i="162" s="1"/>
  <c r="AA61" i="86"/>
  <c r="O18" i="161" s="1"/>
  <c r="Z61" i="86"/>
  <c r="Y61" i="86"/>
  <c r="O18" i="159" s="1"/>
  <c r="X61" i="86"/>
  <c r="O18" i="158" s="1"/>
  <c r="W61" i="86"/>
  <c r="O18" i="157" s="1"/>
  <c r="V61" i="86"/>
  <c r="U61" i="86"/>
  <c r="O18" i="155" s="1"/>
  <c r="T61" i="86"/>
  <c r="O18" i="154" s="1"/>
  <c r="S61" i="86"/>
  <c r="O18" i="153" s="1"/>
  <c r="R61" i="86"/>
  <c r="Q61" i="86"/>
  <c r="O18" i="151" s="1"/>
  <c r="P61" i="86"/>
  <c r="O18" i="150" s="1"/>
  <c r="O61" i="86"/>
  <c r="O18" i="149" s="1"/>
  <c r="N61" i="86"/>
  <c r="M61" i="86"/>
  <c r="O18" i="147" s="1"/>
  <c r="L61" i="86"/>
  <c r="O18" i="146" s="1"/>
  <c r="K61" i="86"/>
  <c r="O18" i="145" s="1"/>
  <c r="J61" i="86"/>
  <c r="I61" i="86"/>
  <c r="O18" i="143" s="1"/>
  <c r="H61" i="86"/>
  <c r="O18" i="142" s="1"/>
  <c r="G61" i="86"/>
  <c r="O18" i="141" s="1"/>
  <c r="F61" i="86"/>
  <c r="E61" i="86"/>
  <c r="O18" i="139" s="1"/>
  <c r="D61" i="86"/>
  <c r="O18" i="137" s="1"/>
  <c r="AG57" i="86"/>
  <c r="AF57" i="86"/>
  <c r="AE57" i="86"/>
  <c r="N18" i="165" s="1"/>
  <c r="AD57" i="86"/>
  <c r="N18" i="164" s="1"/>
  <c r="AC57" i="86"/>
  <c r="AB57" i="86"/>
  <c r="AA57" i="86"/>
  <c r="N18" i="161" s="1"/>
  <c r="Z57" i="86"/>
  <c r="N18" i="160" s="1"/>
  <c r="Y57" i="86"/>
  <c r="X57" i="86"/>
  <c r="W57" i="86"/>
  <c r="N18" i="157" s="1"/>
  <c r="V57" i="86"/>
  <c r="N18" i="156" s="1"/>
  <c r="U57" i="86"/>
  <c r="T57" i="86"/>
  <c r="S57" i="86"/>
  <c r="N18" i="153" s="1"/>
  <c r="R57" i="86"/>
  <c r="N18" i="152" s="1"/>
  <c r="Q57" i="86"/>
  <c r="P57" i="86"/>
  <c r="O57" i="86"/>
  <c r="N18" i="149" s="1"/>
  <c r="N57" i="86"/>
  <c r="N18" i="148" s="1"/>
  <c r="M57" i="86"/>
  <c r="L57" i="86"/>
  <c r="K57" i="86"/>
  <c r="N18" i="145" s="1"/>
  <c r="J57" i="86"/>
  <c r="N18" i="144" s="1"/>
  <c r="I57" i="86"/>
  <c r="H57" i="86"/>
  <c r="G57" i="86"/>
  <c r="N18" i="141" s="1"/>
  <c r="F57" i="86"/>
  <c r="N18" i="140" s="1"/>
  <c r="E57" i="86"/>
  <c r="D57" i="86"/>
  <c r="N18" i="137" s="1"/>
  <c r="AG50" i="86"/>
  <c r="H5" i="167" s="1"/>
  <c r="AF50" i="86"/>
  <c r="H5" i="166" s="1"/>
  <c r="AE50" i="86"/>
  <c r="H5" i="165" s="1"/>
  <c r="AD50" i="86"/>
  <c r="H5" i="164" s="1"/>
  <c r="AC50" i="86"/>
  <c r="H5" i="163" s="1"/>
  <c r="AB50" i="86"/>
  <c r="H5" i="162" s="1"/>
  <c r="AA50" i="86"/>
  <c r="H5" i="161" s="1"/>
  <c r="Z50" i="86"/>
  <c r="H5" i="160" s="1"/>
  <c r="Y50" i="86"/>
  <c r="H5" i="159" s="1"/>
  <c r="X50" i="86"/>
  <c r="H5" i="158" s="1"/>
  <c r="W50" i="86"/>
  <c r="H5" i="157" s="1"/>
  <c r="V50" i="86"/>
  <c r="H5" i="156" s="1"/>
  <c r="U50" i="86"/>
  <c r="H5" i="155" s="1"/>
  <c r="T50" i="86"/>
  <c r="H5" i="154" s="1"/>
  <c r="S50" i="86"/>
  <c r="H5" i="153" s="1"/>
  <c r="R50" i="86"/>
  <c r="H5" i="152" s="1"/>
  <c r="Q50" i="86"/>
  <c r="H5" i="151" s="1"/>
  <c r="P50" i="86"/>
  <c r="H5" i="150" s="1"/>
  <c r="O50" i="86"/>
  <c r="H5" i="149" s="1"/>
  <c r="N50" i="86"/>
  <c r="H5" i="148" s="1"/>
  <c r="M50" i="86"/>
  <c r="H5" i="147" s="1"/>
  <c r="L50" i="86"/>
  <c r="H5" i="146" s="1"/>
  <c r="K50" i="86"/>
  <c r="H5" i="145" s="1"/>
  <c r="J50" i="86"/>
  <c r="H5" i="144" s="1"/>
  <c r="I50" i="86"/>
  <c r="H5" i="143" s="1"/>
  <c r="H50" i="86"/>
  <c r="H5" i="142" s="1"/>
  <c r="G50" i="86"/>
  <c r="H5" i="141" s="1"/>
  <c r="F50" i="86"/>
  <c r="H5" i="140" s="1"/>
  <c r="E50" i="86"/>
  <c r="H5" i="139" s="1"/>
  <c r="D50" i="86"/>
  <c r="H5" i="137" s="1"/>
  <c r="AG46" i="86"/>
  <c r="G5" i="167" s="1"/>
  <c r="AF46" i="86"/>
  <c r="G5" i="166" s="1"/>
  <c r="AE46" i="86"/>
  <c r="G5" i="165" s="1"/>
  <c r="AD46" i="86"/>
  <c r="G5" i="164" s="1"/>
  <c r="AC46" i="86"/>
  <c r="G5" i="163" s="1"/>
  <c r="AB46" i="86"/>
  <c r="G5" i="162" s="1"/>
  <c r="AA46" i="86"/>
  <c r="G5" i="161" s="1"/>
  <c r="Z46" i="86"/>
  <c r="G5" i="160" s="1"/>
  <c r="Y46" i="86"/>
  <c r="G5" i="159" s="1"/>
  <c r="X46" i="86"/>
  <c r="G5" i="158" s="1"/>
  <c r="W46" i="86"/>
  <c r="G5" i="157" s="1"/>
  <c r="V46" i="86"/>
  <c r="G5" i="156" s="1"/>
  <c r="U46" i="86"/>
  <c r="G5" i="155" s="1"/>
  <c r="T46" i="86"/>
  <c r="G5" i="154" s="1"/>
  <c r="S46" i="86"/>
  <c r="G5" i="153" s="1"/>
  <c r="R46" i="86"/>
  <c r="G5" i="152" s="1"/>
  <c r="Q46" i="86"/>
  <c r="G5" i="151" s="1"/>
  <c r="P46" i="86"/>
  <c r="G5" i="150" s="1"/>
  <c r="O46" i="86"/>
  <c r="G5" i="149" s="1"/>
  <c r="N46" i="86"/>
  <c r="G5" i="148" s="1"/>
  <c r="M46" i="86"/>
  <c r="G5" i="147" s="1"/>
  <c r="L46" i="86"/>
  <c r="G5" i="146" s="1"/>
  <c r="K46" i="86"/>
  <c r="G5" i="145" s="1"/>
  <c r="J46" i="86"/>
  <c r="G5" i="144" s="1"/>
  <c r="I46" i="86"/>
  <c r="G5" i="143" s="1"/>
  <c r="H46" i="86"/>
  <c r="G5" i="142" s="1"/>
  <c r="G46" i="86"/>
  <c r="G5" i="141" s="1"/>
  <c r="F46" i="86"/>
  <c r="G5" i="140" s="1"/>
  <c r="E46" i="86"/>
  <c r="G5" i="139" s="1"/>
  <c r="D46" i="86"/>
  <c r="G5" i="137" s="1"/>
  <c r="AG42" i="86"/>
  <c r="F5" i="167" s="1"/>
  <c r="AF42" i="86"/>
  <c r="F5" i="166" s="1"/>
  <c r="AE42" i="86"/>
  <c r="F5" i="165" s="1"/>
  <c r="AD42" i="86"/>
  <c r="F5" i="164" s="1"/>
  <c r="AC42" i="86"/>
  <c r="F5" i="163" s="1"/>
  <c r="AB42" i="86"/>
  <c r="F5" i="162" s="1"/>
  <c r="AA42" i="86"/>
  <c r="F5" i="161" s="1"/>
  <c r="Z42" i="86"/>
  <c r="F5" i="160" s="1"/>
  <c r="Y42" i="86"/>
  <c r="F5" i="159" s="1"/>
  <c r="X42" i="86"/>
  <c r="F5" i="158" s="1"/>
  <c r="W42" i="86"/>
  <c r="F5" i="157" s="1"/>
  <c r="V42" i="86"/>
  <c r="F5" i="156" s="1"/>
  <c r="U42" i="86"/>
  <c r="F5" i="155" s="1"/>
  <c r="T42" i="86"/>
  <c r="F5" i="154" s="1"/>
  <c r="S42" i="86"/>
  <c r="F5" i="153" s="1"/>
  <c r="R42" i="86"/>
  <c r="F5" i="152" s="1"/>
  <c r="Q42" i="86"/>
  <c r="F5" i="151" s="1"/>
  <c r="P42" i="86"/>
  <c r="F5" i="150" s="1"/>
  <c r="O42" i="86"/>
  <c r="F5" i="149" s="1"/>
  <c r="N42" i="86"/>
  <c r="F5" i="148" s="1"/>
  <c r="M42" i="86"/>
  <c r="F5" i="147" s="1"/>
  <c r="L42" i="86"/>
  <c r="F5" i="146" s="1"/>
  <c r="K42" i="86"/>
  <c r="F5" i="145" s="1"/>
  <c r="J42" i="86"/>
  <c r="F5" i="144" s="1"/>
  <c r="I42" i="86"/>
  <c r="F5" i="143" s="1"/>
  <c r="H42" i="86"/>
  <c r="F5" i="142" s="1"/>
  <c r="G42" i="86"/>
  <c r="F5" i="141" s="1"/>
  <c r="F42" i="86"/>
  <c r="F5" i="140" s="1"/>
  <c r="E42" i="86"/>
  <c r="F5" i="139" s="1"/>
  <c r="D42" i="86"/>
  <c r="F5" i="137" s="1"/>
  <c r="AG38" i="86"/>
  <c r="E5" i="167" s="1"/>
  <c r="AF38" i="86"/>
  <c r="E5" i="166" s="1"/>
  <c r="AE38" i="86"/>
  <c r="E5" i="165" s="1"/>
  <c r="AD38" i="86"/>
  <c r="E5" i="164" s="1"/>
  <c r="AC38" i="86"/>
  <c r="E5" i="163" s="1"/>
  <c r="AB38" i="86"/>
  <c r="E5" i="162" s="1"/>
  <c r="AA38" i="86"/>
  <c r="E5" i="161" s="1"/>
  <c r="Z38" i="86"/>
  <c r="E5" i="160" s="1"/>
  <c r="Y38" i="86"/>
  <c r="E5" i="159" s="1"/>
  <c r="X38" i="86"/>
  <c r="E5" i="158" s="1"/>
  <c r="W38" i="86"/>
  <c r="E5" i="157" s="1"/>
  <c r="V38" i="86"/>
  <c r="E5" i="156" s="1"/>
  <c r="U38" i="86"/>
  <c r="E5" i="155" s="1"/>
  <c r="T38" i="86"/>
  <c r="E5" i="154" s="1"/>
  <c r="S38" i="86"/>
  <c r="E5" i="153" s="1"/>
  <c r="R38" i="86"/>
  <c r="E5" i="152" s="1"/>
  <c r="Q38" i="86"/>
  <c r="E5" i="151" s="1"/>
  <c r="P38" i="86"/>
  <c r="E5" i="150" s="1"/>
  <c r="O38" i="86"/>
  <c r="E5" i="149" s="1"/>
  <c r="N38" i="86"/>
  <c r="E5" i="148" s="1"/>
  <c r="M38" i="86"/>
  <c r="E5" i="147" s="1"/>
  <c r="L38" i="86"/>
  <c r="E5" i="146" s="1"/>
  <c r="K38" i="86"/>
  <c r="E5" i="145" s="1"/>
  <c r="J38" i="86"/>
  <c r="E5" i="144" s="1"/>
  <c r="I38" i="86"/>
  <c r="E5" i="143" s="1"/>
  <c r="H38" i="86"/>
  <c r="E5" i="142" s="1"/>
  <c r="G38" i="86"/>
  <c r="E5" i="141" s="1"/>
  <c r="F38" i="86"/>
  <c r="E5" i="140" s="1"/>
  <c r="E38" i="86"/>
  <c r="E5" i="139" s="1"/>
  <c r="D38" i="86"/>
  <c r="E5" i="137" s="1"/>
  <c r="AG34" i="86"/>
  <c r="D5" i="167" s="1"/>
  <c r="AF34" i="86"/>
  <c r="D5" i="166" s="1"/>
  <c r="AE34" i="86"/>
  <c r="AD34" i="86"/>
  <c r="D5" i="164" s="1"/>
  <c r="AC34" i="86"/>
  <c r="D5" i="163" s="1"/>
  <c r="AB34" i="86"/>
  <c r="D5" i="162" s="1"/>
  <c r="AA34" i="86"/>
  <c r="Z34" i="86"/>
  <c r="D5" i="160" s="1"/>
  <c r="Y34" i="86"/>
  <c r="D5" i="159" s="1"/>
  <c r="X34" i="86"/>
  <c r="D5" i="158" s="1"/>
  <c r="W34" i="86"/>
  <c r="V34" i="86"/>
  <c r="D5" i="156" s="1"/>
  <c r="U34" i="86"/>
  <c r="D5" i="155" s="1"/>
  <c r="T34" i="86"/>
  <c r="D5" i="154" s="1"/>
  <c r="S34" i="86"/>
  <c r="R34" i="86"/>
  <c r="D5" i="152" s="1"/>
  <c r="Q34" i="86"/>
  <c r="D5" i="151" s="1"/>
  <c r="P34" i="86"/>
  <c r="D5" i="150" s="1"/>
  <c r="O34" i="86"/>
  <c r="N34" i="86"/>
  <c r="D5" i="148" s="1"/>
  <c r="M34" i="86"/>
  <c r="D5" i="147" s="1"/>
  <c r="L34" i="86"/>
  <c r="D5" i="146" s="1"/>
  <c r="K34" i="86"/>
  <c r="J34" i="86"/>
  <c r="D5" i="144" s="1"/>
  <c r="I34" i="86"/>
  <c r="D5" i="143" s="1"/>
  <c r="H34" i="86"/>
  <c r="D5" i="142" s="1"/>
  <c r="G34" i="86"/>
  <c r="F34" i="86"/>
  <c r="D5" i="140" s="1"/>
  <c r="E34" i="86"/>
  <c r="D5" i="139" s="1"/>
  <c r="D34" i="86"/>
  <c r="D5" i="137" s="1"/>
  <c r="AG27" i="86"/>
  <c r="H4" i="167" s="1"/>
  <c r="AF27" i="86"/>
  <c r="H4" i="166" s="1"/>
  <c r="AE27" i="86"/>
  <c r="H4" i="165" s="1"/>
  <c r="AD27" i="86"/>
  <c r="H4" i="164" s="1"/>
  <c r="AC27" i="86"/>
  <c r="H4" i="163" s="1"/>
  <c r="AB27" i="86"/>
  <c r="H4" i="162" s="1"/>
  <c r="AA27" i="86"/>
  <c r="H4" i="161" s="1"/>
  <c r="Z27" i="86"/>
  <c r="H4" i="160" s="1"/>
  <c r="Y27" i="86"/>
  <c r="H4" i="159" s="1"/>
  <c r="X27" i="86"/>
  <c r="H4" i="158" s="1"/>
  <c r="W27" i="86"/>
  <c r="H4" i="157" s="1"/>
  <c r="V27" i="86"/>
  <c r="H4" i="156" s="1"/>
  <c r="U27" i="86"/>
  <c r="H4" i="155" s="1"/>
  <c r="T27" i="86"/>
  <c r="H4" i="154" s="1"/>
  <c r="S27" i="86"/>
  <c r="H4" i="153" s="1"/>
  <c r="R27" i="86"/>
  <c r="H4" i="152" s="1"/>
  <c r="Q27" i="86"/>
  <c r="H4" i="151" s="1"/>
  <c r="P27" i="86"/>
  <c r="H4" i="150" s="1"/>
  <c r="O27" i="86"/>
  <c r="H4" i="149" s="1"/>
  <c r="N27" i="86"/>
  <c r="H4" i="148" s="1"/>
  <c r="M27" i="86"/>
  <c r="H4" i="147" s="1"/>
  <c r="L27" i="86"/>
  <c r="H4" i="146" s="1"/>
  <c r="K27" i="86"/>
  <c r="H4" i="145" s="1"/>
  <c r="J27" i="86"/>
  <c r="H4" i="144" s="1"/>
  <c r="I27" i="86"/>
  <c r="H4" i="143" s="1"/>
  <c r="H27" i="86"/>
  <c r="H4" i="142" s="1"/>
  <c r="G27" i="86"/>
  <c r="H4" i="141" s="1"/>
  <c r="F27" i="86"/>
  <c r="H4" i="140" s="1"/>
  <c r="E27" i="86"/>
  <c r="H4" i="139" s="1"/>
  <c r="D27" i="86"/>
  <c r="H4" i="137" s="1"/>
  <c r="AG23" i="86"/>
  <c r="G4" i="167" s="1"/>
  <c r="AF23" i="86"/>
  <c r="G4" i="166" s="1"/>
  <c r="AE23" i="86"/>
  <c r="G4" i="165" s="1"/>
  <c r="AD23" i="86"/>
  <c r="AC23" i="86"/>
  <c r="G4" i="163" s="1"/>
  <c r="AB23" i="86"/>
  <c r="G4" i="162" s="1"/>
  <c r="AA23" i="86"/>
  <c r="G4" i="161" s="1"/>
  <c r="Z23" i="86"/>
  <c r="Y23" i="86"/>
  <c r="G4" i="159" s="1"/>
  <c r="X23" i="86"/>
  <c r="G4" i="158" s="1"/>
  <c r="W23" i="86"/>
  <c r="G4" i="157" s="1"/>
  <c r="V23" i="86"/>
  <c r="U23" i="86"/>
  <c r="G4" i="155" s="1"/>
  <c r="T23" i="86"/>
  <c r="G4" i="154" s="1"/>
  <c r="S23" i="86"/>
  <c r="G4" i="153" s="1"/>
  <c r="R23" i="86"/>
  <c r="Q23" i="86"/>
  <c r="G4" i="151" s="1"/>
  <c r="P23" i="86"/>
  <c r="G4" i="150" s="1"/>
  <c r="O23" i="86"/>
  <c r="G4" i="149" s="1"/>
  <c r="N23" i="86"/>
  <c r="M23" i="86"/>
  <c r="G4" i="147" s="1"/>
  <c r="L23" i="86"/>
  <c r="G4" i="146" s="1"/>
  <c r="K23" i="86"/>
  <c r="G4" i="145" s="1"/>
  <c r="J23" i="86"/>
  <c r="I23" i="86"/>
  <c r="G4" i="143" s="1"/>
  <c r="H23" i="86"/>
  <c r="G4" i="142" s="1"/>
  <c r="G23" i="86"/>
  <c r="G4" i="141" s="1"/>
  <c r="F23" i="86"/>
  <c r="E23" i="86"/>
  <c r="G4" i="139" s="1"/>
  <c r="D23" i="86"/>
  <c r="G4" i="137" s="1"/>
  <c r="AG19" i="86"/>
  <c r="F4" i="167" s="1"/>
  <c r="AF19" i="86"/>
  <c r="F4" i="166" s="1"/>
  <c r="AE19" i="86"/>
  <c r="F4" i="165" s="1"/>
  <c r="AD19" i="86"/>
  <c r="F4" i="164" s="1"/>
  <c r="AC19" i="86"/>
  <c r="F4" i="163" s="1"/>
  <c r="AB19" i="86"/>
  <c r="F4" i="162" s="1"/>
  <c r="AA19" i="86"/>
  <c r="F4" i="161" s="1"/>
  <c r="Z19" i="86"/>
  <c r="F4" i="160" s="1"/>
  <c r="Y19" i="86"/>
  <c r="F4" i="159" s="1"/>
  <c r="X19" i="86"/>
  <c r="F4" i="158" s="1"/>
  <c r="W19" i="86"/>
  <c r="F4" i="157" s="1"/>
  <c r="V19" i="86"/>
  <c r="F4" i="156" s="1"/>
  <c r="U19" i="86"/>
  <c r="F4" i="155" s="1"/>
  <c r="T19" i="86"/>
  <c r="F4" i="154" s="1"/>
  <c r="S19" i="86"/>
  <c r="F4" i="153" s="1"/>
  <c r="R19" i="86"/>
  <c r="F4" i="152" s="1"/>
  <c r="Q19" i="86"/>
  <c r="F4" i="151" s="1"/>
  <c r="P19" i="86"/>
  <c r="F4" i="150" s="1"/>
  <c r="O19" i="86"/>
  <c r="F4" i="149" s="1"/>
  <c r="N19" i="86"/>
  <c r="F4" i="148" s="1"/>
  <c r="M19" i="86"/>
  <c r="F4" i="147" s="1"/>
  <c r="L19" i="86"/>
  <c r="F4" i="146" s="1"/>
  <c r="K19" i="86"/>
  <c r="F4" i="145" s="1"/>
  <c r="I19" i="86"/>
  <c r="F4" i="143" s="1"/>
  <c r="H19" i="86"/>
  <c r="F4" i="142" s="1"/>
  <c r="G19" i="86"/>
  <c r="F4" i="141" s="1"/>
  <c r="F19" i="86"/>
  <c r="F4" i="140" s="1"/>
  <c r="E19" i="86"/>
  <c r="F4" i="139" s="1"/>
  <c r="D19" i="86"/>
  <c r="F4" i="137" s="1"/>
  <c r="AG15" i="86"/>
  <c r="AF15" i="86"/>
  <c r="E4" i="166" s="1"/>
  <c r="AE15" i="86"/>
  <c r="E4" i="165" s="1"/>
  <c r="AD15" i="86"/>
  <c r="E4" i="164" s="1"/>
  <c r="AC15" i="86"/>
  <c r="AB15" i="86"/>
  <c r="E4" i="162" s="1"/>
  <c r="AA15" i="86"/>
  <c r="E4" i="161" s="1"/>
  <c r="Z15" i="86"/>
  <c r="E4" i="160" s="1"/>
  <c r="Y15" i="86"/>
  <c r="X15" i="86"/>
  <c r="E4" i="158" s="1"/>
  <c r="W15" i="86"/>
  <c r="E4" i="157" s="1"/>
  <c r="V15" i="86"/>
  <c r="E4" i="156" s="1"/>
  <c r="U15" i="86"/>
  <c r="T15" i="86"/>
  <c r="E4" i="154" s="1"/>
  <c r="S15" i="86"/>
  <c r="E4" i="153" s="1"/>
  <c r="R15" i="86"/>
  <c r="E4" i="152" s="1"/>
  <c r="Q15" i="86"/>
  <c r="P15" i="86"/>
  <c r="E4" i="150" s="1"/>
  <c r="O15" i="86"/>
  <c r="E4" i="149" s="1"/>
  <c r="N15" i="86"/>
  <c r="E4" i="148" s="1"/>
  <c r="M15" i="86"/>
  <c r="L15" i="86"/>
  <c r="E4" i="146" s="1"/>
  <c r="K15" i="86"/>
  <c r="E4" i="145" s="1"/>
  <c r="J15" i="86"/>
  <c r="E4" i="144" s="1"/>
  <c r="I15" i="86"/>
  <c r="H15" i="86"/>
  <c r="E4" i="142" s="1"/>
  <c r="G15" i="86"/>
  <c r="E4" i="141" s="1"/>
  <c r="F15" i="86"/>
  <c r="E4" i="140" s="1"/>
  <c r="E15" i="86"/>
  <c r="D15" i="86"/>
  <c r="E4" i="137" s="1"/>
  <c r="AG11" i="86"/>
  <c r="D4" i="167" s="1"/>
  <c r="AF11" i="86"/>
  <c r="D4" i="166" s="1"/>
  <c r="AE11" i="86"/>
  <c r="AD11" i="86"/>
  <c r="D4" i="164" s="1"/>
  <c r="AC11" i="86"/>
  <c r="D4" i="163" s="1"/>
  <c r="AB11" i="86"/>
  <c r="D4" i="162" s="1"/>
  <c r="AA11" i="86"/>
  <c r="Z11" i="86"/>
  <c r="D4" i="160" s="1"/>
  <c r="Y11" i="86"/>
  <c r="D4" i="159" s="1"/>
  <c r="X11" i="86"/>
  <c r="D4" i="158" s="1"/>
  <c r="W11" i="86"/>
  <c r="V11" i="86"/>
  <c r="D4" i="156" s="1"/>
  <c r="U11" i="86"/>
  <c r="D4" i="155" s="1"/>
  <c r="T11" i="86"/>
  <c r="D4" i="154" s="1"/>
  <c r="S11" i="86"/>
  <c r="R11" i="86"/>
  <c r="D4" i="152" s="1"/>
  <c r="Q11" i="86"/>
  <c r="D4" i="151" s="1"/>
  <c r="P11" i="86"/>
  <c r="D4" i="150" s="1"/>
  <c r="O11" i="86"/>
  <c r="N11" i="86"/>
  <c r="D4" i="148" s="1"/>
  <c r="M11" i="86"/>
  <c r="D4" i="147" s="1"/>
  <c r="L11" i="86"/>
  <c r="D4" i="146" s="1"/>
  <c r="K11" i="86"/>
  <c r="J11" i="86"/>
  <c r="D4" i="144" s="1"/>
  <c r="I11" i="86"/>
  <c r="D4" i="143" s="1"/>
  <c r="H11" i="86"/>
  <c r="D4" i="142" s="1"/>
  <c r="G11" i="86"/>
  <c r="F11" i="86"/>
  <c r="D4" i="140" s="1"/>
  <c r="E11" i="86"/>
  <c r="D4" i="139" s="1"/>
  <c r="D11" i="86"/>
  <c r="D4" i="137" s="1"/>
  <c r="C2" i="86"/>
  <c r="C1" i="86"/>
  <c r="CN2" i="136"/>
  <c r="CM2" i="136"/>
  <c r="CL2" i="136"/>
  <c r="CK2" i="136"/>
  <c r="CJ2" i="136"/>
  <c r="CI2" i="136"/>
  <c r="CH2" i="136"/>
  <c r="CG2" i="136"/>
  <c r="CF2" i="136"/>
  <c r="CE2" i="136"/>
  <c r="CD2" i="136"/>
  <c r="CC2" i="136"/>
  <c r="CB2" i="136"/>
  <c r="CA2" i="136"/>
  <c r="BZ2" i="136"/>
  <c r="BY2" i="136"/>
  <c r="BX2" i="136"/>
  <c r="BW2" i="136"/>
  <c r="BV2" i="136"/>
  <c r="BU2" i="136"/>
  <c r="BT2" i="136"/>
  <c r="BS2" i="136"/>
  <c r="BR2" i="136"/>
  <c r="BQ2" i="136"/>
  <c r="BP2" i="136"/>
  <c r="BO2" i="136"/>
  <c r="BN2" i="136"/>
  <c r="BM2" i="136"/>
  <c r="BL2" i="136"/>
  <c r="BK2" i="136"/>
  <c r="BJ2" i="136"/>
  <c r="BI2" i="136"/>
  <c r="BH2" i="136"/>
  <c r="BG2" i="136"/>
  <c r="BF2" i="136"/>
  <c r="BE2" i="136"/>
  <c r="BD2" i="136"/>
  <c r="BC2" i="136"/>
  <c r="BB2" i="136"/>
  <c r="BA2" i="136"/>
  <c r="AZ2" i="136"/>
  <c r="AY2" i="136"/>
  <c r="AX2" i="136"/>
  <c r="AW2" i="136"/>
  <c r="AV2" i="136"/>
  <c r="AU2" i="136"/>
  <c r="AT2" i="136"/>
  <c r="AS2" i="136"/>
  <c r="AR2" i="136"/>
  <c r="AQ2" i="136"/>
  <c r="AP2" i="136"/>
  <c r="AO2" i="136"/>
  <c r="AN2" i="136"/>
  <c r="AM2" i="136"/>
  <c r="AL2" i="136"/>
  <c r="AK2" i="136"/>
  <c r="AJ2" i="136"/>
  <c r="AI2" i="136"/>
  <c r="AH2" i="136"/>
  <c r="AG2" i="136"/>
  <c r="AF2" i="136"/>
  <c r="AE2" i="136"/>
  <c r="AD2" i="136"/>
  <c r="AC2" i="136"/>
  <c r="AB2" i="136"/>
  <c r="AA2" i="136"/>
  <c r="Z2" i="136"/>
  <c r="Y2" i="136"/>
  <c r="X2" i="136"/>
  <c r="W2" i="136"/>
  <c r="V2" i="136"/>
  <c r="U2" i="136"/>
  <c r="T2" i="136"/>
  <c r="S2" i="136"/>
  <c r="R2" i="136"/>
  <c r="Q2" i="136"/>
  <c r="P2" i="136"/>
  <c r="O2" i="136"/>
  <c r="N2" i="136"/>
  <c r="M2" i="136"/>
  <c r="L2" i="136"/>
  <c r="K2" i="136"/>
  <c r="J2" i="136"/>
  <c r="I2" i="136"/>
  <c r="H2" i="136"/>
  <c r="G2" i="136"/>
  <c r="F2" i="136"/>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7" i="83"/>
  <c r="AF46" i="83"/>
  <c r="AF45" i="83"/>
  <c r="AF44" i="83"/>
  <c r="AF43" i="83"/>
  <c r="AF42" i="83"/>
  <c r="AF41" i="83"/>
  <c r="AF40" i="83"/>
  <c r="AF39" i="83"/>
  <c r="AF38" i="83"/>
  <c r="AF37" i="83"/>
  <c r="AF36" i="83"/>
  <c r="AF35" i="83"/>
  <c r="AF34" i="83"/>
  <c r="AF33" i="83"/>
  <c r="AF32" i="83"/>
  <c r="AF31" i="83"/>
  <c r="AF30" i="83"/>
  <c r="AF29" i="83"/>
  <c r="AF28" i="83"/>
  <c r="AF27"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5" i="83"/>
  <c r="AF24" i="83"/>
  <c r="AF23" i="83"/>
  <c r="AF22" i="83"/>
  <c r="AF21" i="83"/>
  <c r="AF20" i="83"/>
  <c r="AF19" i="83"/>
  <c r="AF18" i="83"/>
  <c r="AF17" i="83"/>
  <c r="AF16" i="83"/>
  <c r="AF15" i="83"/>
  <c r="AF14" i="83"/>
  <c r="AF13" i="83"/>
  <c r="AF12" i="83"/>
  <c r="AF11" i="83"/>
  <c r="AF10" i="83"/>
  <c r="AF9" i="83"/>
  <c r="AF8" i="83"/>
  <c r="AF7" i="83"/>
  <c r="AF6" i="83"/>
  <c r="AF5" i="83"/>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C2" i="4"/>
  <c r="C1" i="4"/>
  <c r="M91" i="7" l="1"/>
  <c r="S24" i="147"/>
  <c r="U23" i="147" s="1"/>
  <c r="AA51" i="86"/>
  <c r="AV5" i="10" s="1"/>
  <c r="I5" i="161" s="1"/>
  <c r="D5" i="161"/>
  <c r="I74" i="86"/>
  <c r="N18" i="143"/>
  <c r="U74" i="86"/>
  <c r="N18" i="155"/>
  <c r="AG74" i="86"/>
  <c r="N18" i="167"/>
  <c r="O97" i="86"/>
  <c r="X7" i="10" s="1"/>
  <c r="I6" i="149" s="1"/>
  <c r="D6" i="149"/>
  <c r="AA97" i="86"/>
  <c r="AV7" i="10" s="1"/>
  <c r="I6" i="161" s="1"/>
  <c r="D6" i="161"/>
  <c r="I120" i="86"/>
  <c r="L8" i="10" s="1"/>
  <c r="I29" i="143" s="1"/>
  <c r="D29" i="143"/>
  <c r="U120" i="86"/>
  <c r="AJ8" i="10" s="1"/>
  <c r="I29" i="155" s="1"/>
  <c r="D29" i="155"/>
  <c r="AG120" i="86"/>
  <c r="BH8" i="10" s="1"/>
  <c r="I29" i="167" s="1"/>
  <c r="D29" i="167"/>
  <c r="O143" i="86"/>
  <c r="X9" i="10" s="1"/>
  <c r="I7" i="149" s="1"/>
  <c r="D7" i="149"/>
  <c r="AA143" i="86"/>
  <c r="AV9" i="10" s="1"/>
  <c r="I7" i="161" s="1"/>
  <c r="D7" i="161"/>
  <c r="I166" i="86"/>
  <c r="L10" i="10" s="1"/>
  <c r="I8" i="143" s="1"/>
  <c r="D8" i="143"/>
  <c r="U166" i="86"/>
  <c r="AJ10" i="10" s="1"/>
  <c r="I8" i="155" s="1"/>
  <c r="D8" i="155"/>
  <c r="AG166" i="86"/>
  <c r="BH10" i="10" s="1"/>
  <c r="I8" i="167" s="1"/>
  <c r="D8" i="167"/>
  <c r="O189" i="86"/>
  <c r="X11" i="10" s="1"/>
  <c r="I9" i="149" s="1"/>
  <c r="D9" i="149"/>
  <c r="AA189" i="86"/>
  <c r="AV11" i="10" s="1"/>
  <c r="I9" i="161" s="1"/>
  <c r="D9" i="161"/>
  <c r="I211" i="86"/>
  <c r="L12" i="10" s="1"/>
  <c r="I10" i="143" s="1"/>
  <c r="D10" i="143"/>
  <c r="U211" i="86"/>
  <c r="AJ12" i="10" s="1"/>
  <c r="I10" i="155" s="1"/>
  <c r="D10" i="155"/>
  <c r="AG211" i="86"/>
  <c r="BH12" i="10" s="1"/>
  <c r="I10" i="167" s="1"/>
  <c r="D10" i="167"/>
  <c r="O234" i="86"/>
  <c r="X13" i="10" s="1"/>
  <c r="I11" i="149" s="1"/>
  <c r="D11" i="149"/>
  <c r="AA234" i="86"/>
  <c r="AV13" i="10" s="1"/>
  <c r="I11" i="161" s="1"/>
  <c r="D11" i="161"/>
  <c r="I257" i="86"/>
  <c r="N16" i="143"/>
  <c r="U257" i="86"/>
  <c r="N16" i="155"/>
  <c r="AG257" i="86"/>
  <c r="N16" i="167"/>
  <c r="O280" i="86"/>
  <c r="X15" i="10" s="1"/>
  <c r="I12" i="149" s="1"/>
  <c r="D12" i="149"/>
  <c r="AA280" i="86"/>
  <c r="AV15" i="10" s="1"/>
  <c r="I12" i="161" s="1"/>
  <c r="D12" i="161"/>
  <c r="I293" i="86"/>
  <c r="L16" i="10" s="1"/>
  <c r="I40" i="143" s="1"/>
  <c r="D40" i="143"/>
  <c r="U293" i="86"/>
  <c r="AJ16" i="10" s="1"/>
  <c r="I40" i="155" s="1"/>
  <c r="D40" i="155"/>
  <c r="AG293" i="86"/>
  <c r="BH16" i="10" s="1"/>
  <c r="I40" i="167" s="1"/>
  <c r="D40" i="167"/>
  <c r="O316" i="86"/>
  <c r="N17" i="149"/>
  <c r="AA316" i="86"/>
  <c r="N17" i="161"/>
  <c r="I339" i="86"/>
  <c r="L18" i="10" s="1"/>
  <c r="I13" i="143" s="1"/>
  <c r="D13" i="143"/>
  <c r="U339" i="86"/>
  <c r="AJ18" i="10" s="1"/>
  <c r="I13" i="155" s="1"/>
  <c r="D13" i="155"/>
  <c r="AG339" i="86"/>
  <c r="BH18" i="10" s="1"/>
  <c r="I13" i="167" s="1"/>
  <c r="D13" i="167"/>
  <c r="O362" i="86"/>
  <c r="X19" i="10" s="1"/>
  <c r="I14" i="149" s="1"/>
  <c r="D14" i="149"/>
  <c r="AA362" i="86"/>
  <c r="AV19" i="10" s="1"/>
  <c r="I14" i="161" s="1"/>
  <c r="D14" i="161"/>
  <c r="I385" i="86"/>
  <c r="L20" i="10" s="1"/>
  <c r="I15" i="143" s="1"/>
  <c r="D15" i="143"/>
  <c r="U385" i="86"/>
  <c r="AJ20" i="10" s="1"/>
  <c r="I15" i="155" s="1"/>
  <c r="D15" i="155"/>
  <c r="AG385" i="86"/>
  <c r="BH20" i="10" s="1"/>
  <c r="I15" i="167" s="1"/>
  <c r="D15" i="167"/>
  <c r="O408" i="86"/>
  <c r="X21" i="10" s="1"/>
  <c r="I16" i="149" s="1"/>
  <c r="D16" i="149"/>
  <c r="AA408" i="86"/>
  <c r="AV21" i="10" s="1"/>
  <c r="I16" i="161" s="1"/>
  <c r="D16" i="161"/>
  <c r="I431" i="86"/>
  <c r="L22" i="10" s="1"/>
  <c r="I17" i="143" s="1"/>
  <c r="D17" i="143"/>
  <c r="U431" i="86"/>
  <c r="AJ22" i="10" s="1"/>
  <c r="I17" i="155" s="1"/>
  <c r="D17" i="155"/>
  <c r="AG431" i="86"/>
  <c r="BH22" i="10" s="1"/>
  <c r="I17" i="167" s="1"/>
  <c r="D17" i="167"/>
  <c r="O454" i="86"/>
  <c r="X23" i="10" s="1"/>
  <c r="I18" i="149" s="1"/>
  <c r="D18" i="149"/>
  <c r="AA454" i="86"/>
  <c r="AV23" i="10" s="1"/>
  <c r="I18" i="161" s="1"/>
  <c r="D18" i="161"/>
  <c r="I467" i="86"/>
  <c r="L24" i="10" s="1"/>
  <c r="I39" i="143" s="1"/>
  <c r="D39" i="143"/>
  <c r="U467" i="86"/>
  <c r="AJ24" i="10" s="1"/>
  <c r="I39" i="155" s="1"/>
  <c r="D39" i="155"/>
  <c r="AG467" i="86"/>
  <c r="BH24" i="10" s="1"/>
  <c r="I39" i="167" s="1"/>
  <c r="D39" i="167"/>
  <c r="O490" i="86"/>
  <c r="X25" i="10" s="1"/>
  <c r="I37" i="149" s="1"/>
  <c r="D37" i="149"/>
  <c r="AA490" i="86"/>
  <c r="AV25" i="10" s="1"/>
  <c r="I37" i="161" s="1"/>
  <c r="D37" i="161"/>
  <c r="I513" i="86"/>
  <c r="L26" i="10" s="1"/>
  <c r="I19" i="143" s="1"/>
  <c r="D19" i="143"/>
  <c r="U513" i="86"/>
  <c r="AJ26" i="10" s="1"/>
  <c r="I19" i="155" s="1"/>
  <c r="D19" i="155"/>
  <c r="AG513" i="86"/>
  <c r="BH26" i="10" s="1"/>
  <c r="I19" i="167" s="1"/>
  <c r="D19" i="167"/>
  <c r="O536" i="86"/>
  <c r="X27" i="10" s="1"/>
  <c r="I20" i="149" s="1"/>
  <c r="D20" i="149"/>
  <c r="AA536" i="86"/>
  <c r="AV27" i="10" s="1"/>
  <c r="I20" i="161" s="1"/>
  <c r="D20" i="161"/>
  <c r="I536" i="86"/>
  <c r="L27" i="10" s="1"/>
  <c r="I20" i="143" s="1"/>
  <c r="E20" i="143"/>
  <c r="AG536" i="86"/>
  <c r="BH27" i="10" s="1"/>
  <c r="I20" i="167" s="1"/>
  <c r="E20" i="167"/>
  <c r="M559" i="86"/>
  <c r="T28" i="10" s="1"/>
  <c r="I21" i="147" s="1"/>
  <c r="D21" i="147"/>
  <c r="Y559" i="86"/>
  <c r="AR28" i="10" s="1"/>
  <c r="I21" i="159" s="1"/>
  <c r="D21" i="159"/>
  <c r="K605" i="86"/>
  <c r="P30" i="10" s="1"/>
  <c r="I23" i="145" s="1"/>
  <c r="D23" i="145"/>
  <c r="W605" i="86"/>
  <c r="AN30" i="10" s="1"/>
  <c r="I23" i="157" s="1"/>
  <c r="D23" i="157"/>
  <c r="E605" i="86"/>
  <c r="D30" i="10" s="1"/>
  <c r="I23" i="139" s="1"/>
  <c r="E23" i="139"/>
  <c r="Q605" i="86"/>
  <c r="AB30" i="10" s="1"/>
  <c r="I23" i="151" s="1"/>
  <c r="E23" i="151"/>
  <c r="AC605" i="86"/>
  <c r="AZ30" i="10" s="1"/>
  <c r="I23" i="163" s="1"/>
  <c r="E23" i="163"/>
  <c r="E628" i="86"/>
  <c r="D31" i="10" s="1"/>
  <c r="I24" i="139" s="1"/>
  <c r="D24" i="139"/>
  <c r="AC628" i="86"/>
  <c r="AZ31" i="10" s="1"/>
  <c r="I24" i="163" s="1"/>
  <c r="D24" i="163"/>
  <c r="P651" i="86"/>
  <c r="Z32" i="10" s="1"/>
  <c r="I25" i="150" s="1"/>
  <c r="D25" i="150"/>
  <c r="AB651" i="86"/>
  <c r="AX32" i="10" s="1"/>
  <c r="I25" i="162" s="1"/>
  <c r="D25" i="162"/>
  <c r="J651" i="86"/>
  <c r="N32" i="10" s="1"/>
  <c r="I25" i="144" s="1"/>
  <c r="E25" i="144"/>
  <c r="V651" i="86"/>
  <c r="AL32" i="10" s="1"/>
  <c r="I25" i="156" s="1"/>
  <c r="E25" i="156"/>
  <c r="P697" i="86"/>
  <c r="Z34" i="10" s="1"/>
  <c r="I26" i="150" s="1"/>
  <c r="D26" i="150"/>
  <c r="AB697" i="86"/>
  <c r="AX34" i="10" s="1"/>
  <c r="I26" i="162" s="1"/>
  <c r="D26" i="162"/>
  <c r="J697" i="86"/>
  <c r="N34" i="10" s="1"/>
  <c r="I26" i="144" s="1"/>
  <c r="E26" i="144"/>
  <c r="V697" i="86"/>
  <c r="AL34" i="10" s="1"/>
  <c r="I26" i="156" s="1"/>
  <c r="E26" i="156"/>
  <c r="P743" i="86"/>
  <c r="Z36" i="10" s="1"/>
  <c r="I28" i="150" s="1"/>
  <c r="D28" i="150"/>
  <c r="AB743" i="86"/>
  <c r="AX36" i="10" s="1"/>
  <c r="I28" i="162" s="1"/>
  <c r="D28" i="162"/>
  <c r="J743" i="86"/>
  <c r="N36" i="10" s="1"/>
  <c r="I28" i="144" s="1"/>
  <c r="E28" i="144"/>
  <c r="V743" i="86"/>
  <c r="AL36" i="10" s="1"/>
  <c r="I28" i="156" s="1"/>
  <c r="E28" i="156"/>
  <c r="P789" i="86"/>
  <c r="Z38" i="10" s="1"/>
  <c r="I31" i="150" s="1"/>
  <c r="D31" i="150"/>
  <c r="AB789" i="86"/>
  <c r="AX38" i="10" s="1"/>
  <c r="I31" i="162" s="1"/>
  <c r="D31" i="162"/>
  <c r="J789" i="86"/>
  <c r="N38" i="10" s="1"/>
  <c r="I31" i="144" s="1"/>
  <c r="E31" i="144"/>
  <c r="V789" i="86"/>
  <c r="AL38" i="10" s="1"/>
  <c r="I31" i="156" s="1"/>
  <c r="E31" i="156"/>
  <c r="J842" i="86"/>
  <c r="N41" i="10" s="1"/>
  <c r="I34" i="144" s="1"/>
  <c r="D34" i="144"/>
  <c r="V842" i="86"/>
  <c r="AL41" i="10" s="1"/>
  <c r="I34" i="156" s="1"/>
  <c r="D34" i="156"/>
  <c r="P842" i="86"/>
  <c r="Z41" i="10" s="1"/>
  <c r="I34" i="150" s="1"/>
  <c r="E34" i="150"/>
  <c r="AB842" i="86"/>
  <c r="AX41" i="10" s="1"/>
  <c r="I34" i="162" s="1"/>
  <c r="E34" i="162"/>
  <c r="P954" i="86"/>
  <c r="E57" i="150" s="1"/>
  <c r="D57" i="150"/>
  <c r="AB954" i="86"/>
  <c r="E57" i="162" s="1"/>
  <c r="D57" i="162"/>
  <c r="T22" i="7"/>
  <c r="L39" i="7"/>
  <c r="K42" i="7"/>
  <c r="Q49" i="7"/>
  <c r="Q59" i="7" s="1"/>
  <c r="Q46" i="7" s="1"/>
  <c r="O28" i="45"/>
  <c r="X86" i="10" s="1"/>
  <c r="S34" i="149" s="1"/>
  <c r="N34" i="149"/>
  <c r="AA28" i="45"/>
  <c r="AV86" i="10" s="1"/>
  <c r="S34" i="161" s="1"/>
  <c r="N34" i="161"/>
  <c r="I52" i="45"/>
  <c r="L87" i="10" s="1"/>
  <c r="S35" i="143" s="1"/>
  <c r="N35" i="143"/>
  <c r="U52" i="45"/>
  <c r="AJ87" i="10" s="1"/>
  <c r="S35" i="155" s="1"/>
  <c r="N35" i="155"/>
  <c r="AG52" i="45"/>
  <c r="BH87" i="10" s="1"/>
  <c r="S35" i="167" s="1"/>
  <c r="N35" i="167"/>
  <c r="O76" i="45"/>
  <c r="X88" i="10" s="1"/>
  <c r="S36" i="149" s="1"/>
  <c r="N36" i="149"/>
  <c r="AA76" i="45"/>
  <c r="AV88" i="10" s="1"/>
  <c r="S36" i="161" s="1"/>
  <c r="N36" i="161"/>
  <c r="I100" i="45"/>
  <c r="L89" i="10" s="1"/>
  <c r="S37" i="143" s="1"/>
  <c r="N37" i="143"/>
  <c r="U100" i="45"/>
  <c r="AJ89" i="10" s="1"/>
  <c r="S37" i="155" s="1"/>
  <c r="N37" i="155"/>
  <c r="AG100" i="45"/>
  <c r="BH89" i="10" s="1"/>
  <c r="S37" i="167" s="1"/>
  <c r="N37" i="167"/>
  <c r="O124" i="45"/>
  <c r="X90" i="10" s="1"/>
  <c r="S38" i="149" s="1"/>
  <c r="N38" i="149"/>
  <c r="AA124" i="45"/>
  <c r="AV90" i="10" s="1"/>
  <c r="S38" i="161" s="1"/>
  <c r="N38" i="161"/>
  <c r="I147" i="45"/>
  <c r="L91" i="10" s="1"/>
  <c r="S39" i="143" s="1"/>
  <c r="N39" i="143"/>
  <c r="U147" i="45"/>
  <c r="AJ91" i="10" s="1"/>
  <c r="S39" i="155" s="1"/>
  <c r="N39" i="155"/>
  <c r="AG147" i="45"/>
  <c r="BH91" i="10" s="1"/>
  <c r="S39" i="167" s="1"/>
  <c r="N39" i="167"/>
  <c r="O171" i="45"/>
  <c r="X92" i="10" s="1"/>
  <c r="S40" i="149" s="1"/>
  <c r="N40" i="149"/>
  <c r="AA171" i="45"/>
  <c r="AV92" i="10" s="1"/>
  <c r="S40" i="161" s="1"/>
  <c r="N40" i="161"/>
  <c r="I195" i="45"/>
  <c r="L93" i="10" s="1"/>
  <c r="S41" i="143" s="1"/>
  <c r="N41" i="143"/>
  <c r="U195" i="45"/>
  <c r="AJ93" i="10" s="1"/>
  <c r="S41" i="155" s="1"/>
  <c r="N41" i="155"/>
  <c r="AG195" i="45"/>
  <c r="BH93" i="10" s="1"/>
  <c r="S41" i="167" s="1"/>
  <c r="N41" i="167"/>
  <c r="O219" i="45"/>
  <c r="X94" i="10" s="1"/>
  <c r="S42" i="149" s="1"/>
  <c r="N42" i="149"/>
  <c r="AA219" i="45"/>
  <c r="AV94" i="10" s="1"/>
  <c r="S42" i="161" s="1"/>
  <c r="N42" i="161"/>
  <c r="I243" i="45"/>
  <c r="L95" i="10" s="1"/>
  <c r="S43" i="143" s="1"/>
  <c r="N43" i="143"/>
  <c r="U243" i="45"/>
  <c r="AJ95" i="10" s="1"/>
  <c r="S43" i="155" s="1"/>
  <c r="N43" i="155"/>
  <c r="AG243" i="45"/>
  <c r="BH95" i="10" s="1"/>
  <c r="S43" i="167" s="1"/>
  <c r="N43" i="167"/>
  <c r="O17" i="82"/>
  <c r="X96" i="10" s="1"/>
  <c r="I72" i="149" s="1"/>
  <c r="F72" i="149"/>
  <c r="AA17" i="82"/>
  <c r="AV96" i="10" s="1"/>
  <c r="I72" i="161" s="1"/>
  <c r="F72" i="161"/>
  <c r="M60" i="87"/>
  <c r="T104" i="10" s="1"/>
  <c r="I68" i="147" s="1"/>
  <c r="D68" i="147"/>
  <c r="Y60" i="87"/>
  <c r="AR104" i="10" s="1"/>
  <c r="I68" i="159" s="1"/>
  <c r="D68" i="159"/>
  <c r="G78" i="87"/>
  <c r="H105" i="10" s="1"/>
  <c r="I69" i="141" s="1"/>
  <c r="D69" i="141"/>
  <c r="S78" i="87"/>
  <c r="AF105" i="10" s="1"/>
  <c r="I69" i="153" s="1"/>
  <c r="D69" i="153"/>
  <c r="AE78" i="87"/>
  <c r="BD105" i="10" s="1"/>
  <c r="I69" i="165" s="1"/>
  <c r="D69" i="165"/>
  <c r="M96" i="87"/>
  <c r="T106" i="10" s="1"/>
  <c r="I70" i="147" s="1"/>
  <c r="D70" i="147"/>
  <c r="Y96" i="87"/>
  <c r="AR106" i="10" s="1"/>
  <c r="I70" i="159" s="1"/>
  <c r="D70" i="159"/>
  <c r="G114" i="87"/>
  <c r="H107" i="10" s="1"/>
  <c r="I71" i="141" s="1"/>
  <c r="D71" i="141"/>
  <c r="S114" i="87"/>
  <c r="AF107" i="10" s="1"/>
  <c r="I71" i="153" s="1"/>
  <c r="D71" i="153"/>
  <c r="AE114" i="87"/>
  <c r="BD107" i="10" s="1"/>
  <c r="I71" i="165" s="1"/>
  <c r="D71" i="165"/>
  <c r="O28" i="86"/>
  <c r="X4" i="10" s="1"/>
  <c r="I4" i="149" s="1"/>
  <c r="D4" i="149"/>
  <c r="AA28" i="86"/>
  <c r="AV4" i="10" s="1"/>
  <c r="I4" i="161" s="1"/>
  <c r="D4" i="161"/>
  <c r="I28" i="86"/>
  <c r="L4" i="10" s="1"/>
  <c r="I4" i="143" s="1"/>
  <c r="E4" i="143"/>
  <c r="U28" i="86"/>
  <c r="AJ4" i="10" s="1"/>
  <c r="I4" i="155" s="1"/>
  <c r="E4" i="155"/>
  <c r="AG28" i="86"/>
  <c r="BH4" i="10" s="1"/>
  <c r="I4" i="167" s="1"/>
  <c r="E4" i="167"/>
  <c r="J28" i="86"/>
  <c r="N4" i="10" s="1"/>
  <c r="I4" i="144" s="1"/>
  <c r="G4" i="144"/>
  <c r="V28" i="86"/>
  <c r="AL4" i="10" s="1"/>
  <c r="I4" i="156" s="1"/>
  <c r="G4" i="156"/>
  <c r="P74" i="86"/>
  <c r="N18" i="150"/>
  <c r="AB74" i="86"/>
  <c r="N18" i="162"/>
  <c r="J74" i="86"/>
  <c r="J62" i="7" s="1"/>
  <c r="O18" i="144"/>
  <c r="V74" i="86"/>
  <c r="O18" i="156"/>
  <c r="P120" i="86"/>
  <c r="Z8" i="10" s="1"/>
  <c r="I29" i="150" s="1"/>
  <c r="D29" i="150"/>
  <c r="AB120" i="86"/>
  <c r="AX8" i="10" s="1"/>
  <c r="I29" i="162" s="1"/>
  <c r="D29" i="162"/>
  <c r="J120" i="86"/>
  <c r="N8" i="10" s="1"/>
  <c r="I29" i="144" s="1"/>
  <c r="E29" i="144"/>
  <c r="V120" i="86"/>
  <c r="AL8" i="10" s="1"/>
  <c r="I29" i="156" s="1"/>
  <c r="E29" i="156"/>
  <c r="P166" i="86"/>
  <c r="Z10" i="10" s="1"/>
  <c r="I8" i="150" s="1"/>
  <c r="D8" i="150"/>
  <c r="AB166" i="86"/>
  <c r="AX10" i="10" s="1"/>
  <c r="I8" i="162" s="1"/>
  <c r="D8" i="162"/>
  <c r="J166" i="86"/>
  <c r="N10" i="10" s="1"/>
  <c r="I8" i="144" s="1"/>
  <c r="E8" i="144"/>
  <c r="V166" i="86"/>
  <c r="AL10" i="10" s="1"/>
  <c r="I8" i="156" s="1"/>
  <c r="E8" i="156"/>
  <c r="P211" i="86"/>
  <c r="Z12" i="10" s="1"/>
  <c r="I10" i="150" s="1"/>
  <c r="D10" i="150"/>
  <c r="AB211" i="86"/>
  <c r="AX12" i="10" s="1"/>
  <c r="I10" i="162" s="1"/>
  <c r="D10" i="162"/>
  <c r="J211" i="86"/>
  <c r="N12" i="10" s="1"/>
  <c r="I10" i="144" s="1"/>
  <c r="E10" i="144"/>
  <c r="V211" i="86"/>
  <c r="AL12" i="10" s="1"/>
  <c r="I10" i="156" s="1"/>
  <c r="E10" i="156"/>
  <c r="P257" i="86"/>
  <c r="N16" i="150"/>
  <c r="AB257" i="86"/>
  <c r="AX14" i="10" s="1"/>
  <c r="S16" i="162" s="1"/>
  <c r="U19" i="162" s="1"/>
  <c r="N16" i="162"/>
  <c r="J257" i="86"/>
  <c r="O16" i="144"/>
  <c r="V257" i="86"/>
  <c r="O16" i="156"/>
  <c r="P293" i="86"/>
  <c r="Z16" i="10" s="1"/>
  <c r="I40" i="150" s="1"/>
  <c r="D40" i="150"/>
  <c r="AB293" i="86"/>
  <c r="AX16" i="10" s="1"/>
  <c r="I40" i="162" s="1"/>
  <c r="D40" i="162"/>
  <c r="J293" i="86"/>
  <c r="N16" i="10" s="1"/>
  <c r="I40" i="144" s="1"/>
  <c r="E40" i="144"/>
  <c r="V293" i="86"/>
  <c r="AL16" i="10" s="1"/>
  <c r="I40" i="156" s="1"/>
  <c r="E40" i="156"/>
  <c r="P339" i="86"/>
  <c r="Z18" i="10" s="1"/>
  <c r="I13" i="150" s="1"/>
  <c r="D13" i="150"/>
  <c r="AB339" i="86"/>
  <c r="AX18" i="10" s="1"/>
  <c r="I13" i="162" s="1"/>
  <c r="D13" i="162"/>
  <c r="J339" i="86"/>
  <c r="N18" i="10" s="1"/>
  <c r="I13" i="144" s="1"/>
  <c r="E13" i="144"/>
  <c r="V339" i="86"/>
  <c r="AL18" i="10" s="1"/>
  <c r="I13" i="156" s="1"/>
  <c r="E13" i="156"/>
  <c r="P385" i="86"/>
  <c r="Z20" i="10" s="1"/>
  <c r="I15" i="150" s="1"/>
  <c r="D15" i="150"/>
  <c r="AB385" i="86"/>
  <c r="AX20" i="10" s="1"/>
  <c r="I15" i="162" s="1"/>
  <c r="D15" i="162"/>
  <c r="J385" i="86"/>
  <c r="N20" i="10" s="1"/>
  <c r="I15" i="144" s="1"/>
  <c r="E15" i="144"/>
  <c r="V385" i="86"/>
  <c r="AL20" i="10" s="1"/>
  <c r="I15" i="156" s="1"/>
  <c r="E15" i="156"/>
  <c r="P431" i="86"/>
  <c r="Z22" i="10" s="1"/>
  <c r="I17" i="150" s="1"/>
  <c r="D17" i="150"/>
  <c r="AB431" i="86"/>
  <c r="AX22" i="10" s="1"/>
  <c r="I17" i="162" s="1"/>
  <c r="D17" i="162"/>
  <c r="J431" i="86"/>
  <c r="N22" i="10" s="1"/>
  <c r="I17" i="144" s="1"/>
  <c r="E17" i="144"/>
  <c r="V431" i="86"/>
  <c r="AL22" i="10" s="1"/>
  <c r="I17" i="156" s="1"/>
  <c r="E17" i="156"/>
  <c r="P467" i="86"/>
  <c r="Z24" i="10" s="1"/>
  <c r="I39" i="150" s="1"/>
  <c r="D39" i="150"/>
  <c r="AB467" i="86"/>
  <c r="AX24" i="10" s="1"/>
  <c r="I39" i="162" s="1"/>
  <c r="D39" i="162"/>
  <c r="J467" i="86"/>
  <c r="N24" i="10" s="1"/>
  <c r="I39" i="144" s="1"/>
  <c r="E39" i="144"/>
  <c r="V467" i="86"/>
  <c r="AL24" i="10" s="1"/>
  <c r="I39" i="156" s="1"/>
  <c r="E39" i="156"/>
  <c r="P513" i="86"/>
  <c r="Z26" i="10" s="1"/>
  <c r="I19" i="150" s="1"/>
  <c r="D19" i="150"/>
  <c r="AB513" i="86"/>
  <c r="AX26" i="10" s="1"/>
  <c r="I19" i="162" s="1"/>
  <c r="D19" i="162"/>
  <c r="J513" i="86"/>
  <c r="N26" i="10" s="1"/>
  <c r="I19" i="144" s="1"/>
  <c r="E19" i="144"/>
  <c r="V513" i="86"/>
  <c r="AL26" i="10" s="1"/>
  <c r="I19" i="156" s="1"/>
  <c r="E19" i="156"/>
  <c r="J536" i="86"/>
  <c r="N27" i="10" s="1"/>
  <c r="I20" i="144" s="1"/>
  <c r="D20" i="144"/>
  <c r="V536" i="86"/>
  <c r="AL27" i="10" s="1"/>
  <c r="I20" i="156" s="1"/>
  <c r="D20" i="156"/>
  <c r="Z559" i="86"/>
  <c r="AT28" i="10" s="1"/>
  <c r="I21" i="160" s="1"/>
  <c r="D21" i="160"/>
  <c r="H582" i="86"/>
  <c r="J29" i="10" s="1"/>
  <c r="I22" i="142" s="1"/>
  <c r="D22" i="142"/>
  <c r="T582" i="86"/>
  <c r="AH29" i="10" s="1"/>
  <c r="I22" i="154" s="1"/>
  <c r="D22" i="154"/>
  <c r="AF582" i="86"/>
  <c r="BF29" i="10" s="1"/>
  <c r="I22" i="166" s="1"/>
  <c r="D22" i="166"/>
  <c r="N582" i="86"/>
  <c r="V29" i="10" s="1"/>
  <c r="I22" i="148" s="1"/>
  <c r="E22" i="148"/>
  <c r="Z582" i="86"/>
  <c r="AT29" i="10" s="1"/>
  <c r="I22" i="160" s="1"/>
  <c r="E22" i="160"/>
  <c r="L628" i="86"/>
  <c r="R31" i="10" s="1"/>
  <c r="I24" i="146" s="1"/>
  <c r="D24" i="146"/>
  <c r="X628" i="86"/>
  <c r="AP31" i="10" s="1"/>
  <c r="I24" i="158" s="1"/>
  <c r="D24" i="158"/>
  <c r="F628" i="86"/>
  <c r="F31" i="10" s="1"/>
  <c r="I24" i="140" s="1"/>
  <c r="E24" i="140"/>
  <c r="R628" i="86"/>
  <c r="AD31" i="10" s="1"/>
  <c r="I24" i="152" s="1"/>
  <c r="E24" i="152"/>
  <c r="AD628" i="86"/>
  <c r="BB31" i="10" s="1"/>
  <c r="I24" i="164" s="1"/>
  <c r="E24" i="164"/>
  <c r="K674" i="86"/>
  <c r="P33" i="10" s="1"/>
  <c r="I38" i="145" s="1"/>
  <c r="D38" i="145"/>
  <c r="W674" i="86"/>
  <c r="AN33" i="10" s="1"/>
  <c r="I38" i="157" s="1"/>
  <c r="D38" i="157"/>
  <c r="E674" i="86"/>
  <c r="D33" i="10" s="1"/>
  <c r="I38" i="139" s="1"/>
  <c r="E38" i="139"/>
  <c r="Q674" i="86"/>
  <c r="AB33" i="10" s="1"/>
  <c r="I38" i="151" s="1"/>
  <c r="E38" i="151"/>
  <c r="AC674" i="86"/>
  <c r="AZ33" i="10" s="1"/>
  <c r="I38" i="163" s="1"/>
  <c r="E38" i="163"/>
  <c r="K720" i="86"/>
  <c r="P35" i="10" s="1"/>
  <c r="I27" i="145" s="1"/>
  <c r="D27" i="145"/>
  <c r="W720" i="86"/>
  <c r="AN35" i="10" s="1"/>
  <c r="I27" i="157" s="1"/>
  <c r="D27" i="157"/>
  <c r="E720" i="86"/>
  <c r="D35" i="10" s="1"/>
  <c r="I27" i="139" s="1"/>
  <c r="E27" i="139"/>
  <c r="Q720" i="86"/>
  <c r="AB35" i="10" s="1"/>
  <c r="I27" i="151" s="1"/>
  <c r="E27" i="151"/>
  <c r="AC720" i="86"/>
  <c r="AZ35" i="10" s="1"/>
  <c r="I27" i="163" s="1"/>
  <c r="E27" i="163"/>
  <c r="K766" i="86"/>
  <c r="P37" i="10" s="1"/>
  <c r="I30" i="145" s="1"/>
  <c r="D30" i="145"/>
  <c r="W766" i="86"/>
  <c r="AN37" i="10" s="1"/>
  <c r="I30" i="157" s="1"/>
  <c r="D30" i="157"/>
  <c r="E766" i="86"/>
  <c r="D37" i="10" s="1"/>
  <c r="I30" i="139" s="1"/>
  <c r="E30" i="139"/>
  <c r="Q766" i="86"/>
  <c r="AB37" i="10" s="1"/>
  <c r="I30" i="151" s="1"/>
  <c r="E30" i="151"/>
  <c r="AC766" i="86"/>
  <c r="AZ37" i="10" s="1"/>
  <c r="I30" i="163" s="1"/>
  <c r="E30" i="163"/>
  <c r="W954" i="86"/>
  <c r="D57" i="157"/>
  <c r="K954" i="86"/>
  <c r="U7" i="147"/>
  <c r="AA22" i="7"/>
  <c r="U7" i="160"/>
  <c r="S39" i="7"/>
  <c r="U11" i="140"/>
  <c r="U11" i="152"/>
  <c r="U15" i="146"/>
  <c r="R49" i="7"/>
  <c r="AD52" i="7"/>
  <c r="U15" i="145"/>
  <c r="U15" i="157"/>
  <c r="U15" i="163"/>
  <c r="J58" i="7"/>
  <c r="P28" i="45"/>
  <c r="Z86" i="10" s="1"/>
  <c r="S34" i="150" s="1"/>
  <c r="N34" i="150"/>
  <c r="AB28" i="45"/>
  <c r="AX86" i="10" s="1"/>
  <c r="S34" i="162" s="1"/>
  <c r="N34" i="162"/>
  <c r="J52" i="45"/>
  <c r="N87" i="10" s="1"/>
  <c r="S35" i="144" s="1"/>
  <c r="N35" i="144"/>
  <c r="V52" i="45"/>
  <c r="AL87" i="10" s="1"/>
  <c r="S35" i="156" s="1"/>
  <c r="N35" i="156"/>
  <c r="P52" i="45"/>
  <c r="Z87" i="10" s="1"/>
  <c r="S35" i="150" s="1"/>
  <c r="O35" i="150"/>
  <c r="AB52" i="45"/>
  <c r="AX87" i="10" s="1"/>
  <c r="S35" i="162" s="1"/>
  <c r="O35" i="162"/>
  <c r="J100" i="45"/>
  <c r="N89" i="10" s="1"/>
  <c r="S37" i="144" s="1"/>
  <c r="N37" i="144"/>
  <c r="V100" i="45"/>
  <c r="AL89" i="10" s="1"/>
  <c r="S37" i="156" s="1"/>
  <c r="N37" i="156"/>
  <c r="P100" i="45"/>
  <c r="Z89" i="10" s="1"/>
  <c r="S37" i="150" s="1"/>
  <c r="O37" i="150"/>
  <c r="AB100" i="45"/>
  <c r="AX89" i="10" s="1"/>
  <c r="S37" i="162" s="1"/>
  <c r="O37" i="162"/>
  <c r="J147" i="45"/>
  <c r="N91" i="10" s="1"/>
  <c r="S39" i="144" s="1"/>
  <c r="N39" i="144"/>
  <c r="V147" i="45"/>
  <c r="AL91" i="10" s="1"/>
  <c r="S39" i="156" s="1"/>
  <c r="N39" i="156"/>
  <c r="P147" i="45"/>
  <c r="Z91" i="10" s="1"/>
  <c r="S39" i="150" s="1"/>
  <c r="O39" i="150"/>
  <c r="AB147" i="45"/>
  <c r="AX91" i="10" s="1"/>
  <c r="S39" i="162" s="1"/>
  <c r="O39" i="162"/>
  <c r="AB171" i="45"/>
  <c r="AX92" i="10" s="1"/>
  <c r="S40" i="162" s="1"/>
  <c r="N40" i="162"/>
  <c r="J195" i="45"/>
  <c r="N93" i="10" s="1"/>
  <c r="S41" i="144" s="1"/>
  <c r="N41" i="144"/>
  <c r="V195" i="45"/>
  <c r="AL93" i="10" s="1"/>
  <c r="S41" i="156" s="1"/>
  <c r="N41" i="156"/>
  <c r="P219" i="45"/>
  <c r="Z94" i="10" s="1"/>
  <c r="S42" i="150" s="1"/>
  <c r="N42" i="150"/>
  <c r="AB219" i="45"/>
  <c r="AX94" i="10" s="1"/>
  <c r="S42" i="162" s="1"/>
  <c r="N42" i="162"/>
  <c r="J243" i="45"/>
  <c r="N95" i="10" s="1"/>
  <c r="S43" i="144" s="1"/>
  <c r="N43" i="144"/>
  <c r="V243" i="45"/>
  <c r="AL95" i="10" s="1"/>
  <c r="S43" i="156" s="1"/>
  <c r="N43" i="156"/>
  <c r="P17" i="82"/>
  <c r="Z96" i="10" s="1"/>
  <c r="I72" i="150" s="1"/>
  <c r="F72" i="150"/>
  <c r="AB17" i="82"/>
  <c r="AX96" i="10" s="1"/>
  <c r="I72" i="162" s="1"/>
  <c r="F72" i="162"/>
  <c r="N60" i="87"/>
  <c r="V104" i="10" s="1"/>
  <c r="I68" i="148" s="1"/>
  <c r="D68" i="148"/>
  <c r="Z60" i="87"/>
  <c r="AT104" i="10" s="1"/>
  <c r="I68" i="160" s="1"/>
  <c r="D68" i="160"/>
  <c r="H78" i="87"/>
  <c r="J105" i="10" s="1"/>
  <c r="I69" i="142" s="1"/>
  <c r="D69" i="142"/>
  <c r="T78" i="87"/>
  <c r="AH105" i="10" s="1"/>
  <c r="I69" i="154" s="1"/>
  <c r="D69" i="154"/>
  <c r="AF78" i="87"/>
  <c r="BF105" i="10" s="1"/>
  <c r="I69" i="166" s="1"/>
  <c r="D69" i="166"/>
  <c r="N96" i="87"/>
  <c r="V106" i="10" s="1"/>
  <c r="I70" i="148" s="1"/>
  <c r="D70" i="148"/>
  <c r="Z96" i="87"/>
  <c r="AT106" i="10" s="1"/>
  <c r="I70" i="160" s="1"/>
  <c r="D70" i="160"/>
  <c r="H114" i="87"/>
  <c r="J107" i="10" s="1"/>
  <c r="I71" i="142" s="1"/>
  <c r="D71" i="142"/>
  <c r="T114" i="87"/>
  <c r="AH107" i="10" s="1"/>
  <c r="I71" i="154" s="1"/>
  <c r="D71" i="154"/>
  <c r="AF114" i="87"/>
  <c r="BF107" i="10" s="1"/>
  <c r="I71" i="166" s="1"/>
  <c r="D71" i="166"/>
  <c r="O51" i="86"/>
  <c r="X5" i="10" s="1"/>
  <c r="I5" i="149" s="1"/>
  <c r="D5" i="149"/>
  <c r="K51" i="86"/>
  <c r="P5" i="10" s="1"/>
  <c r="I5" i="145" s="1"/>
  <c r="D5" i="145"/>
  <c r="W51" i="86"/>
  <c r="AN5" i="10" s="1"/>
  <c r="I5" i="157" s="1"/>
  <c r="D5" i="157"/>
  <c r="E74" i="86"/>
  <c r="N18" i="139"/>
  <c r="Q74" i="86"/>
  <c r="N18" i="151"/>
  <c r="AC74" i="86"/>
  <c r="N18" i="163"/>
  <c r="K97" i="86"/>
  <c r="P7" i="10" s="1"/>
  <c r="I6" i="145" s="1"/>
  <c r="D6" i="145"/>
  <c r="W97" i="86"/>
  <c r="AN7" i="10" s="1"/>
  <c r="I6" i="157" s="1"/>
  <c r="D6" i="157"/>
  <c r="E120" i="86"/>
  <c r="D8" i="10" s="1"/>
  <c r="I29" i="139" s="1"/>
  <c r="D29" i="139"/>
  <c r="Q120" i="86"/>
  <c r="AB8" i="10" s="1"/>
  <c r="I29" i="151" s="1"/>
  <c r="D29" i="151"/>
  <c r="AC120" i="86"/>
  <c r="AZ8" i="10" s="1"/>
  <c r="I29" i="163" s="1"/>
  <c r="D29" i="163"/>
  <c r="K143" i="86"/>
  <c r="P9" i="10" s="1"/>
  <c r="I7" i="145" s="1"/>
  <c r="D7" i="145"/>
  <c r="W143" i="86"/>
  <c r="AN9" i="10" s="1"/>
  <c r="I7" i="157" s="1"/>
  <c r="D7" i="157"/>
  <c r="E166" i="86"/>
  <c r="D10" i="10" s="1"/>
  <c r="I8" i="139" s="1"/>
  <c r="D8" i="139"/>
  <c r="Q166" i="86"/>
  <c r="AB10" i="10" s="1"/>
  <c r="I8" i="151" s="1"/>
  <c r="D8" i="151"/>
  <c r="AC166" i="86"/>
  <c r="AZ10" i="10" s="1"/>
  <c r="I8" i="163" s="1"/>
  <c r="D8" i="163"/>
  <c r="K189" i="86"/>
  <c r="P11" i="10" s="1"/>
  <c r="I9" i="145" s="1"/>
  <c r="D9" i="145"/>
  <c r="W189" i="86"/>
  <c r="AN11" i="10" s="1"/>
  <c r="I9" i="157" s="1"/>
  <c r="D9" i="157"/>
  <c r="E211" i="86"/>
  <c r="D12" i="10" s="1"/>
  <c r="I10" i="139" s="1"/>
  <c r="D10" i="139"/>
  <c r="Q211" i="86"/>
  <c r="AB12" i="10" s="1"/>
  <c r="I10" i="151" s="1"/>
  <c r="D10" i="151"/>
  <c r="AC211" i="86"/>
  <c r="AZ12" i="10" s="1"/>
  <c r="I10" i="163" s="1"/>
  <c r="D10" i="163"/>
  <c r="K234" i="86"/>
  <c r="P13" i="10" s="1"/>
  <c r="I11" i="145" s="1"/>
  <c r="D11" i="145"/>
  <c r="W234" i="86"/>
  <c r="AN13" i="10" s="1"/>
  <c r="I11" i="157" s="1"/>
  <c r="D11" i="157"/>
  <c r="E257" i="86"/>
  <c r="N16" i="139"/>
  <c r="Q257" i="86"/>
  <c r="N16" i="151"/>
  <c r="AC257" i="86"/>
  <c r="N16" i="163"/>
  <c r="K280" i="86"/>
  <c r="P15" i="10" s="1"/>
  <c r="I12" i="145" s="1"/>
  <c r="D12" i="145"/>
  <c r="W280" i="86"/>
  <c r="AN15" i="10" s="1"/>
  <c r="I12" i="157" s="1"/>
  <c r="D12" i="157"/>
  <c r="E293" i="86"/>
  <c r="D16" i="10" s="1"/>
  <c r="I40" i="139" s="1"/>
  <c r="D40" i="139"/>
  <c r="Q293" i="86"/>
  <c r="AB16" i="10" s="1"/>
  <c r="I40" i="151" s="1"/>
  <c r="D40" i="151"/>
  <c r="AC293" i="86"/>
  <c r="AZ16" i="10" s="1"/>
  <c r="I40" i="163" s="1"/>
  <c r="D40" i="163"/>
  <c r="K316" i="86"/>
  <c r="N17" i="145"/>
  <c r="W316" i="86"/>
  <c r="N17" i="157"/>
  <c r="E339" i="86"/>
  <c r="D18" i="10" s="1"/>
  <c r="I13" i="139" s="1"/>
  <c r="D13" i="139"/>
  <c r="Q339" i="86"/>
  <c r="AB18" i="10" s="1"/>
  <c r="I13" i="151" s="1"/>
  <c r="D13" i="151"/>
  <c r="AC339" i="86"/>
  <c r="AZ18" i="10" s="1"/>
  <c r="I13" i="163" s="1"/>
  <c r="D13" i="163"/>
  <c r="K362" i="86"/>
  <c r="P19" i="10" s="1"/>
  <c r="I14" i="145" s="1"/>
  <c r="D14" i="145"/>
  <c r="W362" i="86"/>
  <c r="AN19" i="10" s="1"/>
  <c r="I14" i="157" s="1"/>
  <c r="D14" i="157"/>
  <c r="E385" i="86"/>
  <c r="D20" i="10" s="1"/>
  <c r="I15" i="139" s="1"/>
  <c r="D15" i="139"/>
  <c r="Q385" i="86"/>
  <c r="AB20" i="10" s="1"/>
  <c r="I15" i="151" s="1"/>
  <c r="D15" i="151"/>
  <c r="AC385" i="86"/>
  <c r="AZ20" i="10" s="1"/>
  <c r="I15" i="163" s="1"/>
  <c r="D15" i="163"/>
  <c r="K408" i="86"/>
  <c r="P21" i="10" s="1"/>
  <c r="I16" i="145" s="1"/>
  <c r="D16" i="145"/>
  <c r="W408" i="86"/>
  <c r="AN21" i="10" s="1"/>
  <c r="I16" i="157" s="1"/>
  <c r="D16" i="157"/>
  <c r="E431" i="86"/>
  <c r="D22" i="10" s="1"/>
  <c r="I17" i="139" s="1"/>
  <c r="D17" i="139"/>
  <c r="Q431" i="86"/>
  <c r="AB22" i="10" s="1"/>
  <c r="I17" i="151" s="1"/>
  <c r="D17" i="151"/>
  <c r="AC431" i="86"/>
  <c r="AZ22" i="10" s="1"/>
  <c r="I17" i="163" s="1"/>
  <c r="D17" i="163"/>
  <c r="K454" i="86"/>
  <c r="P23" i="10" s="1"/>
  <c r="I18" i="145" s="1"/>
  <c r="D18" i="145"/>
  <c r="W454" i="86"/>
  <c r="AN23" i="10" s="1"/>
  <c r="I18" i="157" s="1"/>
  <c r="D18" i="157"/>
  <c r="E467" i="86"/>
  <c r="D24" i="10" s="1"/>
  <c r="I39" i="139" s="1"/>
  <c r="D39" i="139"/>
  <c r="Q467" i="86"/>
  <c r="AB24" i="10" s="1"/>
  <c r="I39" i="151" s="1"/>
  <c r="D39" i="151"/>
  <c r="AC467" i="86"/>
  <c r="AZ24" i="10" s="1"/>
  <c r="I39" i="163" s="1"/>
  <c r="D39" i="163"/>
  <c r="K490" i="86"/>
  <c r="P25" i="10" s="1"/>
  <c r="I37" i="145" s="1"/>
  <c r="D37" i="145"/>
  <c r="W490" i="86"/>
  <c r="AN25" i="10" s="1"/>
  <c r="I37" i="157" s="1"/>
  <c r="D37" i="157"/>
  <c r="E513" i="86"/>
  <c r="D26" i="10" s="1"/>
  <c r="I19" i="139" s="1"/>
  <c r="D19" i="139"/>
  <c r="Q513" i="86"/>
  <c r="AB26" i="10" s="1"/>
  <c r="I19" i="151" s="1"/>
  <c r="D19" i="151"/>
  <c r="AC513" i="86"/>
  <c r="AZ26" i="10" s="1"/>
  <c r="I19" i="163" s="1"/>
  <c r="D19" i="163"/>
  <c r="K536" i="86"/>
  <c r="P27" i="10" s="1"/>
  <c r="I20" i="145" s="1"/>
  <c r="D20" i="145"/>
  <c r="W536" i="86"/>
  <c r="AN27" i="10" s="1"/>
  <c r="I20" i="157" s="1"/>
  <c r="D20" i="157"/>
  <c r="E536" i="86"/>
  <c r="D27" i="10" s="1"/>
  <c r="I20" i="139" s="1"/>
  <c r="E20" i="139"/>
  <c r="Q536" i="86"/>
  <c r="AB27" i="10" s="1"/>
  <c r="I20" i="151" s="1"/>
  <c r="E20" i="151"/>
  <c r="AC536" i="86"/>
  <c r="AZ27" i="10" s="1"/>
  <c r="I20" i="163" s="1"/>
  <c r="E20" i="163"/>
  <c r="R536" i="86"/>
  <c r="AD27" i="10" s="1"/>
  <c r="I20" i="152" s="1"/>
  <c r="I559" i="86"/>
  <c r="L28" i="10" s="1"/>
  <c r="I21" i="143" s="1"/>
  <c r="D21" i="143"/>
  <c r="U559" i="86"/>
  <c r="AJ28" i="10" s="1"/>
  <c r="I21" i="155" s="1"/>
  <c r="D21" i="155"/>
  <c r="AG559" i="86"/>
  <c r="BH28" i="10" s="1"/>
  <c r="I21" i="167" s="1"/>
  <c r="D21" i="167"/>
  <c r="I582" i="86"/>
  <c r="L29" i="10" s="1"/>
  <c r="I22" i="143" s="1"/>
  <c r="D22" i="143"/>
  <c r="G605" i="86"/>
  <c r="H30" i="10" s="1"/>
  <c r="I23" i="141" s="1"/>
  <c r="D23" i="141"/>
  <c r="S605" i="86"/>
  <c r="AF30" i="10" s="1"/>
  <c r="I23" i="153" s="1"/>
  <c r="D23" i="153"/>
  <c r="AE605" i="86"/>
  <c r="BD30" i="10" s="1"/>
  <c r="I23" i="165" s="1"/>
  <c r="D23" i="165"/>
  <c r="M605" i="86"/>
  <c r="T30" i="10" s="1"/>
  <c r="I23" i="147" s="1"/>
  <c r="E23" i="147"/>
  <c r="Y605" i="86"/>
  <c r="AR30" i="10" s="1"/>
  <c r="I23" i="159" s="1"/>
  <c r="E23" i="159"/>
  <c r="M628" i="86"/>
  <c r="T31" i="10" s="1"/>
  <c r="I24" i="147" s="1"/>
  <c r="D24" i="147"/>
  <c r="L651" i="86"/>
  <c r="R32" i="10" s="1"/>
  <c r="I25" i="146" s="1"/>
  <c r="D25" i="146"/>
  <c r="X651" i="86"/>
  <c r="AP32" i="10" s="1"/>
  <c r="I25" i="158" s="1"/>
  <c r="D25" i="158"/>
  <c r="F651" i="86"/>
  <c r="F32" i="10" s="1"/>
  <c r="I25" i="140" s="1"/>
  <c r="E25" i="140"/>
  <c r="R651" i="86"/>
  <c r="AD32" i="10" s="1"/>
  <c r="I25" i="152" s="1"/>
  <c r="E25" i="152"/>
  <c r="AD651" i="86"/>
  <c r="BB32" i="10" s="1"/>
  <c r="I25" i="164" s="1"/>
  <c r="E25" i="164"/>
  <c r="L697" i="86"/>
  <c r="R34" i="10" s="1"/>
  <c r="I26" i="146" s="1"/>
  <c r="D26" i="146"/>
  <c r="X697" i="86"/>
  <c r="AP34" i="10" s="1"/>
  <c r="I26" i="158" s="1"/>
  <c r="D26" i="158"/>
  <c r="F697" i="86"/>
  <c r="F34" i="10" s="1"/>
  <c r="I26" i="140" s="1"/>
  <c r="E26" i="140"/>
  <c r="R697" i="86"/>
  <c r="AD34" i="10" s="1"/>
  <c r="I26" i="152" s="1"/>
  <c r="E26" i="152"/>
  <c r="AD697" i="86"/>
  <c r="BB34" i="10" s="1"/>
  <c r="I26" i="164" s="1"/>
  <c r="E26" i="164"/>
  <c r="L743" i="86"/>
  <c r="R36" i="10" s="1"/>
  <c r="I28" i="146" s="1"/>
  <c r="D28" i="146"/>
  <c r="X743" i="86"/>
  <c r="AP36" i="10" s="1"/>
  <c r="I28" i="158" s="1"/>
  <c r="D28" i="158"/>
  <c r="F743" i="86"/>
  <c r="F36" i="10" s="1"/>
  <c r="I28" i="140" s="1"/>
  <c r="E28" i="140"/>
  <c r="R743" i="86"/>
  <c r="AD36" i="10" s="1"/>
  <c r="I28" i="152" s="1"/>
  <c r="E28" i="152"/>
  <c r="AD743" i="86"/>
  <c r="BB36" i="10" s="1"/>
  <c r="I28" i="164" s="1"/>
  <c r="E28" i="164"/>
  <c r="L789" i="86"/>
  <c r="R38" i="10" s="1"/>
  <c r="I31" i="146" s="1"/>
  <c r="D31" i="146"/>
  <c r="X789" i="86"/>
  <c r="AP38" i="10" s="1"/>
  <c r="I31" i="158" s="1"/>
  <c r="D31" i="158"/>
  <c r="F789" i="86"/>
  <c r="F38" i="10" s="1"/>
  <c r="I31" i="140" s="1"/>
  <c r="E31" i="140"/>
  <c r="R789" i="86"/>
  <c r="AD38" i="10" s="1"/>
  <c r="I31" i="152" s="1"/>
  <c r="E31" i="152"/>
  <c r="AD789" i="86"/>
  <c r="BB38" i="10" s="1"/>
  <c r="I31" i="164" s="1"/>
  <c r="E31" i="164"/>
  <c r="F842" i="86"/>
  <c r="F41" i="10" s="1"/>
  <c r="I34" i="140" s="1"/>
  <c r="D34" i="140"/>
  <c r="R842" i="86"/>
  <c r="AD41" i="10" s="1"/>
  <c r="I34" i="152" s="1"/>
  <c r="D34" i="152"/>
  <c r="AD842" i="86"/>
  <c r="BB41" i="10" s="1"/>
  <c r="I34" i="164" s="1"/>
  <c r="D34" i="164"/>
  <c r="L842" i="86"/>
  <c r="R41" i="10" s="1"/>
  <c r="I34" i="146" s="1"/>
  <c r="E34" i="146"/>
  <c r="X842" i="86"/>
  <c r="AP41" i="10" s="1"/>
  <c r="I34" i="158" s="1"/>
  <c r="E34" i="158"/>
  <c r="L954" i="86"/>
  <c r="E57" i="146" s="1"/>
  <c r="D57" i="146"/>
  <c r="X954" i="86"/>
  <c r="E57" i="158" s="1"/>
  <c r="D57" i="158"/>
  <c r="S954" i="86"/>
  <c r="U7" i="140"/>
  <c r="W12" i="7"/>
  <c r="D22" i="7"/>
  <c r="AB22" i="7"/>
  <c r="U7" i="143"/>
  <c r="U7" i="155"/>
  <c r="U7" i="167"/>
  <c r="W33" i="7"/>
  <c r="AB36" i="7"/>
  <c r="T39" i="7"/>
  <c r="U11" i="141"/>
  <c r="U11" i="159"/>
  <c r="U11" i="165"/>
  <c r="W42" i="7"/>
  <c r="Z49" i="7"/>
  <c r="Q52" i="7"/>
  <c r="AG52" i="7"/>
  <c r="V55" i="7"/>
  <c r="U15" i="158"/>
  <c r="M58" i="7"/>
  <c r="K28" i="45"/>
  <c r="P86" i="10" s="1"/>
  <c r="S34" i="145" s="1"/>
  <c r="N34" i="145"/>
  <c r="W28" i="45"/>
  <c r="AN86" i="10" s="1"/>
  <c r="S34" i="157" s="1"/>
  <c r="N34" i="157"/>
  <c r="E52" i="45"/>
  <c r="D87" i="10" s="1"/>
  <c r="S35" i="139" s="1"/>
  <c r="N35" i="139"/>
  <c r="Q52" i="45"/>
  <c r="AB87" i="10" s="1"/>
  <c r="S35" i="151" s="1"/>
  <c r="N35" i="151"/>
  <c r="AC52" i="45"/>
  <c r="AZ87" i="10" s="1"/>
  <c r="S35" i="163" s="1"/>
  <c r="N35" i="163"/>
  <c r="K76" i="45"/>
  <c r="P88" i="10" s="1"/>
  <c r="S36" i="145" s="1"/>
  <c r="N36" i="145"/>
  <c r="W76" i="45"/>
  <c r="AN88" i="10" s="1"/>
  <c r="S36" i="157" s="1"/>
  <c r="N36" i="157"/>
  <c r="E100" i="45"/>
  <c r="D89" i="10" s="1"/>
  <c r="S37" i="139" s="1"/>
  <c r="N37" i="139"/>
  <c r="Q100" i="45"/>
  <c r="AB89" i="10" s="1"/>
  <c r="S37" i="151" s="1"/>
  <c r="N37" i="151"/>
  <c r="AC100" i="45"/>
  <c r="AZ89" i="10" s="1"/>
  <c r="S37" i="163" s="1"/>
  <c r="N37" i="163"/>
  <c r="K124" i="45"/>
  <c r="P90" i="10" s="1"/>
  <c r="S38" i="145" s="1"/>
  <c r="N38" i="145"/>
  <c r="W124" i="45"/>
  <c r="AN90" i="10" s="1"/>
  <c r="S38" i="157" s="1"/>
  <c r="N38" i="157"/>
  <c r="E147" i="45"/>
  <c r="D91" i="10" s="1"/>
  <c r="S39" i="139" s="1"/>
  <c r="N39" i="139"/>
  <c r="Q147" i="45"/>
  <c r="AB91" i="10" s="1"/>
  <c r="S39" i="151" s="1"/>
  <c r="N39" i="151"/>
  <c r="AC147" i="45"/>
  <c r="AZ91" i="10" s="1"/>
  <c r="S39" i="163" s="1"/>
  <c r="N39" i="163"/>
  <c r="K171" i="45"/>
  <c r="P92" i="10" s="1"/>
  <c r="S40" i="145" s="1"/>
  <c r="N40" i="145"/>
  <c r="W171" i="45"/>
  <c r="AN92" i="10" s="1"/>
  <c r="S40" i="157" s="1"/>
  <c r="N40" i="157"/>
  <c r="E195" i="45"/>
  <c r="D93" i="10" s="1"/>
  <c r="S41" i="139" s="1"/>
  <c r="N41" i="139"/>
  <c r="Q195" i="45"/>
  <c r="AB93" i="10" s="1"/>
  <c r="S41" i="151" s="1"/>
  <c r="N41" i="151"/>
  <c r="AC195" i="45"/>
  <c r="AZ93" i="10" s="1"/>
  <c r="S41" i="163" s="1"/>
  <c r="N41" i="163"/>
  <c r="K219" i="45"/>
  <c r="P94" i="10" s="1"/>
  <c r="S42" i="145" s="1"/>
  <c r="N42" i="145"/>
  <c r="W219" i="45"/>
  <c r="AN94" i="10" s="1"/>
  <c r="S42" i="157" s="1"/>
  <c r="N42" i="157"/>
  <c r="E243" i="45"/>
  <c r="D95" i="10" s="1"/>
  <c r="S43" i="139" s="1"/>
  <c r="N43" i="139"/>
  <c r="Q243" i="45"/>
  <c r="AB95" i="10" s="1"/>
  <c r="S43" i="151" s="1"/>
  <c r="N43" i="151"/>
  <c r="AC243" i="45"/>
  <c r="AZ95" i="10" s="1"/>
  <c r="S43" i="163" s="1"/>
  <c r="N43" i="163"/>
  <c r="K17" i="82"/>
  <c r="P96" i="10" s="1"/>
  <c r="I72" i="145" s="1"/>
  <c r="F72" i="145"/>
  <c r="W17" i="82"/>
  <c r="AN96" i="10" s="1"/>
  <c r="I72" i="157" s="1"/>
  <c r="F72" i="157"/>
  <c r="I60" i="87"/>
  <c r="L104" i="10" s="1"/>
  <c r="I68" i="143" s="1"/>
  <c r="D68" i="143"/>
  <c r="U60" i="87"/>
  <c r="AJ104" i="10" s="1"/>
  <c r="I68" i="155" s="1"/>
  <c r="D68" i="155"/>
  <c r="AG60" i="87"/>
  <c r="BH104" i="10" s="1"/>
  <c r="I68" i="167" s="1"/>
  <c r="D68" i="167"/>
  <c r="O78" i="87"/>
  <c r="X105" i="10" s="1"/>
  <c r="I69" i="149" s="1"/>
  <c r="D69" i="149"/>
  <c r="AA78" i="87"/>
  <c r="AV105" i="10" s="1"/>
  <c r="I69" i="161" s="1"/>
  <c r="D69" i="161"/>
  <c r="I96" i="87"/>
  <c r="L106" i="10" s="1"/>
  <c r="I70" i="143" s="1"/>
  <c r="D70" i="143"/>
  <c r="U96" i="87"/>
  <c r="AJ106" i="10" s="1"/>
  <c r="I70" i="155" s="1"/>
  <c r="D70" i="155"/>
  <c r="AG96" i="87"/>
  <c r="BH106" i="10" s="1"/>
  <c r="I70" i="167" s="1"/>
  <c r="D70" i="167"/>
  <c r="O114" i="87"/>
  <c r="X107" i="10" s="1"/>
  <c r="I71" i="149" s="1"/>
  <c r="D71" i="149"/>
  <c r="AA114" i="87"/>
  <c r="AV107" i="10" s="1"/>
  <c r="I71" i="161" s="1"/>
  <c r="D71" i="161"/>
  <c r="K28" i="86"/>
  <c r="P4" i="10" s="1"/>
  <c r="I4" i="145" s="1"/>
  <c r="D4" i="145"/>
  <c r="W28" i="86"/>
  <c r="AN4" i="10" s="1"/>
  <c r="I4" i="157" s="1"/>
  <c r="D4" i="157"/>
  <c r="E28" i="86"/>
  <c r="D4" i="10" s="1"/>
  <c r="I4" i="139" s="1"/>
  <c r="E4" i="139"/>
  <c r="Q28" i="86"/>
  <c r="AB4" i="10" s="1"/>
  <c r="I4" i="151" s="1"/>
  <c r="E4" i="151"/>
  <c r="AC28" i="86"/>
  <c r="AZ4" i="10" s="1"/>
  <c r="I4" i="163" s="1"/>
  <c r="E4" i="163"/>
  <c r="F28" i="86"/>
  <c r="F4" i="10" s="1"/>
  <c r="I4" i="140" s="1"/>
  <c r="G4" i="140"/>
  <c r="R28" i="86"/>
  <c r="AD4" i="10" s="1"/>
  <c r="I4" i="152" s="1"/>
  <c r="G4" i="152"/>
  <c r="AD28" i="86"/>
  <c r="BB4" i="10" s="1"/>
  <c r="I4" i="164" s="1"/>
  <c r="G4" i="164"/>
  <c r="L74" i="86"/>
  <c r="R6" i="10" s="1"/>
  <c r="S18" i="146" s="1"/>
  <c r="N18" i="146"/>
  <c r="X74" i="86"/>
  <c r="N18" i="158"/>
  <c r="F74" i="86"/>
  <c r="O18" i="140"/>
  <c r="R74" i="86"/>
  <c r="AD6" i="10" s="1"/>
  <c r="S18" i="152" s="1"/>
  <c r="O18" i="152"/>
  <c r="AD74" i="86"/>
  <c r="O18" i="164"/>
  <c r="L120" i="86"/>
  <c r="R8" i="10" s="1"/>
  <c r="I29" i="146" s="1"/>
  <c r="D29" i="146"/>
  <c r="X120" i="86"/>
  <c r="AP8" i="10" s="1"/>
  <c r="I29" i="158" s="1"/>
  <c r="D29" i="158"/>
  <c r="F120" i="86"/>
  <c r="F8" i="10" s="1"/>
  <c r="I29" i="140" s="1"/>
  <c r="E29" i="140"/>
  <c r="R120" i="86"/>
  <c r="AD8" i="10" s="1"/>
  <c r="I29" i="152" s="1"/>
  <c r="E29" i="152"/>
  <c r="AD120" i="86"/>
  <c r="BB8" i="10" s="1"/>
  <c r="I29" i="164" s="1"/>
  <c r="E29" i="164"/>
  <c r="L166" i="86"/>
  <c r="R10" i="10" s="1"/>
  <c r="I8" i="146" s="1"/>
  <c r="D8" i="146"/>
  <c r="X166" i="86"/>
  <c r="AP10" i="10" s="1"/>
  <c r="I8" i="158" s="1"/>
  <c r="D8" i="158"/>
  <c r="F166" i="86"/>
  <c r="F10" i="10" s="1"/>
  <c r="I8" i="140" s="1"/>
  <c r="E8" i="140"/>
  <c r="R166" i="86"/>
  <c r="AD10" i="10" s="1"/>
  <c r="I8" i="152" s="1"/>
  <c r="E8" i="152"/>
  <c r="AD166" i="86"/>
  <c r="BB10" i="10" s="1"/>
  <c r="I8" i="164" s="1"/>
  <c r="E8" i="164"/>
  <c r="L211" i="86"/>
  <c r="R12" i="10" s="1"/>
  <c r="I10" i="146" s="1"/>
  <c r="D10" i="146"/>
  <c r="X211" i="86"/>
  <c r="AP12" i="10" s="1"/>
  <c r="I10" i="158" s="1"/>
  <c r="D10" i="158"/>
  <c r="F211" i="86"/>
  <c r="F12" i="10" s="1"/>
  <c r="I10" i="140" s="1"/>
  <c r="E10" i="140"/>
  <c r="R211" i="86"/>
  <c r="AD12" i="10" s="1"/>
  <c r="I10" i="152" s="1"/>
  <c r="E10" i="152"/>
  <c r="AD211" i="86"/>
  <c r="BB12" i="10" s="1"/>
  <c r="I10" i="164" s="1"/>
  <c r="E10" i="164"/>
  <c r="L257" i="86"/>
  <c r="N16" i="146"/>
  <c r="X257" i="86"/>
  <c r="X61" i="7" s="1"/>
  <c r="X64" i="7" s="1"/>
  <c r="X60" i="7" s="1"/>
  <c r="N16" i="158"/>
  <c r="F257" i="86"/>
  <c r="O16" i="140"/>
  <c r="R257" i="86"/>
  <c r="O16" i="152"/>
  <c r="AD257" i="86"/>
  <c r="AD61" i="7" s="1"/>
  <c r="AD64" i="7" s="1"/>
  <c r="AD60" i="7" s="1"/>
  <c r="O16" i="164"/>
  <c r="L293" i="86"/>
  <c r="R16" i="10" s="1"/>
  <c r="I40" i="146" s="1"/>
  <c r="D40" i="146"/>
  <c r="X293" i="86"/>
  <c r="AP16" i="10" s="1"/>
  <c r="I40" i="158" s="1"/>
  <c r="D40" i="158"/>
  <c r="F293" i="86"/>
  <c r="F16" i="10" s="1"/>
  <c r="I40" i="140" s="1"/>
  <c r="E40" i="140"/>
  <c r="R293" i="86"/>
  <c r="AD16" i="10" s="1"/>
  <c r="I40" i="152" s="1"/>
  <c r="E40" i="152"/>
  <c r="AD293" i="86"/>
  <c r="BB16" i="10" s="1"/>
  <c r="I40" i="164" s="1"/>
  <c r="E40" i="164"/>
  <c r="L339" i="86"/>
  <c r="R18" i="10" s="1"/>
  <c r="I13" i="146" s="1"/>
  <c r="D13" i="146"/>
  <c r="X339" i="86"/>
  <c r="AP18" i="10" s="1"/>
  <c r="I13" i="158" s="1"/>
  <c r="D13" i="158"/>
  <c r="F339" i="86"/>
  <c r="F18" i="10" s="1"/>
  <c r="I13" i="140" s="1"/>
  <c r="E13" i="140"/>
  <c r="R339" i="86"/>
  <c r="AD18" i="10" s="1"/>
  <c r="I13" i="152" s="1"/>
  <c r="E13" i="152"/>
  <c r="AD339" i="86"/>
  <c r="BB18" i="10" s="1"/>
  <c r="I13" i="164" s="1"/>
  <c r="E13" i="164"/>
  <c r="L385" i="86"/>
  <c r="R20" i="10" s="1"/>
  <c r="I15" i="146" s="1"/>
  <c r="D15" i="146"/>
  <c r="X385" i="86"/>
  <c r="AP20" i="10" s="1"/>
  <c r="I15" i="158" s="1"/>
  <c r="D15" i="158"/>
  <c r="F385" i="86"/>
  <c r="F20" i="10" s="1"/>
  <c r="I15" i="140" s="1"/>
  <c r="E15" i="140"/>
  <c r="R385" i="86"/>
  <c r="AD20" i="10" s="1"/>
  <c r="I15" i="152" s="1"/>
  <c r="E15" i="152"/>
  <c r="AD385" i="86"/>
  <c r="BB20" i="10" s="1"/>
  <c r="I15" i="164" s="1"/>
  <c r="E15" i="164"/>
  <c r="L431" i="86"/>
  <c r="R22" i="10" s="1"/>
  <c r="I17" i="146" s="1"/>
  <c r="D17" i="146"/>
  <c r="X431" i="86"/>
  <c r="AP22" i="10" s="1"/>
  <c r="I17" i="158" s="1"/>
  <c r="D17" i="158"/>
  <c r="F431" i="86"/>
  <c r="F22" i="10" s="1"/>
  <c r="I17" i="140" s="1"/>
  <c r="E17" i="140"/>
  <c r="R431" i="86"/>
  <c r="AD22" i="10" s="1"/>
  <c r="I17" i="152" s="1"/>
  <c r="E17" i="152"/>
  <c r="AD431" i="86"/>
  <c r="BB22" i="10" s="1"/>
  <c r="I17" i="164" s="1"/>
  <c r="E17" i="164"/>
  <c r="L467" i="86"/>
  <c r="R24" i="10" s="1"/>
  <c r="I39" i="146" s="1"/>
  <c r="D39" i="146"/>
  <c r="X467" i="86"/>
  <c r="AP24" i="10" s="1"/>
  <c r="I39" i="158" s="1"/>
  <c r="D39" i="158"/>
  <c r="F467" i="86"/>
  <c r="F24" i="10" s="1"/>
  <c r="I39" i="140" s="1"/>
  <c r="E39" i="140"/>
  <c r="R467" i="86"/>
  <c r="AD24" i="10" s="1"/>
  <c r="I39" i="152" s="1"/>
  <c r="E39" i="152"/>
  <c r="AD467" i="86"/>
  <c r="BB24" i="10" s="1"/>
  <c r="I39" i="164" s="1"/>
  <c r="E39" i="164"/>
  <c r="L513" i="86"/>
  <c r="R26" i="10" s="1"/>
  <c r="I19" i="146" s="1"/>
  <c r="D19" i="146"/>
  <c r="X513" i="86"/>
  <c r="AP26" i="10" s="1"/>
  <c r="I19" i="158" s="1"/>
  <c r="D19" i="158"/>
  <c r="F513" i="86"/>
  <c r="F26" i="10" s="1"/>
  <c r="I19" i="140" s="1"/>
  <c r="E19" i="140"/>
  <c r="R513" i="86"/>
  <c r="AD26" i="10" s="1"/>
  <c r="I19" i="152" s="1"/>
  <c r="E19" i="152"/>
  <c r="AD513" i="86"/>
  <c r="BB26" i="10" s="1"/>
  <c r="I19" i="164" s="1"/>
  <c r="E19" i="164"/>
  <c r="AD536" i="86"/>
  <c r="BB27" i="10" s="1"/>
  <c r="I20" i="164" s="1"/>
  <c r="D20" i="164"/>
  <c r="J559" i="86"/>
  <c r="N28" i="10" s="1"/>
  <c r="I21" i="144" s="1"/>
  <c r="D21" i="144"/>
  <c r="P582" i="86"/>
  <c r="Z29" i="10" s="1"/>
  <c r="I22" i="150" s="1"/>
  <c r="D22" i="150"/>
  <c r="AB582" i="86"/>
  <c r="AX29" i="10" s="1"/>
  <c r="I22" i="162" s="1"/>
  <c r="D22" i="162"/>
  <c r="J582" i="86"/>
  <c r="N29" i="10" s="1"/>
  <c r="I22" i="144" s="1"/>
  <c r="E22" i="144"/>
  <c r="V582" i="86"/>
  <c r="AL29" i="10" s="1"/>
  <c r="I22" i="156" s="1"/>
  <c r="E22" i="156"/>
  <c r="Y582" i="86"/>
  <c r="AR29" i="10" s="1"/>
  <c r="I22" i="159" s="1"/>
  <c r="H628" i="86"/>
  <c r="J31" i="10" s="1"/>
  <c r="I24" i="142" s="1"/>
  <c r="D24" i="142"/>
  <c r="T628" i="86"/>
  <c r="AH31" i="10" s="1"/>
  <c r="I24" i="154" s="1"/>
  <c r="D24" i="154"/>
  <c r="AF628" i="86"/>
  <c r="BF31" i="10" s="1"/>
  <c r="I24" i="166" s="1"/>
  <c r="D24" i="166"/>
  <c r="N628" i="86"/>
  <c r="V31" i="10" s="1"/>
  <c r="I24" i="148" s="1"/>
  <c r="E24" i="148"/>
  <c r="Z628" i="86"/>
  <c r="AT31" i="10" s="1"/>
  <c r="I24" i="160" s="1"/>
  <c r="E24" i="160"/>
  <c r="G674" i="86"/>
  <c r="H33" i="10" s="1"/>
  <c r="I38" i="141" s="1"/>
  <c r="D38" i="141"/>
  <c r="S674" i="86"/>
  <c r="AF33" i="10" s="1"/>
  <c r="I38" i="153" s="1"/>
  <c r="D38" i="153"/>
  <c r="AE674" i="86"/>
  <c r="BD33" i="10" s="1"/>
  <c r="I38" i="165" s="1"/>
  <c r="D38" i="165"/>
  <c r="M674" i="86"/>
  <c r="T33" i="10" s="1"/>
  <c r="I38" i="147" s="1"/>
  <c r="E38" i="147"/>
  <c r="Y674" i="86"/>
  <c r="AR33" i="10" s="1"/>
  <c r="I38" i="159" s="1"/>
  <c r="E38" i="159"/>
  <c r="G720" i="86"/>
  <c r="H35" i="10" s="1"/>
  <c r="I27" i="141" s="1"/>
  <c r="D27" i="141"/>
  <c r="S720" i="86"/>
  <c r="AF35" i="10" s="1"/>
  <c r="I27" i="153" s="1"/>
  <c r="D27" i="153"/>
  <c r="AE720" i="86"/>
  <c r="BD35" i="10" s="1"/>
  <c r="I27" i="165" s="1"/>
  <c r="D27" i="165"/>
  <c r="M720" i="86"/>
  <c r="T35" i="10" s="1"/>
  <c r="I27" i="147" s="1"/>
  <c r="E27" i="147"/>
  <c r="Y720" i="86"/>
  <c r="AR35" i="10" s="1"/>
  <c r="I27" i="159" s="1"/>
  <c r="E27" i="159"/>
  <c r="G766" i="86"/>
  <c r="H37" i="10" s="1"/>
  <c r="I30" i="141" s="1"/>
  <c r="D30" i="141"/>
  <c r="S766" i="86"/>
  <c r="AF37" i="10" s="1"/>
  <c r="I30" i="153" s="1"/>
  <c r="D30" i="153"/>
  <c r="AE766" i="86"/>
  <c r="BD37" i="10" s="1"/>
  <c r="I30" i="165" s="1"/>
  <c r="D30" i="165"/>
  <c r="M766" i="86"/>
  <c r="T37" i="10" s="1"/>
  <c r="I30" i="147" s="1"/>
  <c r="E30" i="147"/>
  <c r="Y766" i="86"/>
  <c r="AR37" i="10" s="1"/>
  <c r="I30" i="159" s="1"/>
  <c r="E30" i="159"/>
  <c r="G954" i="86"/>
  <c r="D57" i="141"/>
  <c r="AE954" i="86"/>
  <c r="D57" i="165"/>
  <c r="AA954" i="86"/>
  <c r="U7" i="141"/>
  <c r="AE12" i="7"/>
  <c r="K22" i="7"/>
  <c r="U7" i="156"/>
  <c r="K25" i="7"/>
  <c r="X33" i="7"/>
  <c r="AE36" i="7"/>
  <c r="AA39" i="7"/>
  <c r="U11" i="142"/>
  <c r="U11" i="148"/>
  <c r="U11" i="160"/>
  <c r="AA42" i="7"/>
  <c r="AG49" i="7"/>
  <c r="R52" i="7"/>
  <c r="E55" i="7"/>
  <c r="Y55" i="7"/>
  <c r="U15" i="141"/>
  <c r="U15" i="153"/>
  <c r="U15" i="165"/>
  <c r="U58" i="7"/>
  <c r="M79" i="7"/>
  <c r="L28" i="45"/>
  <c r="R86" i="10" s="1"/>
  <c r="S34" i="146" s="1"/>
  <c r="N34" i="146"/>
  <c r="X28" i="45"/>
  <c r="AP86" i="10" s="1"/>
  <c r="S34" i="158" s="1"/>
  <c r="N34" i="158"/>
  <c r="F52" i="45"/>
  <c r="F87" i="10" s="1"/>
  <c r="S35" i="140" s="1"/>
  <c r="N35" i="140"/>
  <c r="R52" i="45"/>
  <c r="AD87" i="10" s="1"/>
  <c r="S35" i="152" s="1"/>
  <c r="N35" i="152"/>
  <c r="AD52" i="45"/>
  <c r="BB87" i="10" s="1"/>
  <c r="S35" i="164" s="1"/>
  <c r="N35" i="164"/>
  <c r="L52" i="45"/>
  <c r="R87" i="10" s="1"/>
  <c r="S35" i="146" s="1"/>
  <c r="O35" i="146"/>
  <c r="X52" i="45"/>
  <c r="AP87" i="10" s="1"/>
  <c r="S35" i="158" s="1"/>
  <c r="O35" i="158"/>
  <c r="F100" i="45"/>
  <c r="F89" i="10" s="1"/>
  <c r="S37" i="140" s="1"/>
  <c r="N37" i="140"/>
  <c r="R100" i="45"/>
  <c r="AD89" i="10" s="1"/>
  <c r="S37" i="152" s="1"/>
  <c r="N37" i="152"/>
  <c r="AD100" i="45"/>
  <c r="BB89" i="10" s="1"/>
  <c r="S37" i="164" s="1"/>
  <c r="N37" i="164"/>
  <c r="L100" i="45"/>
  <c r="R89" i="10" s="1"/>
  <c r="S37" i="146" s="1"/>
  <c r="O37" i="146"/>
  <c r="X100" i="45"/>
  <c r="AP89" i="10" s="1"/>
  <c r="S37" i="158" s="1"/>
  <c r="O37" i="158"/>
  <c r="F147" i="45"/>
  <c r="F91" i="10" s="1"/>
  <c r="S39" i="140" s="1"/>
  <c r="N39" i="140"/>
  <c r="R147" i="45"/>
  <c r="AD91" i="10" s="1"/>
  <c r="S39" i="152" s="1"/>
  <c r="N39" i="152"/>
  <c r="AD147" i="45"/>
  <c r="BB91" i="10" s="1"/>
  <c r="S39" i="164" s="1"/>
  <c r="N39" i="164"/>
  <c r="L147" i="45"/>
  <c r="R91" i="10" s="1"/>
  <c r="S39" i="146" s="1"/>
  <c r="O39" i="146"/>
  <c r="X147" i="45"/>
  <c r="AP91" i="10" s="1"/>
  <c r="S39" i="158" s="1"/>
  <c r="O39" i="158"/>
  <c r="F195" i="45"/>
  <c r="F93" i="10" s="1"/>
  <c r="S41" i="140" s="1"/>
  <c r="N41" i="140"/>
  <c r="R195" i="45"/>
  <c r="AD93" i="10" s="1"/>
  <c r="S41" i="152" s="1"/>
  <c r="N41" i="152"/>
  <c r="AD195" i="45"/>
  <c r="BB93" i="10" s="1"/>
  <c r="S41" i="164" s="1"/>
  <c r="N41" i="164"/>
  <c r="L219" i="45"/>
  <c r="R94" i="10" s="1"/>
  <c r="S42" i="146" s="1"/>
  <c r="N42" i="146"/>
  <c r="X219" i="45"/>
  <c r="AP94" i="10" s="1"/>
  <c r="S42" i="158" s="1"/>
  <c r="N42" i="158"/>
  <c r="F243" i="45"/>
  <c r="F95" i="10" s="1"/>
  <c r="S43" i="140" s="1"/>
  <c r="N43" i="140"/>
  <c r="R243" i="45"/>
  <c r="AD95" i="10" s="1"/>
  <c r="S43" i="152" s="1"/>
  <c r="N43" i="152"/>
  <c r="AD243" i="45"/>
  <c r="BB95" i="10" s="1"/>
  <c r="S43" i="164" s="1"/>
  <c r="N43" i="164"/>
  <c r="L17" i="82"/>
  <c r="R96" i="10" s="1"/>
  <c r="I72" i="146" s="1"/>
  <c r="F72" i="146"/>
  <c r="X17" i="82"/>
  <c r="AP96" i="10" s="1"/>
  <c r="I72" i="158" s="1"/>
  <c r="F72" i="158"/>
  <c r="J60" i="87"/>
  <c r="N104" i="10" s="1"/>
  <c r="I68" i="144" s="1"/>
  <c r="D68" i="144"/>
  <c r="V60" i="87"/>
  <c r="AL104" i="10" s="1"/>
  <c r="I68" i="156" s="1"/>
  <c r="D68" i="156"/>
  <c r="P78" i="87"/>
  <c r="Z105" i="10" s="1"/>
  <c r="I69" i="150" s="1"/>
  <c r="D69" i="150"/>
  <c r="AB78" i="87"/>
  <c r="AX105" i="10" s="1"/>
  <c r="I69" i="162" s="1"/>
  <c r="D69" i="162"/>
  <c r="J96" i="87"/>
  <c r="N106" i="10" s="1"/>
  <c r="I70" i="144" s="1"/>
  <c r="D70" i="144"/>
  <c r="V96" i="87"/>
  <c r="AL106" i="10" s="1"/>
  <c r="I70" i="156" s="1"/>
  <c r="D70" i="156"/>
  <c r="P114" i="87"/>
  <c r="Z107" i="10" s="1"/>
  <c r="I71" i="150" s="1"/>
  <c r="D71" i="150"/>
  <c r="AB114" i="87"/>
  <c r="AX107" i="10" s="1"/>
  <c r="I71" i="162" s="1"/>
  <c r="D71" i="162"/>
  <c r="G51" i="86"/>
  <c r="H5" i="10" s="1"/>
  <c r="I5" i="141" s="1"/>
  <c r="D5" i="141"/>
  <c r="S51" i="86"/>
  <c r="AF5" i="10" s="1"/>
  <c r="I5" i="153" s="1"/>
  <c r="D5" i="153"/>
  <c r="AE51" i="86"/>
  <c r="BD5" i="10" s="1"/>
  <c r="I5" i="165" s="1"/>
  <c r="D5" i="165"/>
  <c r="M74" i="86"/>
  <c r="N18" i="147"/>
  <c r="Y74" i="86"/>
  <c r="N18" i="159"/>
  <c r="G97" i="86"/>
  <c r="H7" i="10" s="1"/>
  <c r="I6" i="141" s="1"/>
  <c r="D6" i="141"/>
  <c r="S97" i="86"/>
  <c r="AF7" i="10" s="1"/>
  <c r="I6" i="153" s="1"/>
  <c r="D6" i="153"/>
  <c r="AE97" i="86"/>
  <c r="BD7" i="10" s="1"/>
  <c r="I6" i="165" s="1"/>
  <c r="D6" i="165"/>
  <c r="M120" i="86"/>
  <c r="T8" i="10" s="1"/>
  <c r="I29" i="147" s="1"/>
  <c r="D29" i="147"/>
  <c r="Y120" i="86"/>
  <c r="AR8" i="10" s="1"/>
  <c r="I29" i="159" s="1"/>
  <c r="D29" i="159"/>
  <c r="G143" i="86"/>
  <c r="H9" i="10" s="1"/>
  <c r="I7" i="141" s="1"/>
  <c r="D7" i="141"/>
  <c r="S143" i="86"/>
  <c r="AF9" i="10" s="1"/>
  <c r="I7" i="153" s="1"/>
  <c r="D7" i="153"/>
  <c r="AE143" i="86"/>
  <c r="BD9" i="10" s="1"/>
  <c r="I7" i="165" s="1"/>
  <c r="D7" i="165"/>
  <c r="M166" i="86"/>
  <c r="T10" i="10" s="1"/>
  <c r="I8" i="147" s="1"/>
  <c r="D8" i="147"/>
  <c r="Y166" i="86"/>
  <c r="AR10" i="10" s="1"/>
  <c r="I8" i="159" s="1"/>
  <c r="D8" i="159"/>
  <c r="G189" i="86"/>
  <c r="H11" i="10" s="1"/>
  <c r="I9" i="141" s="1"/>
  <c r="D9" i="141"/>
  <c r="S189" i="86"/>
  <c r="AF11" i="10" s="1"/>
  <c r="I9" i="153" s="1"/>
  <c r="D9" i="153"/>
  <c r="AE189" i="86"/>
  <c r="BD11" i="10" s="1"/>
  <c r="I9" i="165" s="1"/>
  <c r="D9" i="165"/>
  <c r="M211" i="86"/>
  <c r="T12" i="10" s="1"/>
  <c r="I10" i="147" s="1"/>
  <c r="D10" i="147"/>
  <c r="Y211" i="86"/>
  <c r="AR12" i="10" s="1"/>
  <c r="I10" i="159" s="1"/>
  <c r="D10" i="159"/>
  <c r="G234" i="86"/>
  <c r="H13" i="10" s="1"/>
  <c r="I11" i="141" s="1"/>
  <c r="D11" i="141"/>
  <c r="S234" i="86"/>
  <c r="AF13" i="10" s="1"/>
  <c r="I11" i="153" s="1"/>
  <c r="D11" i="153"/>
  <c r="AE234" i="86"/>
  <c r="BD13" i="10" s="1"/>
  <c r="I11" i="165" s="1"/>
  <c r="D11" i="165"/>
  <c r="M257" i="86"/>
  <c r="N16" i="147"/>
  <c r="Y257" i="86"/>
  <c r="N16" i="159"/>
  <c r="G280" i="86"/>
  <c r="H15" i="10" s="1"/>
  <c r="I12" i="141" s="1"/>
  <c r="D12" i="141"/>
  <c r="S280" i="86"/>
  <c r="AF15" i="10" s="1"/>
  <c r="I12" i="153" s="1"/>
  <c r="D12" i="153"/>
  <c r="AE280" i="86"/>
  <c r="BD15" i="10" s="1"/>
  <c r="I12" i="165" s="1"/>
  <c r="D12" i="165"/>
  <c r="M293" i="86"/>
  <c r="T16" i="10" s="1"/>
  <c r="I40" i="147" s="1"/>
  <c r="D40" i="147"/>
  <c r="Y293" i="86"/>
  <c r="AR16" i="10" s="1"/>
  <c r="I40" i="159" s="1"/>
  <c r="D40" i="159"/>
  <c r="G316" i="86"/>
  <c r="N17" i="141"/>
  <c r="S316" i="86"/>
  <c r="N17" i="153"/>
  <c r="AE316" i="86"/>
  <c r="N17" i="165"/>
  <c r="M339" i="86"/>
  <c r="T18" i="10" s="1"/>
  <c r="I13" i="147" s="1"/>
  <c r="D13" i="147"/>
  <c r="Y339" i="86"/>
  <c r="AR18" i="10" s="1"/>
  <c r="I13" i="159" s="1"/>
  <c r="D13" i="159"/>
  <c r="G362" i="86"/>
  <c r="H19" i="10" s="1"/>
  <c r="I14" i="141" s="1"/>
  <c r="D14" i="141"/>
  <c r="S362" i="86"/>
  <c r="AF19" i="10" s="1"/>
  <c r="I14" i="153" s="1"/>
  <c r="D14" i="153"/>
  <c r="AE362" i="86"/>
  <c r="BD19" i="10" s="1"/>
  <c r="I14" i="165" s="1"/>
  <c r="D14" i="165"/>
  <c r="M385" i="86"/>
  <c r="T20" i="10" s="1"/>
  <c r="I15" i="147" s="1"/>
  <c r="D15" i="147"/>
  <c r="Y385" i="86"/>
  <c r="AR20" i="10" s="1"/>
  <c r="I15" i="159" s="1"/>
  <c r="D15" i="159"/>
  <c r="G408" i="86"/>
  <c r="H21" i="10" s="1"/>
  <c r="I16" i="141" s="1"/>
  <c r="D16" i="141"/>
  <c r="S408" i="86"/>
  <c r="AF21" i="10" s="1"/>
  <c r="I16" i="153" s="1"/>
  <c r="D16" i="153"/>
  <c r="AE408" i="86"/>
  <c r="BD21" i="10" s="1"/>
  <c r="I16" i="165" s="1"/>
  <c r="D16" i="165"/>
  <c r="M431" i="86"/>
  <c r="T22" i="10" s="1"/>
  <c r="I17" i="147" s="1"/>
  <c r="D17" i="147"/>
  <c r="Y431" i="86"/>
  <c r="AR22" i="10" s="1"/>
  <c r="I17" i="159" s="1"/>
  <c r="D17" i="159"/>
  <c r="G454" i="86"/>
  <c r="H23" i="10" s="1"/>
  <c r="I18" i="141" s="1"/>
  <c r="D18" i="141"/>
  <c r="S454" i="86"/>
  <c r="AF23" i="10" s="1"/>
  <c r="I18" i="153" s="1"/>
  <c r="D18" i="153"/>
  <c r="AE454" i="86"/>
  <c r="BD23" i="10" s="1"/>
  <c r="I18" i="165" s="1"/>
  <c r="D18" i="165"/>
  <c r="M467" i="86"/>
  <c r="T24" i="10" s="1"/>
  <c r="I39" i="147" s="1"/>
  <c r="D39" i="147"/>
  <c r="Y467" i="86"/>
  <c r="AR24" i="10" s="1"/>
  <c r="I39" i="159" s="1"/>
  <c r="D39" i="159"/>
  <c r="G490" i="86"/>
  <c r="H25" i="10" s="1"/>
  <c r="I37" i="141" s="1"/>
  <c r="D37" i="141"/>
  <c r="S490" i="86"/>
  <c r="AF25" i="10" s="1"/>
  <c r="I37" i="153" s="1"/>
  <c r="D37" i="153"/>
  <c r="AE490" i="86"/>
  <c r="BD25" i="10" s="1"/>
  <c r="I37" i="165" s="1"/>
  <c r="D37" i="165"/>
  <c r="M513" i="86"/>
  <c r="T26" i="10" s="1"/>
  <c r="I19" i="147" s="1"/>
  <c r="D19" i="147"/>
  <c r="Y513" i="86"/>
  <c r="AR26" i="10" s="1"/>
  <c r="I19" i="159" s="1"/>
  <c r="D19" i="159"/>
  <c r="G536" i="86"/>
  <c r="H27" i="10" s="1"/>
  <c r="I20" i="141" s="1"/>
  <c r="D20" i="141"/>
  <c r="S536" i="86"/>
  <c r="AF27" i="10" s="1"/>
  <c r="I20" i="153" s="1"/>
  <c r="D20" i="153"/>
  <c r="AE536" i="86"/>
  <c r="BD27" i="10" s="1"/>
  <c r="I20" i="165" s="1"/>
  <c r="D20" i="165"/>
  <c r="Y536" i="86"/>
  <c r="AR27" i="10" s="1"/>
  <c r="I20" i="159" s="1"/>
  <c r="E20" i="159"/>
  <c r="E559" i="86"/>
  <c r="D28" i="10" s="1"/>
  <c r="I21" i="139" s="1"/>
  <c r="D21" i="139"/>
  <c r="Q559" i="86"/>
  <c r="AB28" i="10" s="1"/>
  <c r="I21" i="151" s="1"/>
  <c r="D21" i="151"/>
  <c r="AC559" i="86"/>
  <c r="AZ28" i="10" s="1"/>
  <c r="I21" i="163" s="1"/>
  <c r="D21" i="163"/>
  <c r="Q582" i="86"/>
  <c r="AB29" i="10" s="1"/>
  <c r="I22" i="151" s="1"/>
  <c r="D22" i="151"/>
  <c r="AG582" i="86"/>
  <c r="BH29" i="10" s="1"/>
  <c r="I22" i="167" s="1"/>
  <c r="O605" i="86"/>
  <c r="X30" i="10" s="1"/>
  <c r="I23" i="149" s="1"/>
  <c r="D23" i="149"/>
  <c r="AA605" i="86"/>
  <c r="AV30" i="10" s="1"/>
  <c r="I23" i="161" s="1"/>
  <c r="D23" i="161"/>
  <c r="I605" i="86"/>
  <c r="L30" i="10" s="1"/>
  <c r="I23" i="143" s="1"/>
  <c r="E23" i="143"/>
  <c r="U605" i="86"/>
  <c r="AJ30" i="10" s="1"/>
  <c r="I23" i="155" s="1"/>
  <c r="E23" i="155"/>
  <c r="AG605" i="86"/>
  <c r="BH30" i="10" s="1"/>
  <c r="I23" i="167" s="1"/>
  <c r="E23" i="167"/>
  <c r="U628" i="86"/>
  <c r="AJ31" i="10" s="1"/>
  <c r="I24" i="155" s="1"/>
  <c r="D24" i="155"/>
  <c r="AG628" i="86"/>
  <c r="BH31" i="10" s="1"/>
  <c r="I24" i="167" s="1"/>
  <c r="D24" i="167"/>
  <c r="H651" i="86"/>
  <c r="J32" i="10" s="1"/>
  <c r="I25" i="142" s="1"/>
  <c r="D25" i="142"/>
  <c r="T651" i="86"/>
  <c r="AH32" i="10" s="1"/>
  <c r="I25" i="154" s="1"/>
  <c r="D25" i="154"/>
  <c r="AF651" i="86"/>
  <c r="BF32" i="10" s="1"/>
  <c r="I25" i="166" s="1"/>
  <c r="D25" i="166"/>
  <c r="N651" i="86"/>
  <c r="V32" i="10" s="1"/>
  <c r="I25" i="148" s="1"/>
  <c r="E25" i="148"/>
  <c r="Z651" i="86"/>
  <c r="AT32" i="10" s="1"/>
  <c r="I25" i="160" s="1"/>
  <c r="E25" i="160"/>
  <c r="H697" i="86"/>
  <c r="J34" i="10" s="1"/>
  <c r="I26" i="142" s="1"/>
  <c r="D26" i="142"/>
  <c r="T697" i="86"/>
  <c r="AH34" i="10" s="1"/>
  <c r="I26" i="154" s="1"/>
  <c r="D26" i="154"/>
  <c r="AF697" i="86"/>
  <c r="BF34" i="10" s="1"/>
  <c r="I26" i="166" s="1"/>
  <c r="D26" i="166"/>
  <c r="N697" i="86"/>
  <c r="V34" i="10" s="1"/>
  <c r="I26" i="148" s="1"/>
  <c r="E26" i="148"/>
  <c r="Z697" i="86"/>
  <c r="AT34" i="10" s="1"/>
  <c r="I26" i="160" s="1"/>
  <c r="E26" i="160"/>
  <c r="H743" i="86"/>
  <c r="J36" i="10" s="1"/>
  <c r="I28" i="142" s="1"/>
  <c r="D28" i="142"/>
  <c r="T743" i="86"/>
  <c r="AH36" i="10" s="1"/>
  <c r="I28" i="154" s="1"/>
  <c r="D28" i="154"/>
  <c r="AF743" i="86"/>
  <c r="BF36" i="10" s="1"/>
  <c r="I28" i="166" s="1"/>
  <c r="D28" i="166"/>
  <c r="N743" i="86"/>
  <c r="V36" i="10" s="1"/>
  <c r="I28" i="148" s="1"/>
  <c r="E28" i="148"/>
  <c r="Z743" i="86"/>
  <c r="AT36" i="10" s="1"/>
  <c r="I28" i="160" s="1"/>
  <c r="E28" i="160"/>
  <c r="H789" i="86"/>
  <c r="J38" i="10" s="1"/>
  <c r="I31" i="142" s="1"/>
  <c r="D31" i="142"/>
  <c r="T789" i="86"/>
  <c r="AH38" i="10" s="1"/>
  <c r="I31" i="154" s="1"/>
  <c r="D31" i="154"/>
  <c r="AF789" i="86"/>
  <c r="BF38" i="10" s="1"/>
  <c r="I31" i="166" s="1"/>
  <c r="D31" i="166"/>
  <c r="N789" i="86"/>
  <c r="V38" i="10" s="1"/>
  <c r="I31" i="148" s="1"/>
  <c r="E31" i="148"/>
  <c r="Z789" i="86"/>
  <c r="AT38" i="10" s="1"/>
  <c r="I31" i="160" s="1"/>
  <c r="E31" i="160"/>
  <c r="N842" i="86"/>
  <c r="V41" i="10" s="1"/>
  <c r="I34" i="148" s="1"/>
  <c r="D34" i="148"/>
  <c r="Z842" i="86"/>
  <c r="AT41" i="10" s="1"/>
  <c r="I34" i="160" s="1"/>
  <c r="D34" i="160"/>
  <c r="H842" i="86"/>
  <c r="J41" i="10" s="1"/>
  <c r="I34" i="142" s="1"/>
  <c r="E34" i="142"/>
  <c r="T842" i="86"/>
  <c r="AH41" i="10" s="1"/>
  <c r="I34" i="154" s="1"/>
  <c r="E34" i="154"/>
  <c r="AF842" i="86"/>
  <c r="BF41" i="10" s="1"/>
  <c r="I34" i="166" s="1"/>
  <c r="E34" i="166"/>
  <c r="H954" i="86"/>
  <c r="E57" i="142" s="1"/>
  <c r="D57" i="142"/>
  <c r="T954" i="86"/>
  <c r="D57" i="154"/>
  <c r="AF954" i="86"/>
  <c r="E57" i="166" s="1"/>
  <c r="D57" i="166"/>
  <c r="U7" i="148"/>
  <c r="D17" i="7"/>
  <c r="L22" i="7"/>
  <c r="U7" i="139"/>
  <c r="U7" i="151"/>
  <c r="U7" i="157"/>
  <c r="U7" i="163"/>
  <c r="S25" i="7"/>
  <c r="D36" i="7"/>
  <c r="D39" i="7"/>
  <c r="AB39" i="7"/>
  <c r="U11" i="143"/>
  <c r="U11" i="149"/>
  <c r="U11" i="155"/>
  <c r="U11" i="167"/>
  <c r="F52" i="7"/>
  <c r="V52" i="7"/>
  <c r="I55" i="7"/>
  <c r="AC55" i="7"/>
  <c r="U15" i="142"/>
  <c r="U15" i="154"/>
  <c r="U15" i="166"/>
  <c r="Z58" i="7"/>
  <c r="G28" i="45"/>
  <c r="H86" i="10" s="1"/>
  <c r="S34" i="141" s="1"/>
  <c r="N34" i="141"/>
  <c r="S28" i="45"/>
  <c r="AF86" i="10" s="1"/>
  <c r="S34" i="153" s="1"/>
  <c r="N34" i="153"/>
  <c r="AE28" i="45"/>
  <c r="BD86" i="10" s="1"/>
  <c r="S34" i="165" s="1"/>
  <c r="N34" i="165"/>
  <c r="M52" i="45"/>
  <c r="T87" i="10" s="1"/>
  <c r="S35" i="147" s="1"/>
  <c r="N35" i="147"/>
  <c r="Y52" i="45"/>
  <c r="AR87" i="10" s="1"/>
  <c r="S35" i="159" s="1"/>
  <c r="N35" i="159"/>
  <c r="G76" i="45"/>
  <c r="H88" i="10" s="1"/>
  <c r="S36" i="141" s="1"/>
  <c r="N36" i="141"/>
  <c r="S76" i="45"/>
  <c r="AF88" i="10" s="1"/>
  <c r="S36" i="153" s="1"/>
  <c r="N36" i="153"/>
  <c r="AE76" i="45"/>
  <c r="BD88" i="10" s="1"/>
  <c r="S36" i="165" s="1"/>
  <c r="N36" i="165"/>
  <c r="M100" i="45"/>
  <c r="T89" i="10" s="1"/>
  <c r="S37" i="147" s="1"/>
  <c r="N37" i="147"/>
  <c r="Y100" i="45"/>
  <c r="AR89" i="10" s="1"/>
  <c r="S37" i="159" s="1"/>
  <c r="N37" i="159"/>
  <c r="G124" i="45"/>
  <c r="H90" i="10" s="1"/>
  <c r="S38" i="141" s="1"/>
  <c r="N38" i="141"/>
  <c r="S124" i="45"/>
  <c r="AF90" i="10" s="1"/>
  <c r="S38" i="153" s="1"/>
  <c r="N38" i="153"/>
  <c r="AE124" i="45"/>
  <c r="BD90" i="10" s="1"/>
  <c r="S38" i="165" s="1"/>
  <c r="N38" i="165"/>
  <c r="M147" i="45"/>
  <c r="T91" i="10" s="1"/>
  <c r="S39" i="147" s="1"/>
  <c r="N39" i="147"/>
  <c r="Y147" i="45"/>
  <c r="AR91" i="10" s="1"/>
  <c r="S39" i="159" s="1"/>
  <c r="N39" i="159"/>
  <c r="G171" i="45"/>
  <c r="H92" i="10" s="1"/>
  <c r="S40" i="141" s="1"/>
  <c r="N40" i="141"/>
  <c r="S171" i="45"/>
  <c r="AF92" i="10" s="1"/>
  <c r="S40" i="153" s="1"/>
  <c r="N40" i="153"/>
  <c r="AE171" i="45"/>
  <c r="BD92" i="10" s="1"/>
  <c r="S40" i="165" s="1"/>
  <c r="N40" i="165"/>
  <c r="M195" i="45"/>
  <c r="T93" i="10" s="1"/>
  <c r="S41" i="147" s="1"/>
  <c r="N41" i="147"/>
  <c r="Y195" i="45"/>
  <c r="AR93" i="10" s="1"/>
  <c r="S41" i="159" s="1"/>
  <c r="N41" i="159"/>
  <c r="G219" i="45"/>
  <c r="H94" i="10" s="1"/>
  <c r="S42" i="141" s="1"/>
  <c r="N42" i="141"/>
  <c r="S219" i="45"/>
  <c r="AF94" i="10" s="1"/>
  <c r="S42" i="153" s="1"/>
  <c r="N42" i="153"/>
  <c r="AE219" i="45"/>
  <c r="BD94" i="10" s="1"/>
  <c r="S42" i="165" s="1"/>
  <c r="N42" i="165"/>
  <c r="M243" i="45"/>
  <c r="T95" i="10" s="1"/>
  <c r="S43" i="147" s="1"/>
  <c r="N43" i="147"/>
  <c r="Y243" i="45"/>
  <c r="AR95" i="10" s="1"/>
  <c r="S43" i="159" s="1"/>
  <c r="N43" i="159"/>
  <c r="G17" i="82"/>
  <c r="H96" i="10" s="1"/>
  <c r="I72" i="141" s="1"/>
  <c r="F72" i="141"/>
  <c r="S17" i="82"/>
  <c r="AF96" i="10" s="1"/>
  <c r="I72" i="153" s="1"/>
  <c r="F72" i="153"/>
  <c r="AE17" i="82"/>
  <c r="BD96" i="10" s="1"/>
  <c r="I72" i="165" s="1"/>
  <c r="F72" i="165"/>
  <c r="E60" i="87"/>
  <c r="D104" i="10" s="1"/>
  <c r="I68" i="139" s="1"/>
  <c r="D68" i="139"/>
  <c r="Q60" i="87"/>
  <c r="AB104" i="10" s="1"/>
  <c r="I68" i="151" s="1"/>
  <c r="D68" i="151"/>
  <c r="AC60" i="87"/>
  <c r="AZ104" i="10" s="1"/>
  <c r="I68" i="163" s="1"/>
  <c r="D68" i="163"/>
  <c r="K78" i="87"/>
  <c r="P105" i="10" s="1"/>
  <c r="I69" i="145" s="1"/>
  <c r="D69" i="145"/>
  <c r="W78" i="87"/>
  <c r="AN105" i="10" s="1"/>
  <c r="I69" i="157" s="1"/>
  <c r="D69" i="157"/>
  <c r="E96" i="87"/>
  <c r="D106" i="10" s="1"/>
  <c r="I70" i="139" s="1"/>
  <c r="D70" i="139"/>
  <c r="Q96" i="87"/>
  <c r="AB106" i="10" s="1"/>
  <c r="I70" i="151" s="1"/>
  <c r="D70" i="151"/>
  <c r="AC96" i="87"/>
  <c r="AZ106" i="10" s="1"/>
  <c r="I70" i="163" s="1"/>
  <c r="D70" i="163"/>
  <c r="K114" i="87"/>
  <c r="P107" i="10" s="1"/>
  <c r="I71" i="145" s="1"/>
  <c r="D71" i="145"/>
  <c r="W114" i="87"/>
  <c r="AN107" i="10" s="1"/>
  <c r="I71" i="157" s="1"/>
  <c r="D71" i="157"/>
  <c r="G28" i="86"/>
  <c r="H4" i="10" s="1"/>
  <c r="I4" i="141" s="1"/>
  <c r="D4" i="141"/>
  <c r="S28" i="86"/>
  <c r="AF4" i="10" s="1"/>
  <c r="I4" i="153" s="1"/>
  <c r="D4" i="153"/>
  <c r="AE28" i="86"/>
  <c r="BD4" i="10" s="1"/>
  <c r="I4" i="165" s="1"/>
  <c r="D4" i="165"/>
  <c r="M28" i="86"/>
  <c r="T4" i="10" s="1"/>
  <c r="I4" i="147" s="1"/>
  <c r="E4" i="147"/>
  <c r="Y28" i="86"/>
  <c r="AR4" i="10" s="1"/>
  <c r="I4" i="159" s="1"/>
  <c r="E4" i="159"/>
  <c r="N28" i="86"/>
  <c r="V4" i="10" s="1"/>
  <c r="I4" i="148" s="1"/>
  <c r="G4" i="148"/>
  <c r="Z28" i="86"/>
  <c r="AT4" i="10" s="1"/>
  <c r="I4" i="160" s="1"/>
  <c r="G4" i="160"/>
  <c r="H74" i="86"/>
  <c r="N18" i="142"/>
  <c r="T74" i="86"/>
  <c r="N18" i="154"/>
  <c r="AF74" i="86"/>
  <c r="N18" i="166"/>
  <c r="N74" i="86"/>
  <c r="O18" i="148"/>
  <c r="Z74" i="86"/>
  <c r="O18" i="160"/>
  <c r="H120" i="86"/>
  <c r="J8" i="10" s="1"/>
  <c r="I29" i="142" s="1"/>
  <c r="D29" i="142"/>
  <c r="T120" i="86"/>
  <c r="AH8" i="10" s="1"/>
  <c r="I29" i="154" s="1"/>
  <c r="D29" i="154"/>
  <c r="AF120" i="86"/>
  <c r="BF8" i="10" s="1"/>
  <c r="I29" i="166" s="1"/>
  <c r="D29" i="166"/>
  <c r="N120" i="86"/>
  <c r="V8" i="10" s="1"/>
  <c r="I29" i="148" s="1"/>
  <c r="E29" i="148"/>
  <c r="Z120" i="86"/>
  <c r="AT8" i="10" s="1"/>
  <c r="I29" i="160" s="1"/>
  <c r="E29" i="160"/>
  <c r="H166" i="86"/>
  <c r="J10" i="10" s="1"/>
  <c r="I8" i="142" s="1"/>
  <c r="D8" i="142"/>
  <c r="T166" i="86"/>
  <c r="AH10" i="10" s="1"/>
  <c r="I8" i="154" s="1"/>
  <c r="D8" i="154"/>
  <c r="AF166" i="86"/>
  <c r="BF10" i="10" s="1"/>
  <c r="I8" i="166" s="1"/>
  <c r="D8" i="166"/>
  <c r="N166" i="86"/>
  <c r="V10" i="10" s="1"/>
  <c r="I8" i="148" s="1"/>
  <c r="E8" i="148"/>
  <c r="Z166" i="86"/>
  <c r="AT10" i="10" s="1"/>
  <c r="I8" i="160" s="1"/>
  <c r="E8" i="160"/>
  <c r="H211" i="86"/>
  <c r="J12" i="10" s="1"/>
  <c r="I10" i="142" s="1"/>
  <c r="D10" i="142"/>
  <c r="T211" i="86"/>
  <c r="AH12" i="10" s="1"/>
  <c r="I10" i="154" s="1"/>
  <c r="D10" i="154"/>
  <c r="AF211" i="86"/>
  <c r="BF12" i="10" s="1"/>
  <c r="I10" i="166" s="1"/>
  <c r="D10" i="166"/>
  <c r="N211" i="86"/>
  <c r="V12" i="10" s="1"/>
  <c r="I10" i="148" s="1"/>
  <c r="E10" i="148"/>
  <c r="Z211" i="86"/>
  <c r="AT12" i="10" s="1"/>
  <c r="I10" i="160" s="1"/>
  <c r="E10" i="160"/>
  <c r="H257" i="86"/>
  <c r="N16" i="142"/>
  <c r="T257" i="86"/>
  <c r="N16" i="154"/>
  <c r="AF257" i="86"/>
  <c r="N16" i="166"/>
  <c r="N257" i="86"/>
  <c r="O16" i="148"/>
  <c r="Z257" i="86"/>
  <c r="O16" i="160"/>
  <c r="H293" i="86"/>
  <c r="J16" i="10" s="1"/>
  <c r="I40" i="142" s="1"/>
  <c r="D40" i="142"/>
  <c r="T293" i="86"/>
  <c r="AH16" i="10" s="1"/>
  <c r="I40" i="154" s="1"/>
  <c r="D40" i="154"/>
  <c r="AF293" i="86"/>
  <c r="BF16" i="10" s="1"/>
  <c r="I40" i="166" s="1"/>
  <c r="D40" i="166"/>
  <c r="N293" i="86"/>
  <c r="V16" i="10" s="1"/>
  <c r="I40" i="148" s="1"/>
  <c r="E40" i="148"/>
  <c r="Z293" i="86"/>
  <c r="AT16" i="10" s="1"/>
  <c r="I40" i="160" s="1"/>
  <c r="E40" i="160"/>
  <c r="H339" i="86"/>
  <c r="J18" i="10" s="1"/>
  <c r="I13" i="142" s="1"/>
  <c r="D13" i="142"/>
  <c r="T339" i="86"/>
  <c r="AH18" i="10" s="1"/>
  <c r="I13" i="154" s="1"/>
  <c r="D13" i="154"/>
  <c r="AF339" i="86"/>
  <c r="BF18" i="10" s="1"/>
  <c r="I13" i="166" s="1"/>
  <c r="D13" i="166"/>
  <c r="N339" i="86"/>
  <c r="V18" i="10" s="1"/>
  <c r="I13" i="148" s="1"/>
  <c r="E13" i="148"/>
  <c r="Z339" i="86"/>
  <c r="AT18" i="10" s="1"/>
  <c r="I13" i="160" s="1"/>
  <c r="E13" i="160"/>
  <c r="H385" i="86"/>
  <c r="J20" i="10" s="1"/>
  <c r="I15" i="142" s="1"/>
  <c r="D15" i="142"/>
  <c r="T385" i="86"/>
  <c r="AH20" i="10" s="1"/>
  <c r="I15" i="154" s="1"/>
  <c r="D15" i="154"/>
  <c r="AF385" i="86"/>
  <c r="BF20" i="10" s="1"/>
  <c r="I15" i="166" s="1"/>
  <c r="D15" i="166"/>
  <c r="N385" i="86"/>
  <c r="V20" i="10" s="1"/>
  <c r="I15" i="148" s="1"/>
  <c r="E15" i="148"/>
  <c r="Z385" i="86"/>
  <c r="AT20" i="10" s="1"/>
  <c r="I15" i="160" s="1"/>
  <c r="E15" i="160"/>
  <c r="H431" i="86"/>
  <c r="J22" i="10" s="1"/>
  <c r="I17" i="142" s="1"/>
  <c r="D17" i="142"/>
  <c r="T431" i="86"/>
  <c r="AH22" i="10" s="1"/>
  <c r="I17" i="154" s="1"/>
  <c r="D17" i="154"/>
  <c r="AF431" i="86"/>
  <c r="BF22" i="10" s="1"/>
  <c r="I17" i="166" s="1"/>
  <c r="D17" i="166"/>
  <c r="N431" i="86"/>
  <c r="V22" i="10" s="1"/>
  <c r="I17" i="148" s="1"/>
  <c r="E17" i="148"/>
  <c r="Z431" i="86"/>
  <c r="AT22" i="10" s="1"/>
  <c r="I17" i="160" s="1"/>
  <c r="E17" i="160"/>
  <c r="H467" i="86"/>
  <c r="J24" i="10" s="1"/>
  <c r="I39" i="142" s="1"/>
  <c r="D39" i="142"/>
  <c r="T467" i="86"/>
  <c r="AH24" i="10" s="1"/>
  <c r="I39" i="154" s="1"/>
  <c r="D39" i="154"/>
  <c r="AF467" i="86"/>
  <c r="BF24" i="10" s="1"/>
  <c r="I39" i="166" s="1"/>
  <c r="D39" i="166"/>
  <c r="N467" i="86"/>
  <c r="V24" i="10" s="1"/>
  <c r="I39" i="148" s="1"/>
  <c r="E39" i="148"/>
  <c r="Z467" i="86"/>
  <c r="AT24" i="10" s="1"/>
  <c r="I39" i="160" s="1"/>
  <c r="E39" i="160"/>
  <c r="H513" i="86"/>
  <c r="J26" i="10" s="1"/>
  <c r="I19" i="142" s="1"/>
  <c r="D19" i="142"/>
  <c r="T513" i="86"/>
  <c r="AH26" i="10" s="1"/>
  <c r="I19" i="154" s="1"/>
  <c r="D19" i="154"/>
  <c r="AF513" i="86"/>
  <c r="BF26" i="10" s="1"/>
  <c r="I19" i="166" s="1"/>
  <c r="D19" i="166"/>
  <c r="N513" i="86"/>
  <c r="V26" i="10" s="1"/>
  <c r="I19" i="148" s="1"/>
  <c r="E19" i="148"/>
  <c r="N536" i="86"/>
  <c r="V27" i="10" s="1"/>
  <c r="I20" i="148" s="1"/>
  <c r="D20" i="148"/>
  <c r="Z536" i="86"/>
  <c r="AT27" i="10" s="1"/>
  <c r="I20" i="160" s="1"/>
  <c r="D20" i="160"/>
  <c r="R559" i="86"/>
  <c r="AD28" i="10" s="1"/>
  <c r="I21" i="152" s="1"/>
  <c r="D21" i="152"/>
  <c r="L582" i="86"/>
  <c r="R29" i="10" s="1"/>
  <c r="I22" i="146" s="1"/>
  <c r="D22" i="146"/>
  <c r="X582" i="86"/>
  <c r="AP29" i="10" s="1"/>
  <c r="I22" i="158" s="1"/>
  <c r="D22" i="158"/>
  <c r="F582" i="86"/>
  <c r="F29" i="10" s="1"/>
  <c r="I22" i="140" s="1"/>
  <c r="E22" i="140"/>
  <c r="R582" i="86"/>
  <c r="AD29" i="10" s="1"/>
  <c r="I22" i="152" s="1"/>
  <c r="E22" i="152"/>
  <c r="AD582" i="86"/>
  <c r="BB29" i="10" s="1"/>
  <c r="I22" i="164" s="1"/>
  <c r="E22" i="164"/>
  <c r="P628" i="86"/>
  <c r="Z31" i="10" s="1"/>
  <c r="I24" i="150" s="1"/>
  <c r="D24" i="150"/>
  <c r="AB628" i="86"/>
  <c r="AX31" i="10" s="1"/>
  <c r="I24" i="162" s="1"/>
  <c r="D24" i="162"/>
  <c r="J628" i="86"/>
  <c r="N31" i="10" s="1"/>
  <c r="I24" i="144" s="1"/>
  <c r="E24" i="144"/>
  <c r="V628" i="86"/>
  <c r="AL31" i="10" s="1"/>
  <c r="I24" i="156" s="1"/>
  <c r="E24" i="156"/>
  <c r="Q628" i="86"/>
  <c r="AB31" i="10" s="1"/>
  <c r="I24" i="151" s="1"/>
  <c r="O674" i="86"/>
  <c r="X33" i="10" s="1"/>
  <c r="I38" i="149" s="1"/>
  <c r="D38" i="149"/>
  <c r="AA674" i="86"/>
  <c r="AV33" i="10" s="1"/>
  <c r="I38" i="161" s="1"/>
  <c r="D38" i="161"/>
  <c r="I674" i="86"/>
  <c r="L33" i="10" s="1"/>
  <c r="I38" i="143" s="1"/>
  <c r="E38" i="143"/>
  <c r="U674" i="86"/>
  <c r="AJ33" i="10" s="1"/>
  <c r="I38" i="155" s="1"/>
  <c r="E38" i="155"/>
  <c r="AG674" i="86"/>
  <c r="BH33" i="10" s="1"/>
  <c r="I38" i="167" s="1"/>
  <c r="E38" i="167"/>
  <c r="O720" i="86"/>
  <c r="X35" i="10" s="1"/>
  <c r="I27" i="149" s="1"/>
  <c r="D27" i="149"/>
  <c r="AA720" i="86"/>
  <c r="AV35" i="10" s="1"/>
  <c r="I27" i="161" s="1"/>
  <c r="D27" i="161"/>
  <c r="I720" i="86"/>
  <c r="L35" i="10" s="1"/>
  <c r="I27" i="143" s="1"/>
  <c r="E27" i="143"/>
  <c r="U720" i="86"/>
  <c r="AJ35" i="10" s="1"/>
  <c r="I27" i="155" s="1"/>
  <c r="E27" i="155"/>
  <c r="AG720" i="86"/>
  <c r="BH35" i="10" s="1"/>
  <c r="I27" i="167" s="1"/>
  <c r="E27" i="167"/>
  <c r="O766" i="86"/>
  <c r="X37" i="10" s="1"/>
  <c r="I30" i="149" s="1"/>
  <c r="D30" i="149"/>
  <c r="AA766" i="86"/>
  <c r="AV37" i="10" s="1"/>
  <c r="I30" i="161" s="1"/>
  <c r="D30" i="161"/>
  <c r="I766" i="86"/>
  <c r="L37" i="10" s="1"/>
  <c r="I30" i="143" s="1"/>
  <c r="E30" i="143"/>
  <c r="U766" i="86"/>
  <c r="AJ37" i="10" s="1"/>
  <c r="I30" i="155" s="1"/>
  <c r="E30" i="155"/>
  <c r="AG766" i="86"/>
  <c r="BH37" i="10" s="1"/>
  <c r="I30" i="167" s="1"/>
  <c r="E30" i="167"/>
  <c r="O954" i="86"/>
  <c r="D57" i="149"/>
  <c r="U7" i="149"/>
  <c r="L17" i="7"/>
  <c r="S22" i="7"/>
  <c r="U7" i="152"/>
  <c r="U7" i="164"/>
  <c r="L36" i="7"/>
  <c r="K39" i="7"/>
  <c r="U11" i="144"/>
  <c r="U11" i="150"/>
  <c r="U11" i="156"/>
  <c r="H42" i="7"/>
  <c r="J49" i="7"/>
  <c r="I52" i="7"/>
  <c r="I59" i="7" s="1"/>
  <c r="I46" i="7" s="1"/>
  <c r="Y52" i="7"/>
  <c r="M55" i="7"/>
  <c r="U15" i="161"/>
  <c r="AC58" i="7"/>
  <c r="H28" i="45"/>
  <c r="J86" i="10" s="1"/>
  <c r="S34" i="142" s="1"/>
  <c r="N34" i="142"/>
  <c r="T28" i="45"/>
  <c r="AH86" i="10" s="1"/>
  <c r="S34" i="154" s="1"/>
  <c r="N34" i="154"/>
  <c r="AF28" i="45"/>
  <c r="BF86" i="10" s="1"/>
  <c r="S34" i="166" s="1"/>
  <c r="N34" i="166"/>
  <c r="N52" i="45"/>
  <c r="V87" i="10" s="1"/>
  <c r="S35" i="148" s="1"/>
  <c r="N35" i="148"/>
  <c r="Z52" i="45"/>
  <c r="AT87" i="10" s="1"/>
  <c r="S35" i="160" s="1"/>
  <c r="N35" i="160"/>
  <c r="H52" i="45"/>
  <c r="J87" i="10" s="1"/>
  <c r="S35" i="142" s="1"/>
  <c r="O35" i="142"/>
  <c r="T52" i="45"/>
  <c r="AH87" i="10" s="1"/>
  <c r="S35" i="154" s="1"/>
  <c r="O35" i="154"/>
  <c r="AF52" i="45"/>
  <c r="BF87" i="10" s="1"/>
  <c r="S35" i="166" s="1"/>
  <c r="O35" i="166"/>
  <c r="N100" i="45"/>
  <c r="V89" i="10" s="1"/>
  <c r="S37" i="148" s="1"/>
  <c r="N37" i="148"/>
  <c r="Z100" i="45"/>
  <c r="AT89" i="10" s="1"/>
  <c r="S37" i="160" s="1"/>
  <c r="N37" i="160"/>
  <c r="H100" i="45"/>
  <c r="J89" i="10" s="1"/>
  <c r="S37" i="142" s="1"/>
  <c r="O37" i="142"/>
  <c r="T100" i="45"/>
  <c r="AH89" i="10" s="1"/>
  <c r="S37" i="154" s="1"/>
  <c r="O37" i="154"/>
  <c r="AF100" i="45"/>
  <c r="BF89" i="10" s="1"/>
  <c r="S37" i="166" s="1"/>
  <c r="O37" i="166"/>
  <c r="N147" i="45"/>
  <c r="V91" i="10" s="1"/>
  <c r="S39" i="148" s="1"/>
  <c r="N39" i="148"/>
  <c r="Z147" i="45"/>
  <c r="AT91" i="10" s="1"/>
  <c r="S39" i="160" s="1"/>
  <c r="N39" i="160"/>
  <c r="H147" i="45"/>
  <c r="J91" i="10" s="1"/>
  <c r="S39" i="142" s="1"/>
  <c r="O39" i="142"/>
  <c r="T147" i="45"/>
  <c r="AH91" i="10" s="1"/>
  <c r="S39" i="154" s="1"/>
  <c r="O39" i="154"/>
  <c r="AF147" i="45"/>
  <c r="BF91" i="10" s="1"/>
  <c r="S39" i="166" s="1"/>
  <c r="O39" i="166"/>
  <c r="AF171" i="45"/>
  <c r="BF92" i="10" s="1"/>
  <c r="S40" i="166" s="1"/>
  <c r="N40" i="166"/>
  <c r="N195" i="45"/>
  <c r="V93" i="10" s="1"/>
  <c r="S41" i="148" s="1"/>
  <c r="N41" i="148"/>
  <c r="Z195" i="45"/>
  <c r="AT93" i="10" s="1"/>
  <c r="S41" i="160" s="1"/>
  <c r="N41" i="160"/>
  <c r="H219" i="45"/>
  <c r="J94" i="10" s="1"/>
  <c r="S42" i="142" s="1"/>
  <c r="N42" i="142"/>
  <c r="T219" i="45"/>
  <c r="AH94" i="10" s="1"/>
  <c r="S42" i="154" s="1"/>
  <c r="N42" i="154"/>
  <c r="AF219" i="45"/>
  <c r="BF94" i="10" s="1"/>
  <c r="S42" i="166" s="1"/>
  <c r="N42" i="166"/>
  <c r="N243" i="45"/>
  <c r="V95" i="10" s="1"/>
  <c r="S43" i="148" s="1"/>
  <c r="N43" i="148"/>
  <c r="Z243" i="45"/>
  <c r="AT95" i="10" s="1"/>
  <c r="S43" i="160" s="1"/>
  <c r="N43" i="160"/>
  <c r="H17" i="82"/>
  <c r="J96" i="10" s="1"/>
  <c r="I72" i="142" s="1"/>
  <c r="F72" i="142"/>
  <c r="T17" i="82"/>
  <c r="AH96" i="10" s="1"/>
  <c r="I72" i="154" s="1"/>
  <c r="F72" i="154"/>
  <c r="AF17" i="82"/>
  <c r="BF96" i="10" s="1"/>
  <c r="I72" i="166" s="1"/>
  <c r="F72" i="166"/>
  <c r="F60" i="87"/>
  <c r="F104" i="10" s="1"/>
  <c r="I68" i="140" s="1"/>
  <c r="D68" i="140"/>
  <c r="R60" i="87"/>
  <c r="AD104" i="10" s="1"/>
  <c r="I68" i="152" s="1"/>
  <c r="D68" i="152"/>
  <c r="AD60" i="87"/>
  <c r="BB104" i="10" s="1"/>
  <c r="I68" i="164" s="1"/>
  <c r="D68" i="164"/>
  <c r="L78" i="87"/>
  <c r="R105" i="10" s="1"/>
  <c r="I69" i="146" s="1"/>
  <c r="D69" i="146"/>
  <c r="X78" i="87"/>
  <c r="AP105" i="10" s="1"/>
  <c r="I69" i="158" s="1"/>
  <c r="D69" i="158"/>
  <c r="F96" i="87"/>
  <c r="F106" i="10" s="1"/>
  <c r="I70" i="140" s="1"/>
  <c r="D70" i="140"/>
  <c r="R96" i="87"/>
  <c r="AD106" i="10" s="1"/>
  <c r="I70" i="152" s="1"/>
  <c r="D70" i="152"/>
  <c r="AD96" i="87"/>
  <c r="BB106" i="10" s="1"/>
  <c r="I70" i="164" s="1"/>
  <c r="D70" i="164"/>
  <c r="L114" i="87"/>
  <c r="R107" i="10" s="1"/>
  <c r="I71" i="146" s="1"/>
  <c r="D71" i="146"/>
  <c r="X114" i="87"/>
  <c r="AP107" i="10" s="1"/>
  <c r="I71" i="158" s="1"/>
  <c r="D71" i="158"/>
  <c r="E819" i="86"/>
  <c r="D40" i="10" s="1"/>
  <c r="I33" i="139" s="1"/>
  <c r="D33" i="139"/>
  <c r="Q819" i="86"/>
  <c r="AB40" i="10" s="1"/>
  <c r="I33" i="151" s="1"/>
  <c r="D33" i="151"/>
  <c r="AC819" i="86"/>
  <c r="AZ40" i="10" s="1"/>
  <c r="I33" i="163" s="1"/>
  <c r="D33" i="163"/>
  <c r="K819" i="86"/>
  <c r="P40" i="10" s="1"/>
  <c r="I33" i="145" s="1"/>
  <c r="W819" i="86"/>
  <c r="AN40" i="10" s="1"/>
  <c r="I33" i="157" s="1"/>
  <c r="M819" i="86"/>
  <c r="T40" i="10" s="1"/>
  <c r="I33" i="147" s="1"/>
  <c r="D33" i="147"/>
  <c r="Y819" i="86"/>
  <c r="AR40" i="10" s="1"/>
  <c r="I33" i="159" s="1"/>
  <c r="D33" i="159"/>
  <c r="G819" i="86"/>
  <c r="H40" i="10" s="1"/>
  <c r="I33" i="141" s="1"/>
  <c r="S819" i="86"/>
  <c r="AF40" i="10" s="1"/>
  <c r="I33" i="153" s="1"/>
  <c r="AE819" i="86"/>
  <c r="BD40" i="10" s="1"/>
  <c r="I33" i="165" s="1"/>
  <c r="I819" i="86"/>
  <c r="L40" i="10" s="1"/>
  <c r="I33" i="143" s="1"/>
  <c r="D33" i="143"/>
  <c r="U819" i="86"/>
  <c r="AJ40" i="10" s="1"/>
  <c r="I33" i="155" s="1"/>
  <c r="D33" i="155"/>
  <c r="AG819" i="86"/>
  <c r="BH40" i="10" s="1"/>
  <c r="I33" i="167" s="1"/>
  <c r="D33" i="167"/>
  <c r="O819" i="86"/>
  <c r="X40" i="10" s="1"/>
  <c r="I33" i="149" s="1"/>
  <c r="AA819" i="86"/>
  <c r="AV40" i="10" s="1"/>
  <c r="I33" i="161" s="1"/>
  <c r="C1" i="136"/>
  <c r="D1" i="46"/>
  <c r="C1" i="5"/>
  <c r="D1" i="82"/>
  <c r="D1" i="87"/>
  <c r="D1" i="7"/>
  <c r="D1" i="45"/>
  <c r="B1" i="83"/>
  <c r="D1" i="86"/>
  <c r="A1" i="3"/>
  <c r="D1" i="4"/>
  <c r="H28" i="86"/>
  <c r="J4" i="10" s="1"/>
  <c r="I4" i="142" s="1"/>
  <c r="T28" i="86"/>
  <c r="AH4" i="10" s="1"/>
  <c r="I4" i="154" s="1"/>
  <c r="AF28" i="86"/>
  <c r="BF4" i="10" s="1"/>
  <c r="I4" i="166" s="1"/>
  <c r="P28" i="86"/>
  <c r="Z4" i="10" s="1"/>
  <c r="I4" i="150" s="1"/>
  <c r="AB28" i="86"/>
  <c r="AX4" i="10" s="1"/>
  <c r="I4" i="162" s="1"/>
  <c r="AF25" i="83"/>
  <c r="AF47" i="83"/>
  <c r="H51" i="86"/>
  <c r="J5" i="10" s="1"/>
  <c r="I5" i="142" s="1"/>
  <c r="L51" i="86"/>
  <c r="R5" i="10" s="1"/>
  <c r="I5" i="146" s="1"/>
  <c r="P51" i="86"/>
  <c r="Z5" i="10" s="1"/>
  <c r="I5" i="150" s="1"/>
  <c r="T51" i="86"/>
  <c r="AH5" i="10" s="1"/>
  <c r="I5" i="154" s="1"/>
  <c r="X51" i="86"/>
  <c r="AP5" i="10" s="1"/>
  <c r="I5" i="158" s="1"/>
  <c r="AB51" i="86"/>
  <c r="AX5" i="10" s="1"/>
  <c r="I5" i="162" s="1"/>
  <c r="AF51" i="86"/>
  <c r="BF5" i="10" s="1"/>
  <c r="I5" i="166" s="1"/>
  <c r="F51" i="86"/>
  <c r="F5" i="10" s="1"/>
  <c r="I5" i="140" s="1"/>
  <c r="J51" i="86"/>
  <c r="N5" i="10" s="1"/>
  <c r="I5" i="144" s="1"/>
  <c r="N51" i="86"/>
  <c r="V5" i="10" s="1"/>
  <c r="I5" i="148" s="1"/>
  <c r="R51" i="86"/>
  <c r="AD5" i="10" s="1"/>
  <c r="I5" i="152" s="1"/>
  <c r="V51" i="86"/>
  <c r="AL5" i="10" s="1"/>
  <c r="I5" i="156" s="1"/>
  <c r="Z51" i="86"/>
  <c r="AT5" i="10" s="1"/>
  <c r="I5" i="160" s="1"/>
  <c r="AD51" i="86"/>
  <c r="BB5" i="10" s="1"/>
  <c r="I5" i="164" s="1"/>
  <c r="H97" i="86"/>
  <c r="J7" i="10" s="1"/>
  <c r="I6" i="142" s="1"/>
  <c r="L97" i="86"/>
  <c r="R7" i="10" s="1"/>
  <c r="I6" i="146" s="1"/>
  <c r="P97" i="86"/>
  <c r="Z7" i="10" s="1"/>
  <c r="I6" i="150" s="1"/>
  <c r="T97" i="86"/>
  <c r="AH7" i="10" s="1"/>
  <c r="I6" i="154" s="1"/>
  <c r="X97" i="86"/>
  <c r="AP7" i="10" s="1"/>
  <c r="I6" i="158" s="1"/>
  <c r="AB97" i="86"/>
  <c r="AX7" i="10" s="1"/>
  <c r="I6" i="162" s="1"/>
  <c r="AF97" i="86"/>
  <c r="BF7" i="10" s="1"/>
  <c r="I6" i="166" s="1"/>
  <c r="F97" i="86"/>
  <c r="F7" i="10" s="1"/>
  <c r="I6" i="140" s="1"/>
  <c r="J97" i="86"/>
  <c r="N7" i="10" s="1"/>
  <c r="I6" i="144" s="1"/>
  <c r="N97" i="86"/>
  <c r="V7" i="10" s="1"/>
  <c r="I6" i="148" s="1"/>
  <c r="R97" i="86"/>
  <c r="AD7" i="10" s="1"/>
  <c r="I6" i="152" s="1"/>
  <c r="V97" i="86"/>
  <c r="AL7" i="10" s="1"/>
  <c r="I6" i="156" s="1"/>
  <c r="Z97" i="86"/>
  <c r="AT7" i="10" s="1"/>
  <c r="I6" i="160" s="1"/>
  <c r="AD97" i="86"/>
  <c r="BB7" i="10" s="1"/>
  <c r="I6" i="164" s="1"/>
  <c r="H143" i="86"/>
  <c r="J9" i="10" s="1"/>
  <c r="I7" i="142" s="1"/>
  <c r="L143" i="86"/>
  <c r="R9" i="10" s="1"/>
  <c r="I7" i="146" s="1"/>
  <c r="P143" i="86"/>
  <c r="Z9" i="10" s="1"/>
  <c r="I7" i="150" s="1"/>
  <c r="T143" i="86"/>
  <c r="AH9" i="10" s="1"/>
  <c r="I7" i="154" s="1"/>
  <c r="X143" i="86"/>
  <c r="AP9" i="10" s="1"/>
  <c r="I7" i="158" s="1"/>
  <c r="AB143" i="86"/>
  <c r="AX9" i="10" s="1"/>
  <c r="I7" i="162" s="1"/>
  <c r="AF143" i="86"/>
  <c r="BF9" i="10" s="1"/>
  <c r="I7" i="166" s="1"/>
  <c r="F143" i="86"/>
  <c r="F9" i="10" s="1"/>
  <c r="I7" i="140" s="1"/>
  <c r="J143" i="86"/>
  <c r="N9" i="10" s="1"/>
  <c r="I7" i="144" s="1"/>
  <c r="N143" i="86"/>
  <c r="V9" i="10" s="1"/>
  <c r="I7" i="148" s="1"/>
  <c r="R143" i="86"/>
  <c r="AD9" i="10" s="1"/>
  <c r="I7" i="152" s="1"/>
  <c r="V143" i="86"/>
  <c r="AL9" i="10" s="1"/>
  <c r="I7" i="156" s="1"/>
  <c r="Z143" i="86"/>
  <c r="AT9" i="10" s="1"/>
  <c r="I7" i="160" s="1"/>
  <c r="AD143" i="86"/>
  <c r="BB9" i="10" s="1"/>
  <c r="I7" i="164" s="1"/>
  <c r="H189" i="86"/>
  <c r="J11" i="10" s="1"/>
  <c r="I9" i="142" s="1"/>
  <c r="L189" i="86"/>
  <c r="R11" i="10" s="1"/>
  <c r="I9" i="146" s="1"/>
  <c r="P189" i="86"/>
  <c r="Z11" i="10" s="1"/>
  <c r="I9" i="150" s="1"/>
  <c r="T189" i="86"/>
  <c r="AH11" i="10" s="1"/>
  <c r="I9" i="154" s="1"/>
  <c r="X189" i="86"/>
  <c r="AP11" i="10" s="1"/>
  <c r="I9" i="158" s="1"/>
  <c r="AB189" i="86"/>
  <c r="AX11" i="10" s="1"/>
  <c r="I9" i="162" s="1"/>
  <c r="AF189" i="86"/>
  <c r="BF11" i="10" s="1"/>
  <c r="I9" i="166" s="1"/>
  <c r="L28" i="86"/>
  <c r="R4" i="10" s="1"/>
  <c r="I4" i="146" s="1"/>
  <c r="X28" i="86"/>
  <c r="AP4" i="10" s="1"/>
  <c r="I4" i="158" s="1"/>
  <c r="E51" i="86"/>
  <c r="D5" i="10" s="1"/>
  <c r="I5" i="139" s="1"/>
  <c r="I51" i="86"/>
  <c r="L5" i="10" s="1"/>
  <c r="I5" i="143" s="1"/>
  <c r="M51" i="86"/>
  <c r="T5" i="10" s="1"/>
  <c r="I5" i="147" s="1"/>
  <c r="Q51" i="86"/>
  <c r="AB5" i="10" s="1"/>
  <c r="I5" i="151" s="1"/>
  <c r="U51" i="86"/>
  <c r="AJ5" i="10" s="1"/>
  <c r="I5" i="155" s="1"/>
  <c r="Y51" i="86"/>
  <c r="AR5" i="10" s="1"/>
  <c r="I5" i="159" s="1"/>
  <c r="AC51" i="86"/>
  <c r="AZ5" i="10" s="1"/>
  <c r="I5" i="163" s="1"/>
  <c r="AG51" i="86"/>
  <c r="BH5" i="10" s="1"/>
  <c r="I5" i="167" s="1"/>
  <c r="G74" i="86"/>
  <c r="K74" i="86"/>
  <c r="O74" i="86"/>
  <c r="S74" i="86"/>
  <c r="AF6" i="10" s="1"/>
  <c r="S18" i="153" s="1"/>
  <c r="W74" i="86"/>
  <c r="AA74" i="86"/>
  <c r="AE74" i="86"/>
  <c r="E97" i="86"/>
  <c r="D7" i="10" s="1"/>
  <c r="I6" i="139" s="1"/>
  <c r="I97" i="86"/>
  <c r="L7" i="10" s="1"/>
  <c r="I6" i="143" s="1"/>
  <c r="M97" i="86"/>
  <c r="T7" i="10" s="1"/>
  <c r="I6" i="147" s="1"/>
  <c r="Q97" i="86"/>
  <c r="AB7" i="10" s="1"/>
  <c r="I6" i="151" s="1"/>
  <c r="U97" i="86"/>
  <c r="AJ7" i="10" s="1"/>
  <c r="I6" i="155" s="1"/>
  <c r="Y97" i="86"/>
  <c r="AR7" i="10" s="1"/>
  <c r="I6" i="159" s="1"/>
  <c r="AC97" i="86"/>
  <c r="AZ7" i="10" s="1"/>
  <c r="I6" i="163" s="1"/>
  <c r="AG97" i="86"/>
  <c r="BH7" i="10" s="1"/>
  <c r="I6" i="167" s="1"/>
  <c r="G120" i="86"/>
  <c r="H8" i="10" s="1"/>
  <c r="I29" i="141" s="1"/>
  <c r="K120" i="86"/>
  <c r="P8" i="10" s="1"/>
  <c r="I29" i="145" s="1"/>
  <c r="O120" i="86"/>
  <c r="X8" i="10" s="1"/>
  <c r="I29" i="149" s="1"/>
  <c r="S120" i="86"/>
  <c r="AF8" i="10" s="1"/>
  <c r="I29" i="153" s="1"/>
  <c r="W120" i="86"/>
  <c r="AN8" i="10" s="1"/>
  <c r="I29" i="157" s="1"/>
  <c r="AA120" i="86"/>
  <c r="AV8" i="10" s="1"/>
  <c r="I29" i="161" s="1"/>
  <c r="AE120" i="86"/>
  <c r="BD8" i="10" s="1"/>
  <c r="I29" i="165" s="1"/>
  <c r="E143" i="86"/>
  <c r="D9" i="10" s="1"/>
  <c r="I7" i="139" s="1"/>
  <c r="I143" i="86"/>
  <c r="L9" i="10" s="1"/>
  <c r="I7" i="143" s="1"/>
  <c r="M143" i="86"/>
  <c r="T9" i="10" s="1"/>
  <c r="I7" i="147" s="1"/>
  <c r="Q143" i="86"/>
  <c r="AB9" i="10" s="1"/>
  <c r="I7" i="151" s="1"/>
  <c r="U143" i="86"/>
  <c r="AJ9" i="10" s="1"/>
  <c r="I7" i="155" s="1"/>
  <c r="Y143" i="86"/>
  <c r="AR9" i="10" s="1"/>
  <c r="I7" i="159" s="1"/>
  <c r="AC143" i="86"/>
  <c r="AZ9" i="10" s="1"/>
  <c r="I7" i="163" s="1"/>
  <c r="AG143" i="86"/>
  <c r="BH9" i="10" s="1"/>
  <c r="I7" i="167" s="1"/>
  <c r="G166" i="86"/>
  <c r="H10" i="10" s="1"/>
  <c r="I8" i="141" s="1"/>
  <c r="K166" i="86"/>
  <c r="P10" i="10" s="1"/>
  <c r="I8" i="145" s="1"/>
  <c r="O166" i="86"/>
  <c r="X10" i="10" s="1"/>
  <c r="I8" i="149" s="1"/>
  <c r="S166" i="86"/>
  <c r="AF10" i="10" s="1"/>
  <c r="I8" i="153" s="1"/>
  <c r="W166" i="86"/>
  <c r="AN10" i="10" s="1"/>
  <c r="I8" i="157" s="1"/>
  <c r="AA166" i="86"/>
  <c r="AV10" i="10" s="1"/>
  <c r="I8" i="161" s="1"/>
  <c r="AE166" i="86"/>
  <c r="BD10" i="10" s="1"/>
  <c r="I8" i="165" s="1"/>
  <c r="E189" i="86"/>
  <c r="D11" i="10" s="1"/>
  <c r="I9" i="139" s="1"/>
  <c r="I189" i="86"/>
  <c r="L11" i="10" s="1"/>
  <c r="I9" i="143" s="1"/>
  <c r="M189" i="86"/>
  <c r="T11" i="10" s="1"/>
  <c r="I9" i="147" s="1"/>
  <c r="Q189" i="86"/>
  <c r="AB11" i="10" s="1"/>
  <c r="I9" i="151" s="1"/>
  <c r="U189" i="86"/>
  <c r="AJ11" i="10" s="1"/>
  <c r="I9" i="155" s="1"/>
  <c r="Y189" i="86"/>
  <c r="AR11" i="10" s="1"/>
  <c r="I9" i="159" s="1"/>
  <c r="AC189" i="86"/>
  <c r="AZ11" i="10" s="1"/>
  <c r="I9" i="163" s="1"/>
  <c r="AG189" i="86"/>
  <c r="BH11" i="10" s="1"/>
  <c r="I9" i="167" s="1"/>
  <c r="G211" i="86"/>
  <c r="H12" i="10" s="1"/>
  <c r="I10" i="141" s="1"/>
  <c r="K211" i="86"/>
  <c r="P12" i="10" s="1"/>
  <c r="I10" i="145" s="1"/>
  <c r="O211" i="86"/>
  <c r="X12" i="10" s="1"/>
  <c r="I10" i="149" s="1"/>
  <c r="S211" i="86"/>
  <c r="AF12" i="10" s="1"/>
  <c r="I10" i="153" s="1"/>
  <c r="W211" i="86"/>
  <c r="AN12" i="10" s="1"/>
  <c r="I10" i="157" s="1"/>
  <c r="AA211" i="86"/>
  <c r="AV12" i="10" s="1"/>
  <c r="I10" i="161" s="1"/>
  <c r="AE211" i="86"/>
  <c r="BD12" i="10" s="1"/>
  <c r="I10" i="165" s="1"/>
  <c r="E234" i="86"/>
  <c r="D13" i="10" s="1"/>
  <c r="I11" i="139" s="1"/>
  <c r="I234" i="86"/>
  <c r="L13" i="10" s="1"/>
  <c r="I11" i="143" s="1"/>
  <c r="M234" i="86"/>
  <c r="T13" i="10" s="1"/>
  <c r="I11" i="147" s="1"/>
  <c r="Q234" i="86"/>
  <c r="AB13" i="10" s="1"/>
  <c r="I11" i="151" s="1"/>
  <c r="U234" i="86"/>
  <c r="AJ13" i="10" s="1"/>
  <c r="I11" i="155" s="1"/>
  <c r="Y234" i="86"/>
  <c r="AR13" i="10" s="1"/>
  <c r="I11" i="159" s="1"/>
  <c r="AC234" i="86"/>
  <c r="AZ13" i="10" s="1"/>
  <c r="I11" i="163" s="1"/>
  <c r="AG234" i="86"/>
  <c r="BH13" i="10" s="1"/>
  <c r="I11" i="167" s="1"/>
  <c r="G257" i="86"/>
  <c r="K257" i="86"/>
  <c r="O257" i="86"/>
  <c r="S257" i="86"/>
  <c r="S61" i="7" s="1"/>
  <c r="W257" i="86"/>
  <c r="AA257" i="86"/>
  <c r="AE257" i="86"/>
  <c r="E280" i="86"/>
  <c r="D15" i="10" s="1"/>
  <c r="I12" i="139" s="1"/>
  <c r="I280" i="86"/>
  <c r="L15" i="10" s="1"/>
  <c r="I12" i="143" s="1"/>
  <c r="M280" i="86"/>
  <c r="T15" i="10" s="1"/>
  <c r="I12" i="147" s="1"/>
  <c r="Q280" i="86"/>
  <c r="AB15" i="10" s="1"/>
  <c r="I12" i="151" s="1"/>
  <c r="U280" i="86"/>
  <c r="AJ15" i="10" s="1"/>
  <c r="I12" i="155" s="1"/>
  <c r="Y280" i="86"/>
  <c r="AR15" i="10" s="1"/>
  <c r="I12" i="159" s="1"/>
  <c r="AC280" i="86"/>
  <c r="AZ15" i="10" s="1"/>
  <c r="I12" i="163" s="1"/>
  <c r="AG280" i="86"/>
  <c r="BH15" i="10" s="1"/>
  <c r="I12" i="167" s="1"/>
  <c r="G293" i="86"/>
  <c r="H16" i="10" s="1"/>
  <c r="I40" i="141" s="1"/>
  <c r="K293" i="86"/>
  <c r="P16" i="10" s="1"/>
  <c r="I40" i="145" s="1"/>
  <c r="O293" i="86"/>
  <c r="X16" i="10" s="1"/>
  <c r="I40" i="149" s="1"/>
  <c r="S293" i="86"/>
  <c r="AF16" i="10" s="1"/>
  <c r="I40" i="153" s="1"/>
  <c r="W293" i="86"/>
  <c r="AN16" i="10" s="1"/>
  <c r="I40" i="157" s="1"/>
  <c r="AA293" i="86"/>
  <c r="AV16" i="10" s="1"/>
  <c r="I40" i="161" s="1"/>
  <c r="AE293" i="86"/>
  <c r="BD16" i="10" s="1"/>
  <c r="I40" i="165" s="1"/>
  <c r="E316" i="86"/>
  <c r="I316" i="86"/>
  <c r="M316" i="86"/>
  <c r="Q316" i="86"/>
  <c r="U316" i="86"/>
  <c r="Y316" i="86"/>
  <c r="Y63" i="7" s="1"/>
  <c r="AC316" i="86"/>
  <c r="AG316" i="86"/>
  <c r="G339" i="86"/>
  <c r="H18" i="10" s="1"/>
  <c r="I13" i="141" s="1"/>
  <c r="K339" i="86"/>
  <c r="P18" i="10" s="1"/>
  <c r="I13" i="145" s="1"/>
  <c r="O339" i="86"/>
  <c r="X18" i="10" s="1"/>
  <c r="I13" i="149" s="1"/>
  <c r="S339" i="86"/>
  <c r="AF18" i="10" s="1"/>
  <c r="I13" i="153" s="1"/>
  <c r="W339" i="86"/>
  <c r="AN18" i="10" s="1"/>
  <c r="I13" i="157" s="1"/>
  <c r="AA339" i="86"/>
  <c r="AV18" i="10" s="1"/>
  <c r="I13" i="161" s="1"/>
  <c r="AE339" i="86"/>
  <c r="BD18" i="10" s="1"/>
  <c r="I13" i="165" s="1"/>
  <c r="E362" i="86"/>
  <c r="D19" i="10" s="1"/>
  <c r="I14" i="139" s="1"/>
  <c r="I362" i="86"/>
  <c r="L19" i="10" s="1"/>
  <c r="I14" i="143" s="1"/>
  <c r="M362" i="86"/>
  <c r="T19" i="10" s="1"/>
  <c r="I14" i="147" s="1"/>
  <c r="Q362" i="86"/>
  <c r="AB19" i="10" s="1"/>
  <c r="I14" i="151" s="1"/>
  <c r="U362" i="86"/>
  <c r="AJ19" i="10" s="1"/>
  <c r="I14" i="155" s="1"/>
  <c r="Y362" i="86"/>
  <c r="AR19" i="10" s="1"/>
  <c r="I14" i="159" s="1"/>
  <c r="AC362" i="86"/>
  <c r="AZ19" i="10" s="1"/>
  <c r="I14" i="163" s="1"/>
  <c r="AG362" i="86"/>
  <c r="BH19" i="10" s="1"/>
  <c r="I14" i="167" s="1"/>
  <c r="G385" i="86"/>
  <c r="H20" i="10" s="1"/>
  <c r="I15" i="141" s="1"/>
  <c r="K385" i="86"/>
  <c r="P20" i="10" s="1"/>
  <c r="I15" i="145" s="1"/>
  <c r="O385" i="86"/>
  <c r="X20" i="10" s="1"/>
  <c r="I15" i="149" s="1"/>
  <c r="S385" i="86"/>
  <c r="AF20" i="10" s="1"/>
  <c r="I15" i="153" s="1"/>
  <c r="W385" i="86"/>
  <c r="AN20" i="10" s="1"/>
  <c r="I15" i="157" s="1"/>
  <c r="AA385" i="86"/>
  <c r="AV20" i="10" s="1"/>
  <c r="I15" i="161" s="1"/>
  <c r="AE385" i="86"/>
  <c r="BD20" i="10" s="1"/>
  <c r="I15" i="165" s="1"/>
  <c r="E408" i="86"/>
  <c r="D21" i="10" s="1"/>
  <c r="I16" i="139" s="1"/>
  <c r="I408" i="86"/>
  <c r="L21" i="10" s="1"/>
  <c r="I16" i="143" s="1"/>
  <c r="M408" i="86"/>
  <c r="T21" i="10" s="1"/>
  <c r="I16" i="147" s="1"/>
  <c r="Q408" i="86"/>
  <c r="AB21" i="10" s="1"/>
  <c r="I16" i="151" s="1"/>
  <c r="U408" i="86"/>
  <c r="AJ21" i="10" s="1"/>
  <c r="I16" i="155" s="1"/>
  <c r="Y408" i="86"/>
  <c r="AR21" i="10" s="1"/>
  <c r="I16" i="159" s="1"/>
  <c r="AC408" i="86"/>
  <c r="AZ21" i="10" s="1"/>
  <c r="I16" i="163" s="1"/>
  <c r="AG408" i="86"/>
  <c r="BH21" i="10" s="1"/>
  <c r="I16" i="167" s="1"/>
  <c r="M536" i="86"/>
  <c r="T27" i="10" s="1"/>
  <c r="I20" i="147" s="1"/>
  <c r="U536" i="86"/>
  <c r="AJ27" i="10" s="1"/>
  <c r="I20" i="155" s="1"/>
  <c r="F189" i="86"/>
  <c r="F11" i="10" s="1"/>
  <c r="I9" i="140" s="1"/>
  <c r="J189" i="86"/>
  <c r="N11" i="10" s="1"/>
  <c r="I9" i="144" s="1"/>
  <c r="N189" i="86"/>
  <c r="V11" i="10" s="1"/>
  <c r="I9" i="148" s="1"/>
  <c r="R189" i="86"/>
  <c r="AD11" i="10" s="1"/>
  <c r="I9" i="152" s="1"/>
  <c r="V189" i="86"/>
  <c r="AL11" i="10" s="1"/>
  <c r="I9" i="156" s="1"/>
  <c r="Z189" i="86"/>
  <c r="AT11" i="10" s="1"/>
  <c r="I9" i="160" s="1"/>
  <c r="AD189" i="86"/>
  <c r="BB11" i="10" s="1"/>
  <c r="I9" i="164" s="1"/>
  <c r="H234" i="86"/>
  <c r="J13" i="10" s="1"/>
  <c r="I11" i="142" s="1"/>
  <c r="L234" i="86"/>
  <c r="R13" i="10" s="1"/>
  <c r="I11" i="146" s="1"/>
  <c r="P234" i="86"/>
  <c r="Z13" i="10" s="1"/>
  <c r="I11" i="150" s="1"/>
  <c r="T234" i="86"/>
  <c r="AH13" i="10" s="1"/>
  <c r="I11" i="154" s="1"/>
  <c r="X234" i="86"/>
  <c r="AP13" i="10" s="1"/>
  <c r="I11" i="158" s="1"/>
  <c r="AB234" i="86"/>
  <c r="AX13" i="10" s="1"/>
  <c r="I11" i="162" s="1"/>
  <c r="AF234" i="86"/>
  <c r="BF13" i="10" s="1"/>
  <c r="I11" i="166" s="1"/>
  <c r="F234" i="86"/>
  <c r="F13" i="10" s="1"/>
  <c r="I11" i="140" s="1"/>
  <c r="J234" i="86"/>
  <c r="N13" i="10" s="1"/>
  <c r="I11" i="144" s="1"/>
  <c r="N234" i="86"/>
  <c r="V13" i="10" s="1"/>
  <c r="I11" i="148" s="1"/>
  <c r="R234" i="86"/>
  <c r="AD13" i="10" s="1"/>
  <c r="I11" i="152" s="1"/>
  <c r="V234" i="86"/>
  <c r="AL13" i="10" s="1"/>
  <c r="I11" i="156" s="1"/>
  <c r="Z234" i="86"/>
  <c r="AT13" i="10" s="1"/>
  <c r="I11" i="160" s="1"/>
  <c r="AD234" i="86"/>
  <c r="BB13" i="10" s="1"/>
  <c r="I11" i="164" s="1"/>
  <c r="H280" i="86"/>
  <c r="J15" i="10" s="1"/>
  <c r="I12" i="142" s="1"/>
  <c r="L280" i="86"/>
  <c r="R15" i="10" s="1"/>
  <c r="I12" i="146" s="1"/>
  <c r="P280" i="86"/>
  <c r="Z15" i="10" s="1"/>
  <c r="I12" i="150" s="1"/>
  <c r="T280" i="86"/>
  <c r="AH15" i="10" s="1"/>
  <c r="I12" i="154" s="1"/>
  <c r="X280" i="86"/>
  <c r="AP15" i="10" s="1"/>
  <c r="I12" i="158" s="1"/>
  <c r="AB280" i="86"/>
  <c r="AX15" i="10" s="1"/>
  <c r="I12" i="162" s="1"/>
  <c r="AF280" i="86"/>
  <c r="BF15" i="10" s="1"/>
  <c r="I12" i="166" s="1"/>
  <c r="F280" i="86"/>
  <c r="F15" i="10" s="1"/>
  <c r="I12" i="140" s="1"/>
  <c r="J280" i="86"/>
  <c r="N15" i="10" s="1"/>
  <c r="I12" i="144" s="1"/>
  <c r="N280" i="86"/>
  <c r="V15" i="10" s="1"/>
  <c r="I12" i="148" s="1"/>
  <c r="R280" i="86"/>
  <c r="AD15" i="10" s="1"/>
  <c r="I12" i="152" s="1"/>
  <c r="V280" i="86"/>
  <c r="AL15" i="10" s="1"/>
  <c r="I12" i="156" s="1"/>
  <c r="Z280" i="86"/>
  <c r="AT15" i="10" s="1"/>
  <c r="I12" i="160" s="1"/>
  <c r="AD280" i="86"/>
  <c r="BB15" i="10" s="1"/>
  <c r="I12" i="164" s="1"/>
  <c r="H316" i="86"/>
  <c r="L316" i="86"/>
  <c r="P316" i="86"/>
  <c r="Z17" i="10" s="1"/>
  <c r="S17" i="150" s="1"/>
  <c r="T316" i="86"/>
  <c r="X316" i="86"/>
  <c r="AB316" i="86"/>
  <c r="AF316" i="86"/>
  <c r="F316" i="86"/>
  <c r="J316" i="86"/>
  <c r="N17" i="10" s="1"/>
  <c r="S17" i="144" s="1"/>
  <c r="N316" i="86"/>
  <c r="R316" i="86"/>
  <c r="V316" i="86"/>
  <c r="Z316" i="86"/>
  <c r="AD316" i="86"/>
  <c r="H362" i="86"/>
  <c r="J19" i="10" s="1"/>
  <c r="I14" i="142" s="1"/>
  <c r="L362" i="86"/>
  <c r="R19" i="10" s="1"/>
  <c r="I14" i="146" s="1"/>
  <c r="P362" i="86"/>
  <c r="Z19" i="10" s="1"/>
  <c r="I14" i="150" s="1"/>
  <c r="T362" i="86"/>
  <c r="AH19" i="10" s="1"/>
  <c r="I14" i="154" s="1"/>
  <c r="X362" i="86"/>
  <c r="AP19" i="10" s="1"/>
  <c r="I14" i="158" s="1"/>
  <c r="AB362" i="86"/>
  <c r="AX19" i="10" s="1"/>
  <c r="I14" i="162" s="1"/>
  <c r="AF362" i="86"/>
  <c r="BF19" i="10" s="1"/>
  <c r="I14" i="166" s="1"/>
  <c r="F362" i="86"/>
  <c r="F19" i="10" s="1"/>
  <c r="I14" i="140" s="1"/>
  <c r="J362" i="86"/>
  <c r="N19" i="10" s="1"/>
  <c r="I14" i="144" s="1"/>
  <c r="N362" i="86"/>
  <c r="V19" i="10" s="1"/>
  <c r="I14" i="148" s="1"/>
  <c r="R362" i="86"/>
  <c r="AD19" i="10" s="1"/>
  <c r="I14" i="152" s="1"/>
  <c r="V362" i="86"/>
  <c r="AL19" i="10" s="1"/>
  <c r="I14" i="156" s="1"/>
  <c r="Z362" i="86"/>
  <c r="AT19" i="10" s="1"/>
  <c r="I14" i="160" s="1"/>
  <c r="AD362" i="86"/>
  <c r="BB19" i="10" s="1"/>
  <c r="I14" i="164" s="1"/>
  <c r="H408" i="86"/>
  <c r="J21" i="10" s="1"/>
  <c r="I16" i="142" s="1"/>
  <c r="L408" i="86"/>
  <c r="R21" i="10" s="1"/>
  <c r="I16" i="146" s="1"/>
  <c r="P408" i="86"/>
  <c r="Z21" i="10" s="1"/>
  <c r="I16" i="150" s="1"/>
  <c r="T408" i="86"/>
  <c r="AH21" i="10" s="1"/>
  <c r="I16" i="154" s="1"/>
  <c r="X408" i="86"/>
  <c r="AP21" i="10" s="1"/>
  <c r="I16" i="158" s="1"/>
  <c r="AB408" i="86"/>
  <c r="AX21" i="10" s="1"/>
  <c r="I16" i="162" s="1"/>
  <c r="AF408" i="86"/>
  <c r="BF21" i="10" s="1"/>
  <c r="I16" i="166" s="1"/>
  <c r="F408" i="86"/>
  <c r="F21" i="10" s="1"/>
  <c r="I16" i="140" s="1"/>
  <c r="J408" i="86"/>
  <c r="N21" i="10" s="1"/>
  <c r="I16" i="144" s="1"/>
  <c r="N408" i="86"/>
  <c r="V21" i="10" s="1"/>
  <c r="I16" i="148" s="1"/>
  <c r="R408" i="86"/>
  <c r="AD21" i="10" s="1"/>
  <c r="I16" i="152" s="1"/>
  <c r="V408" i="86"/>
  <c r="AL21" i="10" s="1"/>
  <c r="I16" i="156" s="1"/>
  <c r="Z408" i="86"/>
  <c r="AT21" i="10" s="1"/>
  <c r="I16" i="160" s="1"/>
  <c r="AD408" i="86"/>
  <c r="BB21" i="10" s="1"/>
  <c r="I16" i="164" s="1"/>
  <c r="B64" i="10"/>
  <c r="D12" i="7"/>
  <c r="J64" i="10"/>
  <c r="S5" i="142" s="1"/>
  <c r="U7" i="142" s="1"/>
  <c r="H12" i="7"/>
  <c r="R64" i="10"/>
  <c r="S5" i="146" s="1"/>
  <c r="L12" i="7"/>
  <c r="Z64" i="10"/>
  <c r="S5" i="150" s="1"/>
  <c r="U7" i="150" s="1"/>
  <c r="P12" i="7"/>
  <c r="AH64" i="10"/>
  <c r="S5" i="154" s="1"/>
  <c r="T12" i="7"/>
  <c r="AP64" i="10"/>
  <c r="S5" i="158" s="1"/>
  <c r="U7" i="158" s="1"/>
  <c r="X12" i="7"/>
  <c r="AX64" i="10"/>
  <c r="S5" i="162" s="1"/>
  <c r="AB12" i="7"/>
  <c r="BF64" i="10"/>
  <c r="S5" i="166" s="1"/>
  <c r="U7" i="166" s="1"/>
  <c r="AF12" i="7"/>
  <c r="Y90" i="7"/>
  <c r="P967" i="86"/>
  <c r="Z61" i="10" s="1"/>
  <c r="I57" i="150" s="1"/>
  <c r="X967" i="86"/>
  <c r="AP61" i="10" s="1"/>
  <c r="I57" i="158" s="1"/>
  <c r="AB967" i="86"/>
  <c r="AX61" i="10" s="1"/>
  <c r="I57" i="162" s="1"/>
  <c r="AF967" i="86"/>
  <c r="BF61" i="10" s="1"/>
  <c r="I57" i="166" s="1"/>
  <c r="I90" i="7"/>
  <c r="Q90" i="7"/>
  <c r="AG90" i="7"/>
  <c r="P65" i="10"/>
  <c r="S6" i="145" s="1"/>
  <c r="K17" i="7"/>
  <c r="AF65" i="10"/>
  <c r="S6" i="153" s="1"/>
  <c r="S17" i="7"/>
  <c r="AV65" i="10"/>
  <c r="S6" i="161" s="1"/>
  <c r="AA17" i="7"/>
  <c r="G17" i="7"/>
  <c r="W17" i="7"/>
  <c r="B67" i="10"/>
  <c r="S4" i="137" s="1"/>
  <c r="D25" i="7"/>
  <c r="R67" i="10"/>
  <c r="S4" i="146" s="1"/>
  <c r="L25" i="7"/>
  <c r="AH67" i="10"/>
  <c r="S4" i="154" s="1"/>
  <c r="U7" i="154" s="1"/>
  <c r="T25" i="7"/>
  <c r="AX67" i="10"/>
  <c r="S4" i="162" s="1"/>
  <c r="U7" i="162" s="1"/>
  <c r="AB25" i="7"/>
  <c r="P25" i="7"/>
  <c r="AF25" i="7"/>
  <c r="P69" i="10"/>
  <c r="S9" i="145" s="1"/>
  <c r="U11" i="145" s="1"/>
  <c r="K33" i="7"/>
  <c r="AF69" i="10"/>
  <c r="S9" i="153" s="1"/>
  <c r="U11" i="153" s="1"/>
  <c r="S33" i="7"/>
  <c r="AV69" i="10"/>
  <c r="S9" i="161" s="1"/>
  <c r="U11" i="161" s="1"/>
  <c r="AA33" i="7"/>
  <c r="N76" i="10"/>
  <c r="S15" i="144" s="1"/>
  <c r="U15" i="144" s="1"/>
  <c r="J55" i="7"/>
  <c r="AD76" i="10"/>
  <c r="S15" i="152" s="1"/>
  <c r="U15" i="152" s="1"/>
  <c r="R55" i="7"/>
  <c r="AT76" i="10"/>
  <c r="S15" i="160" s="1"/>
  <c r="U15" i="160" s="1"/>
  <c r="Z55" i="7"/>
  <c r="N55" i="7"/>
  <c r="H454" i="86"/>
  <c r="J23" i="10" s="1"/>
  <c r="I18" i="142" s="1"/>
  <c r="L454" i="86"/>
  <c r="R23" i="10" s="1"/>
  <c r="I18" i="146" s="1"/>
  <c r="P454" i="86"/>
  <c r="Z23" i="10" s="1"/>
  <c r="I18" i="150" s="1"/>
  <c r="T454" i="86"/>
  <c r="AH23" i="10" s="1"/>
  <c r="I18" i="154" s="1"/>
  <c r="X454" i="86"/>
  <c r="AP23" i="10" s="1"/>
  <c r="I18" i="158" s="1"/>
  <c r="AB454" i="86"/>
  <c r="AX23" i="10" s="1"/>
  <c r="I18" i="162" s="1"/>
  <c r="AF454" i="86"/>
  <c r="BF23" i="10" s="1"/>
  <c r="I18" i="166" s="1"/>
  <c r="F454" i="86"/>
  <c r="F23" i="10" s="1"/>
  <c r="I18" i="140" s="1"/>
  <c r="J454" i="86"/>
  <c r="N23" i="10" s="1"/>
  <c r="I18" i="144" s="1"/>
  <c r="N454" i="86"/>
  <c r="V23" i="10" s="1"/>
  <c r="I18" i="148" s="1"/>
  <c r="R454" i="86"/>
  <c r="AD23" i="10" s="1"/>
  <c r="I18" i="152" s="1"/>
  <c r="V454" i="86"/>
  <c r="AL23" i="10" s="1"/>
  <c r="I18" i="156" s="1"/>
  <c r="Z454" i="86"/>
  <c r="AT23" i="10" s="1"/>
  <c r="I18" i="160" s="1"/>
  <c r="AD454" i="86"/>
  <c r="BB23" i="10" s="1"/>
  <c r="I18" i="164" s="1"/>
  <c r="H490" i="86"/>
  <c r="J25" i="10" s="1"/>
  <c r="I37" i="142" s="1"/>
  <c r="L490" i="86"/>
  <c r="R25" i="10" s="1"/>
  <c r="I37" i="146" s="1"/>
  <c r="P490" i="86"/>
  <c r="Z25" i="10" s="1"/>
  <c r="I37" i="150" s="1"/>
  <c r="T490" i="86"/>
  <c r="AH25" i="10" s="1"/>
  <c r="I37" i="154" s="1"/>
  <c r="X490" i="86"/>
  <c r="AP25" i="10" s="1"/>
  <c r="I37" i="158" s="1"/>
  <c r="AB490" i="86"/>
  <c r="AX25" i="10" s="1"/>
  <c r="I37" i="162" s="1"/>
  <c r="AF490" i="86"/>
  <c r="BF25" i="10" s="1"/>
  <c r="I37" i="166" s="1"/>
  <c r="F490" i="86"/>
  <c r="F25" i="10" s="1"/>
  <c r="I37" i="140" s="1"/>
  <c r="J490" i="86"/>
  <c r="N25" i="10" s="1"/>
  <c r="I37" i="144" s="1"/>
  <c r="N490" i="86"/>
  <c r="V25" i="10" s="1"/>
  <c r="I37" i="148" s="1"/>
  <c r="R490" i="86"/>
  <c r="AD25" i="10" s="1"/>
  <c r="I37" i="152" s="1"/>
  <c r="V490" i="86"/>
  <c r="AL25" i="10" s="1"/>
  <c r="I37" i="156" s="1"/>
  <c r="Z490" i="86"/>
  <c r="AT25" i="10" s="1"/>
  <c r="I37" i="160" s="1"/>
  <c r="AD490" i="86"/>
  <c r="BB25" i="10" s="1"/>
  <c r="I37" i="164" s="1"/>
  <c r="Z513" i="86"/>
  <c r="AT26" i="10" s="1"/>
  <c r="I19" i="160" s="1"/>
  <c r="H536" i="86"/>
  <c r="J27" i="10" s="1"/>
  <c r="I20" i="142" s="1"/>
  <c r="L536" i="86"/>
  <c r="R27" i="10" s="1"/>
  <c r="I20" i="146" s="1"/>
  <c r="P536" i="86"/>
  <c r="Z27" i="10" s="1"/>
  <c r="I20" i="150" s="1"/>
  <c r="T536" i="86"/>
  <c r="AH27" i="10" s="1"/>
  <c r="I20" i="154" s="1"/>
  <c r="X536" i="86"/>
  <c r="AP27" i="10" s="1"/>
  <c r="I20" i="158" s="1"/>
  <c r="AB536" i="86"/>
  <c r="AX27" i="10" s="1"/>
  <c r="I20" i="162" s="1"/>
  <c r="AF536" i="86"/>
  <c r="BF27" i="10" s="1"/>
  <c r="I20" i="166" s="1"/>
  <c r="G559" i="86"/>
  <c r="H28" i="10" s="1"/>
  <c r="I21" i="141" s="1"/>
  <c r="K559" i="86"/>
  <c r="P28" i="10" s="1"/>
  <c r="I21" i="145" s="1"/>
  <c r="O559" i="86"/>
  <c r="X28" i="10" s="1"/>
  <c r="I21" i="149" s="1"/>
  <c r="S559" i="86"/>
  <c r="AF28" i="10" s="1"/>
  <c r="I21" i="153" s="1"/>
  <c r="W559" i="86"/>
  <c r="AN28" i="10" s="1"/>
  <c r="I21" i="157" s="1"/>
  <c r="AA559" i="86"/>
  <c r="AV28" i="10" s="1"/>
  <c r="I21" i="161" s="1"/>
  <c r="AE559" i="86"/>
  <c r="BD28" i="10" s="1"/>
  <c r="I21" i="165" s="1"/>
  <c r="H605" i="86"/>
  <c r="J30" i="10" s="1"/>
  <c r="I23" i="142" s="1"/>
  <c r="L605" i="86"/>
  <c r="R30" i="10" s="1"/>
  <c r="I23" i="146" s="1"/>
  <c r="P605" i="86"/>
  <c r="Z30" i="10" s="1"/>
  <c r="I23" i="150" s="1"/>
  <c r="T605" i="86"/>
  <c r="AH30" i="10" s="1"/>
  <c r="I23" i="154" s="1"/>
  <c r="X605" i="86"/>
  <c r="AP30" i="10" s="1"/>
  <c r="I23" i="158" s="1"/>
  <c r="AB605" i="86"/>
  <c r="AX30" i="10" s="1"/>
  <c r="I23" i="162" s="1"/>
  <c r="AF605" i="86"/>
  <c r="BF30" i="10" s="1"/>
  <c r="I23" i="166" s="1"/>
  <c r="F605" i="86"/>
  <c r="F30" i="10" s="1"/>
  <c r="I23" i="140" s="1"/>
  <c r="J605" i="86"/>
  <c r="N30" i="10" s="1"/>
  <c r="I23" i="144" s="1"/>
  <c r="N605" i="86"/>
  <c r="V30" i="10" s="1"/>
  <c r="I23" i="148" s="1"/>
  <c r="R605" i="86"/>
  <c r="AD30" i="10" s="1"/>
  <c r="I23" i="152" s="1"/>
  <c r="V605" i="86"/>
  <c r="AL30" i="10" s="1"/>
  <c r="I23" i="156" s="1"/>
  <c r="Z605" i="86"/>
  <c r="AT30" i="10" s="1"/>
  <c r="I23" i="160" s="1"/>
  <c r="AD605" i="86"/>
  <c r="BB30" i="10" s="1"/>
  <c r="I23" i="164" s="1"/>
  <c r="H674" i="86"/>
  <c r="J33" i="10" s="1"/>
  <c r="I38" i="142" s="1"/>
  <c r="L674" i="86"/>
  <c r="R33" i="10" s="1"/>
  <c r="I38" i="146" s="1"/>
  <c r="P674" i="86"/>
  <c r="Z33" i="10" s="1"/>
  <c r="I38" i="150" s="1"/>
  <c r="T674" i="86"/>
  <c r="AH33" i="10" s="1"/>
  <c r="I38" i="154" s="1"/>
  <c r="X674" i="86"/>
  <c r="AP33" i="10" s="1"/>
  <c r="I38" i="158" s="1"/>
  <c r="AB674" i="86"/>
  <c r="AX33" i="10" s="1"/>
  <c r="I38" i="162" s="1"/>
  <c r="AF674" i="86"/>
  <c r="BF33" i="10" s="1"/>
  <c r="I38" i="166" s="1"/>
  <c r="F674" i="86"/>
  <c r="F33" i="10" s="1"/>
  <c r="I38" i="140" s="1"/>
  <c r="J674" i="86"/>
  <c r="N33" i="10" s="1"/>
  <c r="I38" i="144" s="1"/>
  <c r="N674" i="86"/>
  <c r="V33" i="10" s="1"/>
  <c r="I38" i="148" s="1"/>
  <c r="R674" i="86"/>
  <c r="AD33" i="10" s="1"/>
  <c r="I38" i="152" s="1"/>
  <c r="V674" i="86"/>
  <c r="AL33" i="10" s="1"/>
  <c r="I38" i="156" s="1"/>
  <c r="Z674" i="86"/>
  <c r="AT33" i="10" s="1"/>
  <c r="I38" i="160" s="1"/>
  <c r="AD674" i="86"/>
  <c r="BB33" i="10" s="1"/>
  <c r="I38" i="164" s="1"/>
  <c r="H720" i="86"/>
  <c r="J35" i="10" s="1"/>
  <c r="I27" i="142" s="1"/>
  <c r="L720" i="86"/>
  <c r="R35" i="10" s="1"/>
  <c r="I27" i="146" s="1"/>
  <c r="P720" i="86"/>
  <c r="Z35" i="10" s="1"/>
  <c r="I27" i="150" s="1"/>
  <c r="T720" i="86"/>
  <c r="AH35" i="10" s="1"/>
  <c r="I27" i="154" s="1"/>
  <c r="X720" i="86"/>
  <c r="AP35" i="10" s="1"/>
  <c r="I27" i="158" s="1"/>
  <c r="AB720" i="86"/>
  <c r="AX35" i="10" s="1"/>
  <c r="I27" i="162" s="1"/>
  <c r="AF720" i="86"/>
  <c r="BF35" i="10" s="1"/>
  <c r="I27" i="166" s="1"/>
  <c r="F720" i="86"/>
  <c r="F35" i="10" s="1"/>
  <c r="I27" i="140" s="1"/>
  <c r="J720" i="86"/>
  <c r="N35" i="10" s="1"/>
  <c r="I27" i="144" s="1"/>
  <c r="N720" i="86"/>
  <c r="V35" i="10" s="1"/>
  <c r="I27" i="148" s="1"/>
  <c r="R720" i="86"/>
  <c r="AD35" i="10" s="1"/>
  <c r="I27" i="152" s="1"/>
  <c r="V720" i="86"/>
  <c r="AL35" i="10" s="1"/>
  <c r="I27" i="156" s="1"/>
  <c r="Z720" i="86"/>
  <c r="AT35" i="10" s="1"/>
  <c r="I27" i="160" s="1"/>
  <c r="AD720" i="86"/>
  <c r="BB35" i="10" s="1"/>
  <c r="I27" i="164" s="1"/>
  <c r="H766" i="86"/>
  <c r="J37" i="10" s="1"/>
  <c r="I30" i="142" s="1"/>
  <c r="L766" i="86"/>
  <c r="R37" i="10" s="1"/>
  <c r="I30" i="146" s="1"/>
  <c r="P766" i="86"/>
  <c r="Z37" i="10" s="1"/>
  <c r="I30" i="150" s="1"/>
  <c r="T766" i="86"/>
  <c r="AH37" i="10" s="1"/>
  <c r="I30" i="154" s="1"/>
  <c r="X766" i="86"/>
  <c r="AP37" i="10" s="1"/>
  <c r="I30" i="158" s="1"/>
  <c r="AB766" i="86"/>
  <c r="AX37" i="10" s="1"/>
  <c r="I30" i="162" s="1"/>
  <c r="AF766" i="86"/>
  <c r="BF37" i="10" s="1"/>
  <c r="I30" i="166" s="1"/>
  <c r="F766" i="86"/>
  <c r="F37" i="10" s="1"/>
  <c r="I30" i="140" s="1"/>
  <c r="J766" i="86"/>
  <c r="N37" i="10" s="1"/>
  <c r="I30" i="144" s="1"/>
  <c r="N766" i="86"/>
  <c r="V37" i="10" s="1"/>
  <c r="I30" i="148" s="1"/>
  <c r="R766" i="86"/>
  <c r="AD37" i="10" s="1"/>
  <c r="I30" i="152" s="1"/>
  <c r="V766" i="86"/>
  <c r="AL37" i="10" s="1"/>
  <c r="I30" i="156" s="1"/>
  <c r="Z766" i="86"/>
  <c r="AT37" i="10" s="1"/>
  <c r="I30" i="160" s="1"/>
  <c r="AD766" i="86"/>
  <c r="BB37" i="10" s="1"/>
  <c r="I30" i="164" s="1"/>
  <c r="F819" i="86"/>
  <c r="F40" i="10" s="1"/>
  <c r="I33" i="140" s="1"/>
  <c r="J819" i="86"/>
  <c r="N40" i="10" s="1"/>
  <c r="I33" i="144" s="1"/>
  <c r="N819" i="86"/>
  <c r="V40" i="10" s="1"/>
  <c r="I33" i="148" s="1"/>
  <c r="R819" i="86"/>
  <c r="AD40" i="10" s="1"/>
  <c r="I33" i="152" s="1"/>
  <c r="V819" i="86"/>
  <c r="AL40" i="10" s="1"/>
  <c r="I33" i="156" s="1"/>
  <c r="Z819" i="86"/>
  <c r="AT40" i="10" s="1"/>
  <c r="I33" i="160" s="1"/>
  <c r="AD819" i="86"/>
  <c r="BB40" i="10" s="1"/>
  <c r="I33" i="164" s="1"/>
  <c r="H819" i="86"/>
  <c r="J40" i="10" s="1"/>
  <c r="I33" i="142" s="1"/>
  <c r="L819" i="86"/>
  <c r="R40" i="10" s="1"/>
  <c r="I33" i="146" s="1"/>
  <c r="P819" i="86"/>
  <c r="Z40" i="10" s="1"/>
  <c r="I33" i="150" s="1"/>
  <c r="T819" i="86"/>
  <c r="AH40" i="10" s="1"/>
  <c r="I33" i="154" s="1"/>
  <c r="X819" i="86"/>
  <c r="AP40" i="10" s="1"/>
  <c r="I33" i="158" s="1"/>
  <c r="AB819" i="86"/>
  <c r="AX40" i="10" s="1"/>
  <c r="I33" i="162" s="1"/>
  <c r="AF819" i="86"/>
  <c r="BF40" i="10" s="1"/>
  <c r="I33" i="166" s="1"/>
  <c r="B69" i="10"/>
  <c r="S9" i="137" s="1"/>
  <c r="U11" i="137" s="1"/>
  <c r="D33" i="7"/>
  <c r="R69" i="10"/>
  <c r="S9" i="146" s="1"/>
  <c r="L33" i="7"/>
  <c r="AH69" i="10"/>
  <c r="S9" i="154" s="1"/>
  <c r="U11" i="154" s="1"/>
  <c r="T33" i="7"/>
  <c r="T43" i="7" s="1"/>
  <c r="T29" i="7" s="1"/>
  <c r="AX69" i="10"/>
  <c r="S9" i="162" s="1"/>
  <c r="U11" i="162" s="1"/>
  <c r="AB33" i="7"/>
  <c r="O33" i="7"/>
  <c r="AE33" i="7"/>
  <c r="D74" i="10"/>
  <c r="S13" i="139" s="1"/>
  <c r="U15" i="139" s="1"/>
  <c r="E49" i="7"/>
  <c r="T74" i="10"/>
  <c r="S13" i="147" s="1"/>
  <c r="U15" i="147" s="1"/>
  <c r="M49" i="7"/>
  <c r="AJ74" i="10"/>
  <c r="S13" i="155" s="1"/>
  <c r="U15" i="155" s="1"/>
  <c r="U49" i="7"/>
  <c r="AZ74" i="10"/>
  <c r="S13" i="163" s="1"/>
  <c r="AC49" i="7"/>
  <c r="F55" i="7"/>
  <c r="F59" i="7" s="1"/>
  <c r="F46" i="7" s="1"/>
  <c r="L77" i="10"/>
  <c r="S12" i="143" s="1"/>
  <c r="U15" i="143" s="1"/>
  <c r="I58" i="7"/>
  <c r="AB77" i="10"/>
  <c r="S12" i="151" s="1"/>
  <c r="U15" i="151" s="1"/>
  <c r="Q58" i="7"/>
  <c r="AR77" i="10"/>
  <c r="S12" i="159" s="1"/>
  <c r="U15" i="159" s="1"/>
  <c r="Y58" i="7"/>
  <c r="Y59" i="7" s="1"/>
  <c r="Y46" i="7" s="1"/>
  <c r="BH77" i="10"/>
  <c r="S12" i="167" s="1"/>
  <c r="U15" i="167" s="1"/>
  <c r="AG58" i="7"/>
  <c r="R58" i="7"/>
  <c r="E79" i="7"/>
  <c r="AC79" i="7"/>
  <c r="U79" i="7"/>
  <c r="E101" i="7"/>
  <c r="AC101" i="7"/>
  <c r="U101" i="7"/>
  <c r="G431" i="86"/>
  <c r="H22" i="10" s="1"/>
  <c r="I17" i="141" s="1"/>
  <c r="K431" i="86"/>
  <c r="P22" i="10" s="1"/>
  <c r="I17" i="145" s="1"/>
  <c r="O431" i="86"/>
  <c r="X22" i="10" s="1"/>
  <c r="I17" i="149" s="1"/>
  <c r="S431" i="86"/>
  <c r="AF22" i="10" s="1"/>
  <c r="I17" i="153" s="1"/>
  <c r="W431" i="86"/>
  <c r="AN22" i="10" s="1"/>
  <c r="I17" i="157" s="1"/>
  <c r="AA431" i="86"/>
  <c r="AV22" i="10" s="1"/>
  <c r="I17" i="161" s="1"/>
  <c r="AE431" i="86"/>
  <c r="BD22" i="10" s="1"/>
  <c r="I17" i="165" s="1"/>
  <c r="E454" i="86"/>
  <c r="D23" i="10" s="1"/>
  <c r="I18" i="139" s="1"/>
  <c r="I454" i="86"/>
  <c r="L23" i="10" s="1"/>
  <c r="I18" i="143" s="1"/>
  <c r="M454" i="86"/>
  <c r="T23" i="10" s="1"/>
  <c r="I18" i="147" s="1"/>
  <c r="Q454" i="86"/>
  <c r="AB23" i="10" s="1"/>
  <c r="I18" i="151" s="1"/>
  <c r="U454" i="86"/>
  <c r="AJ23" i="10" s="1"/>
  <c r="I18" i="155" s="1"/>
  <c r="Y454" i="86"/>
  <c r="AR23" i="10" s="1"/>
  <c r="I18" i="159" s="1"/>
  <c r="AC454" i="86"/>
  <c r="AZ23" i="10" s="1"/>
  <c r="I18" i="163" s="1"/>
  <c r="AG454" i="86"/>
  <c r="BH23" i="10" s="1"/>
  <c r="I18" i="167" s="1"/>
  <c r="G467" i="86"/>
  <c r="H24" i="10" s="1"/>
  <c r="I39" i="141" s="1"/>
  <c r="K467" i="86"/>
  <c r="P24" i="10" s="1"/>
  <c r="I39" i="145" s="1"/>
  <c r="O467" i="86"/>
  <c r="X24" i="10" s="1"/>
  <c r="I39" i="149" s="1"/>
  <c r="S467" i="86"/>
  <c r="AF24" i="10" s="1"/>
  <c r="I39" i="153" s="1"/>
  <c r="W467" i="86"/>
  <c r="AN24" i="10" s="1"/>
  <c r="I39" i="157" s="1"/>
  <c r="AA467" i="86"/>
  <c r="AV24" i="10" s="1"/>
  <c r="I39" i="161" s="1"/>
  <c r="AE467" i="86"/>
  <c r="BD24" i="10" s="1"/>
  <c r="I39" i="165" s="1"/>
  <c r="E490" i="86"/>
  <c r="D25" i="10" s="1"/>
  <c r="I37" i="139" s="1"/>
  <c r="I490" i="86"/>
  <c r="L25" i="10" s="1"/>
  <c r="I37" i="143" s="1"/>
  <c r="M490" i="86"/>
  <c r="T25" i="10" s="1"/>
  <c r="I37" i="147" s="1"/>
  <c r="Q490" i="86"/>
  <c r="AB25" i="10" s="1"/>
  <c r="I37" i="151" s="1"/>
  <c r="U490" i="86"/>
  <c r="AJ25" i="10" s="1"/>
  <c r="I37" i="155" s="1"/>
  <c r="Y490" i="86"/>
  <c r="AR25" i="10" s="1"/>
  <c r="I37" i="159" s="1"/>
  <c r="AC490" i="86"/>
  <c r="AZ25" i="10" s="1"/>
  <c r="I37" i="163" s="1"/>
  <c r="AG490" i="86"/>
  <c r="BH25" i="10" s="1"/>
  <c r="I37" i="167" s="1"/>
  <c r="G513" i="86"/>
  <c r="H26" i="10" s="1"/>
  <c r="I19" i="141" s="1"/>
  <c r="K513" i="86"/>
  <c r="P26" i="10" s="1"/>
  <c r="I19" i="145" s="1"/>
  <c r="O513" i="86"/>
  <c r="X26" i="10" s="1"/>
  <c r="I19" i="149" s="1"/>
  <c r="S513" i="86"/>
  <c r="AF26" i="10" s="1"/>
  <c r="I19" i="153" s="1"/>
  <c r="H559" i="86"/>
  <c r="J28" i="10" s="1"/>
  <c r="I21" i="142" s="1"/>
  <c r="L559" i="86"/>
  <c r="R28" i="10" s="1"/>
  <c r="I21" i="146" s="1"/>
  <c r="P559" i="86"/>
  <c r="Z28" i="10" s="1"/>
  <c r="I21" i="150" s="1"/>
  <c r="T559" i="86"/>
  <c r="AH28" i="10" s="1"/>
  <c r="I21" i="154" s="1"/>
  <c r="X559" i="86"/>
  <c r="AP28" i="10" s="1"/>
  <c r="I21" i="158" s="1"/>
  <c r="AB559" i="86"/>
  <c r="AX28" i="10" s="1"/>
  <c r="I21" i="162" s="1"/>
  <c r="AF559" i="86"/>
  <c r="BF28" i="10" s="1"/>
  <c r="I21" i="166" s="1"/>
  <c r="F559" i="86"/>
  <c r="F28" i="10" s="1"/>
  <c r="I21" i="140" s="1"/>
  <c r="N559" i="86"/>
  <c r="V28" i="10" s="1"/>
  <c r="I21" i="148" s="1"/>
  <c r="V559" i="86"/>
  <c r="AL28" i="10" s="1"/>
  <c r="I21" i="156" s="1"/>
  <c r="AD559" i="86"/>
  <c r="BB28" i="10" s="1"/>
  <c r="I21" i="164" s="1"/>
  <c r="G582" i="86"/>
  <c r="H29" i="10" s="1"/>
  <c r="I22" i="141" s="1"/>
  <c r="K582" i="86"/>
  <c r="P29" i="10" s="1"/>
  <c r="I22" i="145" s="1"/>
  <c r="O582" i="86"/>
  <c r="X29" i="10" s="1"/>
  <c r="I22" i="149" s="1"/>
  <c r="S582" i="86"/>
  <c r="AF29" i="10" s="1"/>
  <c r="I22" i="153" s="1"/>
  <c r="W582" i="86"/>
  <c r="AN29" i="10" s="1"/>
  <c r="I22" i="157" s="1"/>
  <c r="AA582" i="86"/>
  <c r="AV29" i="10" s="1"/>
  <c r="I22" i="161" s="1"/>
  <c r="AE582" i="86"/>
  <c r="BD29" i="10" s="1"/>
  <c r="I22" i="165" s="1"/>
  <c r="E582" i="86"/>
  <c r="D29" i="10" s="1"/>
  <c r="I22" i="139" s="1"/>
  <c r="M582" i="86"/>
  <c r="T29" i="10" s="1"/>
  <c r="I22" i="147" s="1"/>
  <c r="U582" i="86"/>
  <c r="AJ29" i="10" s="1"/>
  <c r="I22" i="155" s="1"/>
  <c r="AC582" i="86"/>
  <c r="AZ29" i="10" s="1"/>
  <c r="I22" i="163" s="1"/>
  <c r="G628" i="86"/>
  <c r="H31" i="10" s="1"/>
  <c r="I24" i="141" s="1"/>
  <c r="K628" i="86"/>
  <c r="P31" i="10" s="1"/>
  <c r="I24" i="145" s="1"/>
  <c r="O628" i="86"/>
  <c r="X31" i="10" s="1"/>
  <c r="I24" i="149" s="1"/>
  <c r="S628" i="86"/>
  <c r="AF31" i="10" s="1"/>
  <c r="I24" i="153" s="1"/>
  <c r="W628" i="86"/>
  <c r="AN31" i="10" s="1"/>
  <c r="I24" i="157" s="1"/>
  <c r="AA628" i="86"/>
  <c r="AV31" i="10" s="1"/>
  <c r="I24" i="161" s="1"/>
  <c r="AE628" i="86"/>
  <c r="BD31" i="10" s="1"/>
  <c r="I24" i="165" s="1"/>
  <c r="I628" i="86"/>
  <c r="L31" i="10" s="1"/>
  <c r="I24" i="143" s="1"/>
  <c r="Y628" i="86"/>
  <c r="AR31" i="10" s="1"/>
  <c r="I24" i="159" s="1"/>
  <c r="G651" i="86"/>
  <c r="H32" i="10" s="1"/>
  <c r="I25" i="141" s="1"/>
  <c r="K651" i="86"/>
  <c r="P32" i="10" s="1"/>
  <c r="I25" i="145" s="1"/>
  <c r="O651" i="86"/>
  <c r="X32" i="10" s="1"/>
  <c r="I25" i="149" s="1"/>
  <c r="S651" i="86"/>
  <c r="AF32" i="10" s="1"/>
  <c r="I25" i="153" s="1"/>
  <c r="W651" i="86"/>
  <c r="AN32" i="10" s="1"/>
  <c r="I25" i="157" s="1"/>
  <c r="AA651" i="86"/>
  <c r="AV32" i="10" s="1"/>
  <c r="I25" i="161" s="1"/>
  <c r="AE651" i="86"/>
  <c r="BD32" i="10" s="1"/>
  <c r="I25" i="165" s="1"/>
  <c r="E651" i="86"/>
  <c r="D32" i="10" s="1"/>
  <c r="I25" i="139" s="1"/>
  <c r="I651" i="86"/>
  <c r="L32" i="10" s="1"/>
  <c r="I25" i="143" s="1"/>
  <c r="M651" i="86"/>
  <c r="T32" i="10" s="1"/>
  <c r="I25" i="147" s="1"/>
  <c r="Q651" i="86"/>
  <c r="AB32" i="10" s="1"/>
  <c r="I25" i="151" s="1"/>
  <c r="U651" i="86"/>
  <c r="AJ32" i="10" s="1"/>
  <c r="I25" i="155" s="1"/>
  <c r="Y651" i="86"/>
  <c r="AR32" i="10" s="1"/>
  <c r="I25" i="159" s="1"/>
  <c r="AC651" i="86"/>
  <c r="AZ32" i="10" s="1"/>
  <c r="I25" i="163" s="1"/>
  <c r="AG651" i="86"/>
  <c r="BH32" i="10" s="1"/>
  <c r="I25" i="167" s="1"/>
  <c r="G697" i="86"/>
  <c r="H34" i="10" s="1"/>
  <c r="I26" i="141" s="1"/>
  <c r="K697" i="86"/>
  <c r="P34" i="10" s="1"/>
  <c r="I26" i="145" s="1"/>
  <c r="O697" i="86"/>
  <c r="X34" i="10" s="1"/>
  <c r="I26" i="149" s="1"/>
  <c r="S697" i="86"/>
  <c r="AF34" i="10" s="1"/>
  <c r="I26" i="153" s="1"/>
  <c r="W697" i="86"/>
  <c r="AN34" i="10" s="1"/>
  <c r="I26" i="157" s="1"/>
  <c r="AA697" i="86"/>
  <c r="AV34" i="10" s="1"/>
  <c r="I26" i="161" s="1"/>
  <c r="AE697" i="86"/>
  <c r="BD34" i="10" s="1"/>
  <c r="I26" i="165" s="1"/>
  <c r="E697" i="86"/>
  <c r="D34" i="10" s="1"/>
  <c r="I26" i="139" s="1"/>
  <c r="I697" i="86"/>
  <c r="L34" i="10" s="1"/>
  <c r="I26" i="143" s="1"/>
  <c r="M697" i="86"/>
  <c r="T34" i="10" s="1"/>
  <c r="I26" i="147" s="1"/>
  <c r="Q697" i="86"/>
  <c r="AB34" i="10" s="1"/>
  <c r="I26" i="151" s="1"/>
  <c r="U697" i="86"/>
  <c r="AJ34" i="10" s="1"/>
  <c r="I26" i="155" s="1"/>
  <c r="Y697" i="86"/>
  <c r="AR34" i="10" s="1"/>
  <c r="I26" i="159" s="1"/>
  <c r="AC697" i="86"/>
  <c r="AZ34" i="10" s="1"/>
  <c r="I26" i="163" s="1"/>
  <c r="AG697" i="86"/>
  <c r="BH34" i="10" s="1"/>
  <c r="I26" i="167" s="1"/>
  <c r="G743" i="86"/>
  <c r="H36" i="10" s="1"/>
  <c r="I28" i="141" s="1"/>
  <c r="K743" i="86"/>
  <c r="P36" i="10" s="1"/>
  <c r="I28" i="145" s="1"/>
  <c r="O743" i="86"/>
  <c r="X36" i="10" s="1"/>
  <c r="I28" i="149" s="1"/>
  <c r="S743" i="86"/>
  <c r="AF36" i="10" s="1"/>
  <c r="I28" i="153" s="1"/>
  <c r="W743" i="86"/>
  <c r="AN36" i="10" s="1"/>
  <c r="I28" i="157" s="1"/>
  <c r="AA743" i="86"/>
  <c r="AV36" i="10" s="1"/>
  <c r="I28" i="161" s="1"/>
  <c r="AE743" i="86"/>
  <c r="BD36" i="10" s="1"/>
  <c r="I28" i="165" s="1"/>
  <c r="E743" i="86"/>
  <c r="D36" i="10" s="1"/>
  <c r="I28" i="139" s="1"/>
  <c r="I743" i="86"/>
  <c r="L36" i="10" s="1"/>
  <c r="I28" i="143" s="1"/>
  <c r="M743" i="86"/>
  <c r="T36" i="10" s="1"/>
  <c r="I28" i="147" s="1"/>
  <c r="Q743" i="86"/>
  <c r="AB36" i="10" s="1"/>
  <c r="I28" i="151" s="1"/>
  <c r="U743" i="86"/>
  <c r="AJ36" i="10" s="1"/>
  <c r="I28" i="155" s="1"/>
  <c r="Y743" i="86"/>
  <c r="AR36" i="10" s="1"/>
  <c r="I28" i="159" s="1"/>
  <c r="AC743" i="86"/>
  <c r="AZ36" i="10" s="1"/>
  <c r="I28" i="163" s="1"/>
  <c r="AG743" i="86"/>
  <c r="BH36" i="10" s="1"/>
  <c r="I28" i="167" s="1"/>
  <c r="G789" i="86"/>
  <c r="H38" i="10" s="1"/>
  <c r="I31" i="141" s="1"/>
  <c r="K789" i="86"/>
  <c r="P38" i="10" s="1"/>
  <c r="I31" i="145" s="1"/>
  <c r="O789" i="86"/>
  <c r="X38" i="10" s="1"/>
  <c r="I31" i="149" s="1"/>
  <c r="S789" i="86"/>
  <c r="AF38" i="10" s="1"/>
  <c r="I31" i="153" s="1"/>
  <c r="W789" i="86"/>
  <c r="AN38" i="10" s="1"/>
  <c r="I31" i="157" s="1"/>
  <c r="AA789" i="86"/>
  <c r="AV38" i="10" s="1"/>
  <c r="I31" i="161" s="1"/>
  <c r="AE789" i="86"/>
  <c r="BD38" i="10" s="1"/>
  <c r="I31" i="165" s="1"/>
  <c r="E789" i="86"/>
  <c r="D38" i="10" s="1"/>
  <c r="I31" i="139" s="1"/>
  <c r="I789" i="86"/>
  <c r="L38" i="10" s="1"/>
  <c r="I31" i="143" s="1"/>
  <c r="M789" i="86"/>
  <c r="T38" i="10" s="1"/>
  <c r="I31" i="147" s="1"/>
  <c r="Q789" i="86"/>
  <c r="AB38" i="10" s="1"/>
  <c r="I31" i="151" s="1"/>
  <c r="U789" i="86"/>
  <c r="AJ38" i="10" s="1"/>
  <c r="I31" i="155" s="1"/>
  <c r="Y789" i="86"/>
  <c r="AR38" i="10" s="1"/>
  <c r="I31" i="159" s="1"/>
  <c r="AC789" i="86"/>
  <c r="AZ38" i="10" s="1"/>
  <c r="I31" i="163" s="1"/>
  <c r="AG789" i="86"/>
  <c r="BH38" i="10" s="1"/>
  <c r="I31" i="167" s="1"/>
  <c r="E842" i="86"/>
  <c r="D41" i="10" s="1"/>
  <c r="I34" i="139" s="1"/>
  <c r="I842" i="86"/>
  <c r="L41" i="10" s="1"/>
  <c r="I34" i="143" s="1"/>
  <c r="M842" i="86"/>
  <c r="T41" i="10" s="1"/>
  <c r="I34" i="147" s="1"/>
  <c r="Q842" i="86"/>
  <c r="AB41" i="10" s="1"/>
  <c r="I34" i="151" s="1"/>
  <c r="U842" i="86"/>
  <c r="AJ41" i="10" s="1"/>
  <c r="I34" i="155" s="1"/>
  <c r="Y842" i="86"/>
  <c r="AR41" i="10" s="1"/>
  <c r="I34" i="159" s="1"/>
  <c r="AC842" i="86"/>
  <c r="AZ41" i="10" s="1"/>
  <c r="I34" i="163" s="1"/>
  <c r="AG842" i="86"/>
  <c r="BH41" i="10" s="1"/>
  <c r="I34" i="167" s="1"/>
  <c r="G842" i="86"/>
  <c r="H41" i="10" s="1"/>
  <c r="I34" i="141" s="1"/>
  <c r="K842" i="86"/>
  <c r="P41" i="10" s="1"/>
  <c r="I34" i="145" s="1"/>
  <c r="O842" i="86"/>
  <c r="X41" i="10" s="1"/>
  <c r="I34" i="149" s="1"/>
  <c r="S842" i="86"/>
  <c r="AF41" i="10" s="1"/>
  <c r="I34" i="153" s="1"/>
  <c r="W842" i="86"/>
  <c r="AN41" i="10" s="1"/>
  <c r="I34" i="157" s="1"/>
  <c r="AA842" i="86"/>
  <c r="AV41" i="10" s="1"/>
  <c r="I34" i="161" s="1"/>
  <c r="AE842" i="86"/>
  <c r="BD41" i="10" s="1"/>
  <c r="I34" i="165" s="1"/>
  <c r="P64" i="10"/>
  <c r="S5" i="145" s="1"/>
  <c r="K12" i="7"/>
  <c r="K26" i="7" s="1"/>
  <c r="K7" i="7" s="1"/>
  <c r="AF64" i="10"/>
  <c r="S5" i="153" s="1"/>
  <c r="U7" i="153" s="1"/>
  <c r="S12" i="7"/>
  <c r="AV64" i="10"/>
  <c r="S5" i="161" s="1"/>
  <c r="U7" i="161" s="1"/>
  <c r="AA12" i="7"/>
  <c r="O17" i="7"/>
  <c r="AE17" i="7"/>
  <c r="H25" i="7"/>
  <c r="X25" i="7"/>
  <c r="P33" i="7"/>
  <c r="AF33" i="7"/>
  <c r="P70" i="10"/>
  <c r="S10" i="145" s="1"/>
  <c r="K36" i="7"/>
  <c r="AF70" i="10"/>
  <c r="S10" i="153" s="1"/>
  <c r="S36" i="7"/>
  <c r="AV70" i="10"/>
  <c r="S10" i="161" s="1"/>
  <c r="AA36" i="7"/>
  <c r="G36" i="7"/>
  <c r="W36" i="7"/>
  <c r="B72" i="10"/>
  <c r="S8" i="137" s="1"/>
  <c r="D42" i="7"/>
  <c r="R72" i="10"/>
  <c r="S8" i="146" s="1"/>
  <c r="U11" i="146" s="1"/>
  <c r="L42" i="7"/>
  <c r="AP72" i="10"/>
  <c r="S8" i="158" s="1"/>
  <c r="U11" i="158" s="1"/>
  <c r="X42" i="7"/>
  <c r="BF72" i="10"/>
  <c r="S8" i="166" s="1"/>
  <c r="U11" i="166" s="1"/>
  <c r="AF42" i="7"/>
  <c r="P42" i="7"/>
  <c r="AB42" i="7"/>
  <c r="I49" i="7"/>
  <c r="Y49" i="7"/>
  <c r="AD55" i="7"/>
  <c r="F77" i="10"/>
  <c r="S12" i="140" s="1"/>
  <c r="U15" i="140" s="1"/>
  <c r="F58" i="7"/>
  <c r="V77" i="10"/>
  <c r="S12" i="148" s="1"/>
  <c r="U15" i="148" s="1"/>
  <c r="N58" i="7"/>
  <c r="AL77" i="10"/>
  <c r="S12" i="156" s="1"/>
  <c r="U15" i="156" s="1"/>
  <c r="V58" i="7"/>
  <c r="BB77" i="10"/>
  <c r="S12" i="164" s="1"/>
  <c r="U15" i="164" s="1"/>
  <c r="AD58" i="7"/>
  <c r="AD59" i="7" s="1"/>
  <c r="AD46" i="7" s="1"/>
  <c r="X6" i="137"/>
  <c r="P6" i="138"/>
  <c r="R6" i="138" s="1"/>
  <c r="P10" i="138"/>
  <c r="R10" i="138" s="1"/>
  <c r="X10" i="137"/>
  <c r="P14" i="138"/>
  <c r="R14" i="138" s="1"/>
  <c r="X14" i="137"/>
  <c r="P18" i="138"/>
  <c r="R18" i="138" s="1"/>
  <c r="X18" i="137"/>
  <c r="X22" i="137"/>
  <c r="P22" i="138"/>
  <c r="R22" i="138" s="1"/>
  <c r="P26" i="138"/>
  <c r="R26" i="138" s="1"/>
  <c r="X26" i="137"/>
  <c r="X30" i="137"/>
  <c r="P30" i="138"/>
  <c r="R30" i="138" s="1"/>
  <c r="P34" i="138"/>
  <c r="R34" i="138" s="1"/>
  <c r="X34" i="137"/>
  <c r="P38" i="138"/>
  <c r="R38" i="138" s="1"/>
  <c r="X38" i="137"/>
  <c r="P42" i="138"/>
  <c r="R42" i="138" s="1"/>
  <c r="X42" i="137"/>
  <c r="X46" i="137"/>
  <c r="P46" i="138"/>
  <c r="R46" i="138" s="1"/>
  <c r="P50" i="138"/>
  <c r="R50" i="138" s="1"/>
  <c r="X50" i="137"/>
  <c r="P5" i="138"/>
  <c r="R5" i="138" s="1"/>
  <c r="X5" i="137"/>
  <c r="P9" i="138"/>
  <c r="R9" i="138" s="1"/>
  <c r="X9" i="137"/>
  <c r="P13" i="138"/>
  <c r="R13" i="138" s="1"/>
  <c r="X13" i="137"/>
  <c r="H17" i="7"/>
  <c r="P17" i="7"/>
  <c r="X17" i="7"/>
  <c r="AF17" i="7"/>
  <c r="G22" i="7"/>
  <c r="O22" i="7"/>
  <c r="W22" i="7"/>
  <c r="AE22" i="7"/>
  <c r="H36" i="7"/>
  <c r="H43" i="7" s="1"/>
  <c r="H29" i="7" s="1"/>
  <c r="P36" i="7"/>
  <c r="X36" i="7"/>
  <c r="AF36" i="7"/>
  <c r="G39" i="7"/>
  <c r="O39" i="7"/>
  <c r="W39" i="7"/>
  <c r="AE39" i="7"/>
  <c r="E28" i="45"/>
  <c r="D86" i="10" s="1"/>
  <c r="S34" i="139" s="1"/>
  <c r="I28" i="45"/>
  <c r="L86" i="10" s="1"/>
  <c r="S34" i="143" s="1"/>
  <c r="M28" i="45"/>
  <c r="T86" i="10" s="1"/>
  <c r="S34" i="147" s="1"/>
  <c r="Q28" i="45"/>
  <c r="AB86" i="10" s="1"/>
  <c r="S34" i="151" s="1"/>
  <c r="U28" i="45"/>
  <c r="AJ86" i="10" s="1"/>
  <c r="S34" i="155" s="1"/>
  <c r="Y28" i="45"/>
  <c r="AR86" i="10" s="1"/>
  <c r="S34" i="159" s="1"/>
  <c r="AC28" i="45"/>
  <c r="AZ86" i="10" s="1"/>
  <c r="S34" i="163" s="1"/>
  <c r="AG28" i="45"/>
  <c r="BH86" i="10" s="1"/>
  <c r="S34" i="167" s="1"/>
  <c r="G52" i="45"/>
  <c r="H87" i="10" s="1"/>
  <c r="S35" i="141" s="1"/>
  <c r="K52" i="45"/>
  <c r="P87" i="10" s="1"/>
  <c r="S35" i="145" s="1"/>
  <c r="O52" i="45"/>
  <c r="X87" i="10" s="1"/>
  <c r="S35" i="149" s="1"/>
  <c r="S52" i="45"/>
  <c r="AF87" i="10" s="1"/>
  <c r="S35" i="153" s="1"/>
  <c r="W52" i="45"/>
  <c r="AN87" i="10" s="1"/>
  <c r="S35" i="157" s="1"/>
  <c r="AA52" i="45"/>
  <c r="AV87" i="10" s="1"/>
  <c r="S35" i="161" s="1"/>
  <c r="AE52" i="45"/>
  <c r="BD87" i="10" s="1"/>
  <c r="S35" i="165" s="1"/>
  <c r="E76" i="45"/>
  <c r="D88" i="10" s="1"/>
  <c r="S36" i="139" s="1"/>
  <c r="I76" i="45"/>
  <c r="L88" i="10" s="1"/>
  <c r="S36" i="143" s="1"/>
  <c r="M76" i="45"/>
  <c r="T88" i="10" s="1"/>
  <c r="S36" i="147" s="1"/>
  <c r="Q76" i="45"/>
  <c r="AB88" i="10" s="1"/>
  <c r="S36" i="151" s="1"/>
  <c r="U76" i="45"/>
  <c r="AJ88" i="10" s="1"/>
  <c r="S36" i="155" s="1"/>
  <c r="Y76" i="45"/>
  <c r="AR88" i="10" s="1"/>
  <c r="S36" i="159" s="1"/>
  <c r="AC76" i="45"/>
  <c r="AZ88" i="10" s="1"/>
  <c r="S36" i="163" s="1"/>
  <c r="AG76" i="45"/>
  <c r="BH88" i="10" s="1"/>
  <c r="S36" i="167" s="1"/>
  <c r="G100" i="45"/>
  <c r="H89" i="10" s="1"/>
  <c r="S37" i="141" s="1"/>
  <c r="K100" i="45"/>
  <c r="P89" i="10" s="1"/>
  <c r="S37" i="145" s="1"/>
  <c r="O100" i="45"/>
  <c r="X89" i="10" s="1"/>
  <c r="S37" i="149" s="1"/>
  <c r="S100" i="45"/>
  <c r="AF89" i="10" s="1"/>
  <c r="S37" i="153" s="1"/>
  <c r="W100" i="45"/>
  <c r="AN89" i="10" s="1"/>
  <c r="S37" i="157" s="1"/>
  <c r="AA100" i="45"/>
  <c r="AV89" i="10" s="1"/>
  <c r="S37" i="161" s="1"/>
  <c r="AE100" i="45"/>
  <c r="BD89" i="10" s="1"/>
  <c r="S37" i="165" s="1"/>
  <c r="E124" i="45"/>
  <c r="D90" i="10" s="1"/>
  <c r="S38" i="139" s="1"/>
  <c r="I124" i="45"/>
  <c r="L90" i="10" s="1"/>
  <c r="S38" i="143" s="1"/>
  <c r="M124" i="45"/>
  <c r="T90" i="10" s="1"/>
  <c r="S38" i="147" s="1"/>
  <c r="Q124" i="45"/>
  <c r="AB90" i="10" s="1"/>
  <c r="S38" i="151" s="1"/>
  <c r="U124" i="45"/>
  <c r="AJ90" i="10" s="1"/>
  <c r="S38" i="155" s="1"/>
  <c r="Y124" i="45"/>
  <c r="AR90" i="10" s="1"/>
  <c r="S38" i="159" s="1"/>
  <c r="AC124" i="45"/>
  <c r="AZ90" i="10" s="1"/>
  <c r="S38" i="163" s="1"/>
  <c r="AG124" i="45"/>
  <c r="BH90" i="10" s="1"/>
  <c r="S38" i="167" s="1"/>
  <c r="G147" i="45"/>
  <c r="H91" i="10" s="1"/>
  <c r="S39" i="141" s="1"/>
  <c r="K147" i="45"/>
  <c r="P91" i="10" s="1"/>
  <c r="S39" i="145" s="1"/>
  <c r="O147" i="45"/>
  <c r="X91" i="10" s="1"/>
  <c r="S39" i="149" s="1"/>
  <c r="S147" i="45"/>
  <c r="AF91" i="10" s="1"/>
  <c r="S39" i="153" s="1"/>
  <c r="W147" i="45"/>
  <c r="AN91" i="10" s="1"/>
  <c r="S39" i="157" s="1"/>
  <c r="AA147" i="45"/>
  <c r="AV91" i="10" s="1"/>
  <c r="S39" i="161" s="1"/>
  <c r="AE147" i="45"/>
  <c r="BD91" i="10" s="1"/>
  <c r="S39" i="165" s="1"/>
  <c r="H22" i="7"/>
  <c r="P22" i="7"/>
  <c r="X22" i="7"/>
  <c r="AF22" i="7"/>
  <c r="G25" i="7"/>
  <c r="O25" i="7"/>
  <c r="W25" i="7"/>
  <c r="AE25" i="7"/>
  <c r="H39" i="7"/>
  <c r="P39" i="7"/>
  <c r="X39" i="7"/>
  <c r="AF39" i="7"/>
  <c r="G42" i="7"/>
  <c r="O42" i="7"/>
  <c r="F49" i="7"/>
  <c r="N49" i="7"/>
  <c r="N59" i="7" s="1"/>
  <c r="N46" i="7" s="1"/>
  <c r="V49" i="7"/>
  <c r="V59" i="7" s="1"/>
  <c r="V46" i="7" s="1"/>
  <c r="AD49" i="7"/>
  <c r="E52" i="7"/>
  <c r="M52" i="7"/>
  <c r="U52" i="7"/>
  <c r="AC52" i="7"/>
  <c r="AC59" i="7" s="1"/>
  <c r="AC46" i="7" s="1"/>
  <c r="F76" i="45"/>
  <c r="F88" i="10" s="1"/>
  <c r="S36" i="140" s="1"/>
  <c r="J76" i="45"/>
  <c r="N88" i="10" s="1"/>
  <c r="S36" i="144" s="1"/>
  <c r="N76" i="45"/>
  <c r="V88" i="10" s="1"/>
  <c r="S36" i="148" s="1"/>
  <c r="R76" i="45"/>
  <c r="AD88" i="10" s="1"/>
  <c r="S36" i="152" s="1"/>
  <c r="V76" i="45"/>
  <c r="AL88" i="10" s="1"/>
  <c r="S36" i="156" s="1"/>
  <c r="Z76" i="45"/>
  <c r="AT88" i="10" s="1"/>
  <c r="S36" i="160" s="1"/>
  <c r="AD76" i="45"/>
  <c r="BB88" i="10" s="1"/>
  <c r="S36" i="164" s="1"/>
  <c r="H76" i="45"/>
  <c r="J88" i="10" s="1"/>
  <c r="S36" i="142" s="1"/>
  <c r="L76" i="45"/>
  <c r="R88" i="10" s="1"/>
  <c r="S36" i="146" s="1"/>
  <c r="P76" i="45"/>
  <c r="Z88" i="10" s="1"/>
  <c r="S36" i="150" s="1"/>
  <c r="T76" i="45"/>
  <c r="AH88" i="10" s="1"/>
  <c r="S36" i="154" s="1"/>
  <c r="X76" i="45"/>
  <c r="AP88" i="10" s="1"/>
  <c r="S36" i="158" s="1"/>
  <c r="AB76" i="45"/>
  <c r="AX88" i="10" s="1"/>
  <c r="S36" i="162" s="1"/>
  <c r="AF76" i="45"/>
  <c r="BF88" i="10" s="1"/>
  <c r="S36" i="166" s="1"/>
  <c r="F124" i="45"/>
  <c r="F90" i="10" s="1"/>
  <c r="S38" i="140" s="1"/>
  <c r="P17" i="138"/>
  <c r="R17" i="138" s="1"/>
  <c r="X17" i="137"/>
  <c r="P21" i="138"/>
  <c r="R21" i="138" s="1"/>
  <c r="X21" i="137"/>
  <c r="P25" i="138"/>
  <c r="R25" i="138" s="1"/>
  <c r="X25" i="137"/>
  <c r="P29" i="138"/>
  <c r="R29" i="138" s="1"/>
  <c r="X29" i="137"/>
  <c r="P33" i="138"/>
  <c r="R33" i="138" s="1"/>
  <c r="X33" i="137"/>
  <c r="P37" i="138"/>
  <c r="R37" i="138" s="1"/>
  <c r="X37" i="137"/>
  <c r="P41" i="138"/>
  <c r="R41" i="138" s="1"/>
  <c r="X41" i="137"/>
  <c r="P45" i="138"/>
  <c r="R45" i="138" s="1"/>
  <c r="X45" i="137"/>
  <c r="P49" i="138"/>
  <c r="R49" i="138" s="1"/>
  <c r="X49" i="137"/>
  <c r="P53" i="138"/>
  <c r="R53" i="138" s="1"/>
  <c r="X53" i="137"/>
  <c r="E171" i="45"/>
  <c r="D92" i="10" s="1"/>
  <c r="S40" i="139" s="1"/>
  <c r="I171" i="45"/>
  <c r="L92" i="10" s="1"/>
  <c r="S40" i="143" s="1"/>
  <c r="M171" i="45"/>
  <c r="T92" i="10" s="1"/>
  <c r="S40" i="147" s="1"/>
  <c r="Q171" i="45"/>
  <c r="AB92" i="10" s="1"/>
  <c r="S40" i="151" s="1"/>
  <c r="U171" i="45"/>
  <c r="AJ92" i="10" s="1"/>
  <c r="S40" i="155" s="1"/>
  <c r="Y171" i="45"/>
  <c r="AR92" i="10" s="1"/>
  <c r="S40" i="159" s="1"/>
  <c r="AC171" i="45"/>
  <c r="AZ92" i="10" s="1"/>
  <c r="S40" i="163" s="1"/>
  <c r="AG171" i="45"/>
  <c r="BH92" i="10" s="1"/>
  <c r="S40" i="167" s="1"/>
  <c r="G195" i="45"/>
  <c r="H93" i="10" s="1"/>
  <c r="S41" i="141" s="1"/>
  <c r="K195" i="45"/>
  <c r="P93" i="10" s="1"/>
  <c r="S41" i="145" s="1"/>
  <c r="O195" i="45"/>
  <c r="X93" i="10" s="1"/>
  <c r="S41" i="149" s="1"/>
  <c r="S195" i="45"/>
  <c r="AF93" i="10" s="1"/>
  <c r="S41" i="153" s="1"/>
  <c r="W195" i="45"/>
  <c r="AN93" i="10" s="1"/>
  <c r="S41" i="157" s="1"/>
  <c r="AA195" i="45"/>
  <c r="AV93" i="10" s="1"/>
  <c r="S41" i="161" s="1"/>
  <c r="AE195" i="45"/>
  <c r="BD93" i="10" s="1"/>
  <c r="S41" i="165" s="1"/>
  <c r="E219" i="45"/>
  <c r="D94" i="10" s="1"/>
  <c r="S42" i="139" s="1"/>
  <c r="I219" i="45"/>
  <c r="L94" i="10" s="1"/>
  <c r="S42" i="143" s="1"/>
  <c r="M219" i="45"/>
  <c r="T94" i="10" s="1"/>
  <c r="S42" i="147" s="1"/>
  <c r="Q219" i="45"/>
  <c r="AB94" i="10" s="1"/>
  <c r="S42" i="151" s="1"/>
  <c r="U219" i="45"/>
  <c r="AJ94" i="10" s="1"/>
  <c r="S42" i="155" s="1"/>
  <c r="Y219" i="45"/>
  <c r="AR94" i="10" s="1"/>
  <c r="S42" i="159" s="1"/>
  <c r="AC219" i="45"/>
  <c r="AZ94" i="10" s="1"/>
  <c r="S42" i="163" s="1"/>
  <c r="AG219" i="45"/>
  <c r="BH94" i="10" s="1"/>
  <c r="S42" i="167" s="1"/>
  <c r="G243" i="45"/>
  <c r="H95" i="10" s="1"/>
  <c r="S43" i="141" s="1"/>
  <c r="K243" i="45"/>
  <c r="P95" i="10" s="1"/>
  <c r="S43" i="145" s="1"/>
  <c r="O243" i="45"/>
  <c r="X95" i="10" s="1"/>
  <c r="S43" i="149" s="1"/>
  <c r="S243" i="45"/>
  <c r="AF95" i="10" s="1"/>
  <c r="S43" i="153" s="1"/>
  <c r="W243" i="45"/>
  <c r="AN95" i="10" s="1"/>
  <c r="S43" i="157" s="1"/>
  <c r="AA243" i="45"/>
  <c r="AV95" i="10" s="1"/>
  <c r="S43" i="161" s="1"/>
  <c r="AE243" i="45"/>
  <c r="BD95" i="10" s="1"/>
  <c r="S43" i="165" s="1"/>
  <c r="E17" i="82"/>
  <c r="D96" i="10" s="1"/>
  <c r="I72" i="139" s="1"/>
  <c r="I17" i="82"/>
  <c r="L96" i="10" s="1"/>
  <c r="I72" i="143" s="1"/>
  <c r="M17" i="82"/>
  <c r="T96" i="10" s="1"/>
  <c r="I72" i="147" s="1"/>
  <c r="Q17" i="82"/>
  <c r="AB96" i="10" s="1"/>
  <c r="I72" i="151" s="1"/>
  <c r="U17" i="82"/>
  <c r="AJ96" i="10" s="1"/>
  <c r="I72" i="155" s="1"/>
  <c r="Y17" i="82"/>
  <c r="AR96" i="10" s="1"/>
  <c r="I72" i="159" s="1"/>
  <c r="AC17" i="82"/>
  <c r="AZ96" i="10" s="1"/>
  <c r="I72" i="163" s="1"/>
  <c r="AG17" i="82"/>
  <c r="BH96" i="10" s="1"/>
  <c r="I72" i="167" s="1"/>
  <c r="G60" i="87"/>
  <c r="H104" i="10" s="1"/>
  <c r="I68" i="141" s="1"/>
  <c r="K60" i="87"/>
  <c r="P104" i="10" s="1"/>
  <c r="I68" i="145" s="1"/>
  <c r="O60" i="87"/>
  <c r="X104" i="10" s="1"/>
  <c r="I68" i="149" s="1"/>
  <c r="S60" i="87"/>
  <c r="AF104" i="10" s="1"/>
  <c r="I68" i="153" s="1"/>
  <c r="W60" i="87"/>
  <c r="AN104" i="10" s="1"/>
  <c r="I68" i="157" s="1"/>
  <c r="AA60" i="87"/>
  <c r="AV104" i="10" s="1"/>
  <c r="I68" i="161" s="1"/>
  <c r="AE60" i="87"/>
  <c r="BD104" i="10" s="1"/>
  <c r="I68" i="165" s="1"/>
  <c r="E78" i="87"/>
  <c r="D105" i="10" s="1"/>
  <c r="I69" i="139" s="1"/>
  <c r="I78" i="87"/>
  <c r="L105" i="10" s="1"/>
  <c r="I69" i="143" s="1"/>
  <c r="M78" i="87"/>
  <c r="T105" i="10" s="1"/>
  <c r="I69" i="147" s="1"/>
  <c r="Q78" i="87"/>
  <c r="AB105" i="10" s="1"/>
  <c r="I69" i="151" s="1"/>
  <c r="U78" i="87"/>
  <c r="AJ105" i="10" s="1"/>
  <c r="I69" i="155" s="1"/>
  <c r="Y78" i="87"/>
  <c r="AR105" i="10" s="1"/>
  <c r="I69" i="159" s="1"/>
  <c r="AC78" i="87"/>
  <c r="AZ105" i="10" s="1"/>
  <c r="I69" i="163" s="1"/>
  <c r="AG78" i="87"/>
  <c r="BH105" i="10" s="1"/>
  <c r="I69" i="167" s="1"/>
  <c r="G96" i="87"/>
  <c r="H106" i="10" s="1"/>
  <c r="I70" i="141" s="1"/>
  <c r="K96" i="87"/>
  <c r="P106" i="10" s="1"/>
  <c r="I70" i="145" s="1"/>
  <c r="O96" i="87"/>
  <c r="X106" i="10" s="1"/>
  <c r="I70" i="149" s="1"/>
  <c r="S96" i="87"/>
  <c r="AF106" i="10" s="1"/>
  <c r="I70" i="153" s="1"/>
  <c r="W96" i="87"/>
  <c r="AN106" i="10" s="1"/>
  <c r="I70" i="157" s="1"/>
  <c r="AA96" i="87"/>
  <c r="AV106" i="10" s="1"/>
  <c r="I70" i="161" s="1"/>
  <c r="AE96" i="87"/>
  <c r="BD106" i="10" s="1"/>
  <c r="I70" i="165" s="1"/>
  <c r="E114" i="87"/>
  <c r="D107" i="10" s="1"/>
  <c r="I71" i="139" s="1"/>
  <c r="I114" i="87"/>
  <c r="L107" i="10" s="1"/>
  <c r="I71" i="143" s="1"/>
  <c r="M114" i="87"/>
  <c r="T107" i="10" s="1"/>
  <c r="I71" i="147" s="1"/>
  <c r="Q114" i="87"/>
  <c r="AB107" i="10" s="1"/>
  <c r="I71" i="151" s="1"/>
  <c r="U114" i="87"/>
  <c r="AJ107" i="10" s="1"/>
  <c r="I71" i="155" s="1"/>
  <c r="Y114" i="87"/>
  <c r="AR107" i="10" s="1"/>
  <c r="I71" i="159" s="1"/>
  <c r="AC114" i="87"/>
  <c r="AZ107" i="10" s="1"/>
  <c r="I71" i="163" s="1"/>
  <c r="AG114" i="87"/>
  <c r="BH107" i="10" s="1"/>
  <c r="I71" i="167" s="1"/>
  <c r="P4" i="138"/>
  <c r="R4" i="138" s="1"/>
  <c r="X4" i="137"/>
  <c r="X8" i="137"/>
  <c r="P8" i="138"/>
  <c r="R8" i="138" s="1"/>
  <c r="X12" i="137"/>
  <c r="P12" i="138"/>
  <c r="R12" i="138" s="1"/>
  <c r="X16" i="137"/>
  <c r="P16" i="138"/>
  <c r="R16" i="138" s="1"/>
  <c r="X20" i="137"/>
  <c r="P20" i="138"/>
  <c r="R20" i="138" s="1"/>
  <c r="X24" i="137"/>
  <c r="P24" i="138"/>
  <c r="R24" i="138" s="1"/>
  <c r="X28" i="137"/>
  <c r="P28" i="138"/>
  <c r="R28" i="138" s="1"/>
  <c r="X32" i="137"/>
  <c r="P32" i="138"/>
  <c r="R32" i="138" s="1"/>
  <c r="X36" i="137"/>
  <c r="P36" i="138"/>
  <c r="R36" i="138" s="1"/>
  <c r="X40" i="137"/>
  <c r="P40" i="138"/>
  <c r="R40" i="138" s="1"/>
  <c r="X44" i="137"/>
  <c r="P44" i="138"/>
  <c r="R44" i="138" s="1"/>
  <c r="X48" i="137"/>
  <c r="P48" i="138"/>
  <c r="R48" i="138" s="1"/>
  <c r="X52" i="137"/>
  <c r="P52" i="138"/>
  <c r="R52" i="138" s="1"/>
  <c r="J124" i="45"/>
  <c r="N90" i="10" s="1"/>
  <c r="S38" i="144" s="1"/>
  <c r="N124" i="45"/>
  <c r="V90" i="10" s="1"/>
  <c r="S38" i="148" s="1"/>
  <c r="R124" i="45"/>
  <c r="AD90" i="10" s="1"/>
  <c r="S38" i="152" s="1"/>
  <c r="V124" i="45"/>
  <c r="AL90" i="10" s="1"/>
  <c r="S38" i="156" s="1"/>
  <c r="Z124" i="45"/>
  <c r="AT90" i="10" s="1"/>
  <c r="S38" i="160" s="1"/>
  <c r="AD124" i="45"/>
  <c r="BB90" i="10" s="1"/>
  <c r="S38" i="164" s="1"/>
  <c r="H124" i="45"/>
  <c r="J90" i="10" s="1"/>
  <c r="S38" i="142" s="1"/>
  <c r="L124" i="45"/>
  <c r="R90" i="10" s="1"/>
  <c r="S38" i="146" s="1"/>
  <c r="P124" i="45"/>
  <c r="Z90" i="10" s="1"/>
  <c r="S38" i="150" s="1"/>
  <c r="T124" i="45"/>
  <c r="AH90" i="10" s="1"/>
  <c r="S38" i="154" s="1"/>
  <c r="X124" i="45"/>
  <c r="AP90" i="10" s="1"/>
  <c r="S38" i="158" s="1"/>
  <c r="AB124" i="45"/>
  <c r="AX90" i="10" s="1"/>
  <c r="S38" i="162" s="1"/>
  <c r="AF124" i="45"/>
  <c r="BF90" i="10" s="1"/>
  <c r="S38" i="166" s="1"/>
  <c r="F171" i="45"/>
  <c r="F92" i="10" s="1"/>
  <c r="S40" i="140" s="1"/>
  <c r="J171" i="45"/>
  <c r="N92" i="10" s="1"/>
  <c r="S40" i="144" s="1"/>
  <c r="N171" i="45"/>
  <c r="V92" i="10" s="1"/>
  <c r="S40" i="148" s="1"/>
  <c r="R171" i="45"/>
  <c r="AD92" i="10" s="1"/>
  <c r="S40" i="152" s="1"/>
  <c r="V171" i="45"/>
  <c r="AL92" i="10" s="1"/>
  <c r="S40" i="156" s="1"/>
  <c r="Z171" i="45"/>
  <c r="AT92" i="10" s="1"/>
  <c r="S40" i="160" s="1"/>
  <c r="AD171" i="45"/>
  <c r="BB92" i="10" s="1"/>
  <c r="S40" i="164" s="1"/>
  <c r="H171" i="45"/>
  <c r="J92" i="10" s="1"/>
  <c r="S40" i="142" s="1"/>
  <c r="L171" i="45"/>
  <c r="R92" i="10" s="1"/>
  <c r="S40" i="146" s="1"/>
  <c r="P171" i="45"/>
  <c r="Z92" i="10" s="1"/>
  <c r="S40" i="150" s="1"/>
  <c r="T171" i="45"/>
  <c r="AH92" i="10" s="1"/>
  <c r="S40" i="154" s="1"/>
  <c r="X171" i="45"/>
  <c r="AP92" i="10" s="1"/>
  <c r="S40" i="158" s="1"/>
  <c r="H195" i="45"/>
  <c r="J93" i="10" s="1"/>
  <c r="S41" i="142" s="1"/>
  <c r="L195" i="45"/>
  <c r="R93" i="10" s="1"/>
  <c r="S41" i="146" s="1"/>
  <c r="P195" i="45"/>
  <c r="Z93" i="10" s="1"/>
  <c r="S41" i="150" s="1"/>
  <c r="T195" i="45"/>
  <c r="AH93" i="10" s="1"/>
  <c r="S41" i="154" s="1"/>
  <c r="X195" i="45"/>
  <c r="AP93" i="10" s="1"/>
  <c r="S41" i="158" s="1"/>
  <c r="AB195" i="45"/>
  <c r="AX93" i="10" s="1"/>
  <c r="S41" i="162" s="1"/>
  <c r="AF195" i="45"/>
  <c r="BF93" i="10" s="1"/>
  <c r="S41" i="166" s="1"/>
  <c r="F219" i="45"/>
  <c r="F94" i="10" s="1"/>
  <c r="S42" i="140" s="1"/>
  <c r="J219" i="45"/>
  <c r="N94" i="10" s="1"/>
  <c r="S42" i="144" s="1"/>
  <c r="N219" i="45"/>
  <c r="V94" i="10" s="1"/>
  <c r="S42" i="148" s="1"/>
  <c r="R219" i="45"/>
  <c r="AD94" i="10" s="1"/>
  <c r="S42" i="152" s="1"/>
  <c r="V219" i="45"/>
  <c r="AL94" i="10" s="1"/>
  <c r="S42" i="156" s="1"/>
  <c r="Z219" i="45"/>
  <c r="AT94" i="10" s="1"/>
  <c r="S42" i="160" s="1"/>
  <c r="AD219" i="45"/>
  <c r="BB94" i="10" s="1"/>
  <c r="S42" i="164" s="1"/>
  <c r="H243" i="45"/>
  <c r="J95" i="10" s="1"/>
  <c r="S43" i="142" s="1"/>
  <c r="L243" i="45"/>
  <c r="R95" i="10" s="1"/>
  <c r="S43" i="146" s="1"/>
  <c r="P243" i="45"/>
  <c r="Z95" i="10" s="1"/>
  <c r="S43" i="150" s="1"/>
  <c r="T243" i="45"/>
  <c r="AH95" i="10" s="1"/>
  <c r="S43" i="154" s="1"/>
  <c r="X243" i="45"/>
  <c r="AP95" i="10" s="1"/>
  <c r="S43" i="158" s="1"/>
  <c r="AB243" i="45"/>
  <c r="AX95" i="10" s="1"/>
  <c r="S43" i="162" s="1"/>
  <c r="AF243" i="45"/>
  <c r="BF95" i="10" s="1"/>
  <c r="S43" i="166" s="1"/>
  <c r="F17" i="82"/>
  <c r="F96" i="10" s="1"/>
  <c r="I72" i="140" s="1"/>
  <c r="J17" i="82"/>
  <c r="N96" i="10" s="1"/>
  <c r="I72" i="144" s="1"/>
  <c r="N17" i="82"/>
  <c r="V96" i="10" s="1"/>
  <c r="I72" i="148" s="1"/>
  <c r="R17" i="82"/>
  <c r="AD96" i="10" s="1"/>
  <c r="I72" i="152" s="1"/>
  <c r="V17" i="82"/>
  <c r="AL96" i="10" s="1"/>
  <c r="I72" i="156" s="1"/>
  <c r="Z17" i="82"/>
  <c r="AT96" i="10" s="1"/>
  <c r="I72" i="160" s="1"/>
  <c r="AD17" i="82"/>
  <c r="BB96" i="10" s="1"/>
  <c r="I72" i="164" s="1"/>
  <c r="H60" i="87"/>
  <c r="J104" i="10" s="1"/>
  <c r="I68" i="142" s="1"/>
  <c r="L60" i="87"/>
  <c r="R104" i="10" s="1"/>
  <c r="I68" i="146" s="1"/>
  <c r="P60" i="87"/>
  <c r="Z104" i="10" s="1"/>
  <c r="I68" i="150" s="1"/>
  <c r="T60" i="87"/>
  <c r="AH104" i="10" s="1"/>
  <c r="I68" i="154" s="1"/>
  <c r="X60" i="87"/>
  <c r="AP104" i="10" s="1"/>
  <c r="I68" i="158" s="1"/>
  <c r="AB60" i="87"/>
  <c r="AX104" i="10" s="1"/>
  <c r="I68" i="162" s="1"/>
  <c r="AF60" i="87"/>
  <c r="BF104" i="10" s="1"/>
  <c r="I68" i="166" s="1"/>
  <c r="F78" i="87"/>
  <c r="F105" i="10" s="1"/>
  <c r="I69" i="140" s="1"/>
  <c r="J78" i="87"/>
  <c r="N105" i="10" s="1"/>
  <c r="I69" i="144" s="1"/>
  <c r="N78" i="87"/>
  <c r="V105" i="10" s="1"/>
  <c r="I69" i="148" s="1"/>
  <c r="R78" i="87"/>
  <c r="AD105" i="10" s="1"/>
  <c r="I69" i="152" s="1"/>
  <c r="V78" i="87"/>
  <c r="AL105" i="10" s="1"/>
  <c r="I69" i="156" s="1"/>
  <c r="Z78" i="87"/>
  <c r="AT105" i="10" s="1"/>
  <c r="I69" i="160" s="1"/>
  <c r="AD78" i="87"/>
  <c r="BB105" i="10" s="1"/>
  <c r="I69" i="164" s="1"/>
  <c r="H96" i="87"/>
  <c r="J106" i="10" s="1"/>
  <c r="I70" i="142" s="1"/>
  <c r="L96" i="87"/>
  <c r="R106" i="10" s="1"/>
  <c r="I70" i="146" s="1"/>
  <c r="P96" i="87"/>
  <c r="Z106" i="10" s="1"/>
  <c r="I70" i="150" s="1"/>
  <c r="T96" i="87"/>
  <c r="AH106" i="10" s="1"/>
  <c r="I70" i="154" s="1"/>
  <c r="X96" i="87"/>
  <c r="AP106" i="10" s="1"/>
  <c r="I70" i="158" s="1"/>
  <c r="AB96" i="87"/>
  <c r="AX106" i="10" s="1"/>
  <c r="I70" i="162" s="1"/>
  <c r="AF96" i="87"/>
  <c r="BF106" i="10" s="1"/>
  <c r="I70" i="166" s="1"/>
  <c r="F114" i="87"/>
  <c r="F107" i="10" s="1"/>
  <c r="I71" i="140" s="1"/>
  <c r="J114" i="87"/>
  <c r="N107" i="10" s="1"/>
  <c r="I71" i="144" s="1"/>
  <c r="N114" i="87"/>
  <c r="V107" i="10" s="1"/>
  <c r="I71" i="148" s="1"/>
  <c r="R114" i="87"/>
  <c r="AD107" i="10" s="1"/>
  <c r="I71" i="152" s="1"/>
  <c r="V114" i="87"/>
  <c r="AL107" i="10" s="1"/>
  <c r="I71" i="156" s="1"/>
  <c r="Z114" i="87"/>
  <c r="AT107" i="10" s="1"/>
  <c r="I71" i="160" s="1"/>
  <c r="AD114" i="87"/>
  <c r="BB107" i="10" s="1"/>
  <c r="I71" i="164" s="1"/>
  <c r="P7" i="138"/>
  <c r="R7" i="138" s="1"/>
  <c r="X7" i="137"/>
  <c r="P11" i="138"/>
  <c r="R11" i="138" s="1"/>
  <c r="X11" i="137"/>
  <c r="P15" i="138"/>
  <c r="R15" i="138" s="1"/>
  <c r="X15" i="137"/>
  <c r="P19" i="138"/>
  <c r="R19" i="138" s="1"/>
  <c r="X19" i="137"/>
  <c r="P23" i="138"/>
  <c r="R23" i="138" s="1"/>
  <c r="X23" i="137"/>
  <c r="P27" i="138"/>
  <c r="R27" i="138" s="1"/>
  <c r="X27" i="137"/>
  <c r="P31" i="138"/>
  <c r="R31" i="138" s="1"/>
  <c r="X31" i="137"/>
  <c r="P35" i="138"/>
  <c r="R35" i="138" s="1"/>
  <c r="X35" i="137"/>
  <c r="P39" i="138"/>
  <c r="R39" i="138" s="1"/>
  <c r="X39" i="137"/>
  <c r="P43" i="138"/>
  <c r="R43" i="138" s="1"/>
  <c r="X43" i="137"/>
  <c r="P47" i="138"/>
  <c r="R47" i="138" s="1"/>
  <c r="X47" i="137"/>
  <c r="P51" i="138"/>
  <c r="R51" i="138" s="1"/>
  <c r="X51" i="137"/>
  <c r="J17" i="10"/>
  <c r="S17" i="142" s="1"/>
  <c r="H63" i="7"/>
  <c r="R17" i="10"/>
  <c r="S17" i="146" s="1"/>
  <c r="L63" i="7"/>
  <c r="AH17" i="10"/>
  <c r="S17" i="154" s="1"/>
  <c r="T63" i="7"/>
  <c r="AP17" i="10"/>
  <c r="S17" i="158" s="1"/>
  <c r="X63" i="7"/>
  <c r="AX17" i="10"/>
  <c r="S17" i="162" s="1"/>
  <c r="AB63" i="7"/>
  <c r="BF17" i="10"/>
  <c r="S17" i="166" s="1"/>
  <c r="AF63" i="7"/>
  <c r="F17" i="10"/>
  <c r="S17" i="140" s="1"/>
  <c r="F63" i="7"/>
  <c r="V17" i="10"/>
  <c r="S17" i="148" s="1"/>
  <c r="N63" i="7"/>
  <c r="AD17" i="10"/>
  <c r="S17" i="152" s="1"/>
  <c r="R63" i="7"/>
  <c r="AL17" i="10"/>
  <c r="S17" i="156" s="1"/>
  <c r="V63" i="7"/>
  <c r="AT17" i="10"/>
  <c r="S17" i="160" s="1"/>
  <c r="Z63" i="7"/>
  <c r="BB17" i="10"/>
  <c r="S17" i="164" s="1"/>
  <c r="AD63" i="7"/>
  <c r="H6" i="10"/>
  <c r="S18" i="141" s="1"/>
  <c r="G62" i="7"/>
  <c r="P6" i="10"/>
  <c r="S18" i="145" s="1"/>
  <c r="K62" i="7"/>
  <c r="X6" i="10"/>
  <c r="S18" i="149" s="1"/>
  <c r="O62" i="7"/>
  <c r="AN6" i="10"/>
  <c r="S18" i="157" s="1"/>
  <c r="W62" i="7"/>
  <c r="AV6" i="10"/>
  <c r="S18" i="161" s="1"/>
  <c r="AA62" i="7"/>
  <c r="BD6" i="10"/>
  <c r="S18" i="165" s="1"/>
  <c r="AE62" i="7"/>
  <c r="H14" i="10"/>
  <c r="S16" i="141" s="1"/>
  <c r="U19" i="141" s="1"/>
  <c r="G61" i="7"/>
  <c r="P14" i="10"/>
  <c r="S16" i="145" s="1"/>
  <c r="K61" i="7"/>
  <c r="X14" i="10"/>
  <c r="S16" i="149" s="1"/>
  <c r="O61" i="7"/>
  <c r="AF14" i="10"/>
  <c r="S16" i="153" s="1"/>
  <c r="AN14" i="10"/>
  <c r="S16" i="157" s="1"/>
  <c r="W61" i="7"/>
  <c r="AV14" i="10"/>
  <c r="S16" i="161" s="1"/>
  <c r="AA61" i="7"/>
  <c r="BD14" i="10"/>
  <c r="S16" i="165" s="1"/>
  <c r="U19" i="165" s="1"/>
  <c r="AE61" i="7"/>
  <c r="D17" i="10"/>
  <c r="S17" i="139" s="1"/>
  <c r="E63" i="7"/>
  <c r="L17" i="10"/>
  <c r="S17" i="143" s="1"/>
  <c r="I63" i="7"/>
  <c r="T17" i="10"/>
  <c r="S17" i="147" s="1"/>
  <c r="M63" i="7"/>
  <c r="AB17" i="10"/>
  <c r="S17" i="151" s="1"/>
  <c r="Q63" i="7"/>
  <c r="AJ17" i="10"/>
  <c r="S17" i="155" s="1"/>
  <c r="U63" i="7"/>
  <c r="AR17" i="10"/>
  <c r="S17" i="159" s="1"/>
  <c r="AZ17" i="10"/>
  <c r="S17" i="163" s="1"/>
  <c r="AC63" i="7"/>
  <c r="BH17" i="10"/>
  <c r="S17" i="167" s="1"/>
  <c r="AG63" i="7"/>
  <c r="J6" i="10"/>
  <c r="S18" i="142" s="1"/>
  <c r="H62" i="7"/>
  <c r="Z6" i="10"/>
  <c r="S18" i="150" s="1"/>
  <c r="P62" i="7"/>
  <c r="AH6" i="10"/>
  <c r="S18" i="154" s="1"/>
  <c r="T62" i="7"/>
  <c r="AP6" i="10"/>
  <c r="S18" i="158" s="1"/>
  <c r="X62" i="7"/>
  <c r="AX6" i="10"/>
  <c r="S18" i="162" s="1"/>
  <c r="AB62" i="7"/>
  <c r="BF6" i="10"/>
  <c r="S18" i="166" s="1"/>
  <c r="AF62" i="7"/>
  <c r="F6" i="10"/>
  <c r="S18" i="140" s="1"/>
  <c r="F62" i="7"/>
  <c r="V6" i="10"/>
  <c r="S18" i="148" s="1"/>
  <c r="N62" i="7"/>
  <c r="AL6" i="10"/>
  <c r="S18" i="156" s="1"/>
  <c r="V62" i="7"/>
  <c r="AT6" i="10"/>
  <c r="S18" i="160" s="1"/>
  <c r="Z62" i="7"/>
  <c r="BB6" i="10"/>
  <c r="S18" i="164" s="1"/>
  <c r="AD62" i="7"/>
  <c r="J14" i="10"/>
  <c r="S16" i="142" s="1"/>
  <c r="H61" i="7"/>
  <c r="H64" i="7" s="1"/>
  <c r="H60" i="7" s="1"/>
  <c r="R14" i="10"/>
  <c r="S16" i="146" s="1"/>
  <c r="L61" i="7"/>
  <c r="Z14" i="10"/>
  <c r="S16" i="150" s="1"/>
  <c r="P61" i="7"/>
  <c r="AH14" i="10"/>
  <c r="S16" i="154" s="1"/>
  <c r="T61" i="7"/>
  <c r="T64" i="7" s="1"/>
  <c r="T60" i="7" s="1"/>
  <c r="AP14" i="10"/>
  <c r="S16" i="158" s="1"/>
  <c r="U19" i="158" s="1"/>
  <c r="BF14" i="10"/>
  <c r="S16" i="166" s="1"/>
  <c r="AF61" i="7"/>
  <c r="AF64" i="7" s="1"/>
  <c r="AF60" i="7" s="1"/>
  <c r="F14" i="10"/>
  <c r="S16" i="140" s="1"/>
  <c r="U19" i="140" s="1"/>
  <c r="F61" i="7"/>
  <c r="F64" i="7" s="1"/>
  <c r="F60" i="7" s="1"/>
  <c r="N14" i="10"/>
  <c r="S16" i="144" s="1"/>
  <c r="J61" i="7"/>
  <c r="V14" i="10"/>
  <c r="S16" i="148" s="1"/>
  <c r="N61" i="7"/>
  <c r="N64" i="7" s="1"/>
  <c r="N60" i="7" s="1"/>
  <c r="AD14" i="10"/>
  <c r="S16" i="152" s="1"/>
  <c r="R61" i="7"/>
  <c r="AL14" i="10"/>
  <c r="S16" i="156" s="1"/>
  <c r="U19" i="156" s="1"/>
  <c r="V61" i="7"/>
  <c r="AT14" i="10"/>
  <c r="S16" i="160" s="1"/>
  <c r="Z61" i="7"/>
  <c r="Z64" i="7" s="1"/>
  <c r="Z60" i="7" s="1"/>
  <c r="BB14" i="10"/>
  <c r="S16" i="164" s="1"/>
  <c r="U19" i="164" s="1"/>
  <c r="D6" i="10"/>
  <c r="S18" i="139" s="1"/>
  <c r="E62" i="7"/>
  <c r="L6" i="10"/>
  <c r="S18" i="143" s="1"/>
  <c r="I62" i="7"/>
  <c r="T6" i="10"/>
  <c r="S18" i="147" s="1"/>
  <c r="M62" i="7"/>
  <c r="AB6" i="10"/>
  <c r="S18" i="151" s="1"/>
  <c r="Q62" i="7"/>
  <c r="AJ6" i="10"/>
  <c r="S18" i="155" s="1"/>
  <c r="U62" i="7"/>
  <c r="AR6" i="10"/>
  <c r="S18" i="159" s="1"/>
  <c r="Y62" i="7"/>
  <c r="AZ6" i="10"/>
  <c r="S18" i="163" s="1"/>
  <c r="AC62" i="7"/>
  <c r="BH6" i="10"/>
  <c r="S18" i="167" s="1"/>
  <c r="AG62" i="7"/>
  <c r="D14" i="10"/>
  <c r="S16" i="139" s="1"/>
  <c r="U19" i="139" s="1"/>
  <c r="E61" i="7"/>
  <c r="E64" i="7" s="1"/>
  <c r="E60" i="7" s="1"/>
  <c r="L14" i="10"/>
  <c r="S16" i="143" s="1"/>
  <c r="U19" i="143" s="1"/>
  <c r="I61" i="7"/>
  <c r="T14" i="10"/>
  <c r="S16" i="147" s="1"/>
  <c r="M61" i="7"/>
  <c r="M64" i="7" s="1"/>
  <c r="M60" i="7" s="1"/>
  <c r="AB14" i="10"/>
  <c r="S16" i="151" s="1"/>
  <c r="U19" i="151" s="1"/>
  <c r="Q61" i="7"/>
  <c r="Q64" i="7" s="1"/>
  <c r="Q60" i="7" s="1"/>
  <c r="AJ14" i="10"/>
  <c r="S16" i="155" s="1"/>
  <c r="U19" i="155" s="1"/>
  <c r="U61" i="7"/>
  <c r="AR14" i="10"/>
  <c r="S16" i="159" s="1"/>
  <c r="Y61" i="7"/>
  <c r="AZ14" i="10"/>
  <c r="S16" i="163" s="1"/>
  <c r="U19" i="163" s="1"/>
  <c r="AC61" i="7"/>
  <c r="AC64" i="7" s="1"/>
  <c r="AC60" i="7" s="1"/>
  <c r="BH14" i="10"/>
  <c r="S16" i="167" s="1"/>
  <c r="U19" i="167" s="1"/>
  <c r="AG61" i="7"/>
  <c r="H17" i="10"/>
  <c r="S17" i="141" s="1"/>
  <c r="G63" i="7"/>
  <c r="P17" i="10"/>
  <c r="S17" i="145" s="1"/>
  <c r="K63" i="7"/>
  <c r="X17" i="10"/>
  <c r="S17" i="149" s="1"/>
  <c r="O63" i="7"/>
  <c r="AF17" i="10"/>
  <c r="S17" i="153" s="1"/>
  <c r="S63" i="7"/>
  <c r="AN17" i="10"/>
  <c r="S17" i="157" s="1"/>
  <c r="W63" i="7"/>
  <c r="AV17" i="10"/>
  <c r="S17" i="161" s="1"/>
  <c r="AA63" i="7"/>
  <c r="BD17" i="10"/>
  <c r="S17" i="165" s="1"/>
  <c r="AE63" i="7"/>
  <c r="W513" i="86"/>
  <c r="AN26" i="10" s="1"/>
  <c r="I19" i="157" s="1"/>
  <c r="AA513" i="86"/>
  <c r="AV26" i="10" s="1"/>
  <c r="I19" i="161" s="1"/>
  <c r="AE513" i="86"/>
  <c r="BD26" i="10" s="1"/>
  <c r="I19" i="165" s="1"/>
  <c r="D21" i="137"/>
  <c r="D559" i="86"/>
  <c r="B28" i="10" s="1"/>
  <c r="D22" i="137"/>
  <c r="D582" i="86"/>
  <c r="B29" i="10" s="1"/>
  <c r="D23" i="137"/>
  <c r="D605" i="86"/>
  <c r="B30" i="10" s="1"/>
  <c r="D28" i="86"/>
  <c r="B4" i="10" s="1"/>
  <c r="D51" i="86"/>
  <c r="B5" i="10" s="1"/>
  <c r="D74" i="86"/>
  <c r="D97" i="86"/>
  <c r="B7" i="10" s="1"/>
  <c r="D120" i="86"/>
  <c r="B8" i="10" s="1"/>
  <c r="D143" i="86"/>
  <c r="B9" i="10" s="1"/>
  <c r="D166" i="86"/>
  <c r="B10" i="10" s="1"/>
  <c r="D189" i="86"/>
  <c r="B11" i="10" s="1"/>
  <c r="D211" i="86"/>
  <c r="B12" i="10" s="1"/>
  <c r="D234" i="86"/>
  <c r="B13" i="10" s="1"/>
  <c r="D257" i="86"/>
  <c r="D280" i="86"/>
  <c r="B15" i="10" s="1"/>
  <c r="D293" i="86"/>
  <c r="B16" i="10" s="1"/>
  <c r="D316" i="86"/>
  <c r="D339" i="86"/>
  <c r="B18" i="10" s="1"/>
  <c r="D362" i="86"/>
  <c r="B19" i="10" s="1"/>
  <c r="D385" i="86"/>
  <c r="B20" i="10" s="1"/>
  <c r="D408" i="86"/>
  <c r="B21" i="10" s="1"/>
  <c r="D431" i="86"/>
  <c r="B22" i="10" s="1"/>
  <c r="D454" i="86"/>
  <c r="B23" i="10" s="1"/>
  <c r="D467" i="86"/>
  <c r="B24" i="10" s="1"/>
  <c r="D490" i="86"/>
  <c r="B25" i="10" s="1"/>
  <c r="D513" i="86"/>
  <c r="B26" i="10" s="1"/>
  <c r="D20" i="137"/>
  <c r="D536" i="86"/>
  <c r="B27" i="10" s="1"/>
  <c r="I32" i="137"/>
  <c r="D31" i="138"/>
  <c r="F31" i="138" s="1"/>
  <c r="D819" i="86"/>
  <c r="B40" i="10" s="1"/>
  <c r="I33" i="137" s="1"/>
  <c r="D842" i="86"/>
  <c r="B41" i="10" s="1"/>
  <c r="I44" i="137"/>
  <c r="D42" i="138"/>
  <c r="F42" i="138" s="1"/>
  <c r="D44" i="138"/>
  <c r="F44" i="138" s="1"/>
  <c r="I46" i="137"/>
  <c r="I48" i="137"/>
  <c r="D46" i="138"/>
  <c r="F46" i="138" s="1"/>
  <c r="D48" i="138"/>
  <c r="F48" i="138" s="1"/>
  <c r="I50" i="137"/>
  <c r="I52" i="137"/>
  <c r="D50" i="138"/>
  <c r="F50" i="138" s="1"/>
  <c r="I54" i="137"/>
  <c r="D52" i="138"/>
  <c r="F52" i="138" s="1"/>
  <c r="I56" i="137"/>
  <c r="D54" i="138"/>
  <c r="F54" i="138" s="1"/>
  <c r="D967" i="86"/>
  <c r="B61" i="10" s="1"/>
  <c r="U42" i="7"/>
  <c r="Y42" i="7"/>
  <c r="AC42" i="7"/>
  <c r="S13" i="137"/>
  <c r="U15" i="137" s="1"/>
  <c r="G79" i="7"/>
  <c r="O79" i="7"/>
  <c r="W79" i="7"/>
  <c r="AE79" i="7"/>
  <c r="K90" i="7"/>
  <c r="S90" i="7"/>
  <c r="AA90" i="7"/>
  <c r="G101" i="7"/>
  <c r="O101" i="7"/>
  <c r="W101" i="7"/>
  <c r="AE101" i="7"/>
  <c r="E954" i="86"/>
  <c r="I954" i="86"/>
  <c r="M954" i="86"/>
  <c r="Q954" i="86"/>
  <c r="U954" i="86"/>
  <c r="Y954" i="86"/>
  <c r="AC954" i="86"/>
  <c r="AG954" i="86"/>
  <c r="E12" i="7"/>
  <c r="I12" i="7"/>
  <c r="M12" i="7"/>
  <c r="Q12" i="7"/>
  <c r="U12" i="7"/>
  <c r="Y12" i="7"/>
  <c r="AC12" i="7"/>
  <c r="AG12" i="7"/>
  <c r="E17" i="7"/>
  <c r="I17" i="7"/>
  <c r="M17" i="7"/>
  <c r="Q17" i="7"/>
  <c r="U17" i="7"/>
  <c r="Y17" i="7"/>
  <c r="AC17" i="7"/>
  <c r="AG17" i="7"/>
  <c r="E22" i="7"/>
  <c r="I22" i="7"/>
  <c r="M22" i="7"/>
  <c r="Q22" i="7"/>
  <c r="U22" i="7"/>
  <c r="Y22" i="7"/>
  <c r="AC22" i="7"/>
  <c r="AG22" i="7"/>
  <c r="E25" i="7"/>
  <c r="I25" i="7"/>
  <c r="M25" i="7"/>
  <c r="Q25" i="7"/>
  <c r="U25" i="7"/>
  <c r="Y25" i="7"/>
  <c r="AC25" i="7"/>
  <c r="AG25" i="7"/>
  <c r="E33" i="7"/>
  <c r="I33" i="7"/>
  <c r="M33" i="7"/>
  <c r="M43" i="7" s="1"/>
  <c r="M29" i="7" s="1"/>
  <c r="Q33" i="7"/>
  <c r="U33" i="7"/>
  <c r="U43" i="7" s="1"/>
  <c r="U29" i="7" s="1"/>
  <c r="Y33" i="7"/>
  <c r="AC33" i="7"/>
  <c r="AC43" i="7" s="1"/>
  <c r="AC29" i="7" s="1"/>
  <c r="AG33" i="7"/>
  <c r="E36" i="7"/>
  <c r="I36" i="7"/>
  <c r="M36" i="7"/>
  <c r="Q36" i="7"/>
  <c r="U36" i="7"/>
  <c r="Y36" i="7"/>
  <c r="AC36" i="7"/>
  <c r="AG36" i="7"/>
  <c r="E39" i="7"/>
  <c r="I39" i="7"/>
  <c r="M39" i="7"/>
  <c r="Q39" i="7"/>
  <c r="U39" i="7"/>
  <c r="Y39" i="7"/>
  <c r="AC39" i="7"/>
  <c r="AG39" i="7"/>
  <c r="E42" i="7"/>
  <c r="I42" i="7"/>
  <c r="M42" i="7"/>
  <c r="Q42" i="7"/>
  <c r="V42" i="7"/>
  <c r="Z42" i="7"/>
  <c r="AD42" i="7"/>
  <c r="G49" i="7"/>
  <c r="K49" i="7"/>
  <c r="K59" i="7" s="1"/>
  <c r="K46" i="7" s="1"/>
  <c r="O49" i="7"/>
  <c r="O59" i="7" s="1"/>
  <c r="O46" i="7" s="1"/>
  <c r="S49" i="7"/>
  <c r="S59" i="7" s="1"/>
  <c r="S46" i="7" s="1"/>
  <c r="W49" i="7"/>
  <c r="AA49" i="7"/>
  <c r="AE49" i="7"/>
  <c r="G52" i="7"/>
  <c r="K52" i="7"/>
  <c r="O52" i="7"/>
  <c r="S52" i="7"/>
  <c r="W52" i="7"/>
  <c r="AA52" i="7"/>
  <c r="AE52" i="7"/>
  <c r="G55" i="7"/>
  <c r="K55" i="7"/>
  <c r="O55" i="7"/>
  <c r="S55" i="7"/>
  <c r="W55" i="7"/>
  <c r="AA55" i="7"/>
  <c r="AE55" i="7"/>
  <c r="G58" i="7"/>
  <c r="K58" i="7"/>
  <c r="O58" i="7"/>
  <c r="S58" i="7"/>
  <c r="W58" i="7"/>
  <c r="W59" i="7" s="1"/>
  <c r="W46" i="7" s="1"/>
  <c r="AA58" i="7"/>
  <c r="AA59" i="7" s="1"/>
  <c r="AA46" i="7" s="1"/>
  <c r="AE58" i="7"/>
  <c r="E59" i="7"/>
  <c r="E46" i="7" s="1"/>
  <c r="M59" i="7"/>
  <c r="M46" i="7" s="1"/>
  <c r="U59" i="7"/>
  <c r="U46" i="7" s="1"/>
  <c r="AG59" i="7"/>
  <c r="AG46" i="7" s="1"/>
  <c r="F79" i="7"/>
  <c r="J79" i="7"/>
  <c r="N79" i="7"/>
  <c r="R79" i="7"/>
  <c r="V79" i="7"/>
  <c r="Z79" i="7"/>
  <c r="AD79" i="7"/>
  <c r="I79" i="7"/>
  <c r="Q79" i="7"/>
  <c r="Y79" i="7"/>
  <c r="AG79" i="7"/>
  <c r="E90" i="7"/>
  <c r="M90" i="7"/>
  <c r="U90" i="7"/>
  <c r="AC90" i="7"/>
  <c r="I101" i="7"/>
  <c r="Q101" i="7"/>
  <c r="Y101" i="7"/>
  <c r="AG101" i="7"/>
  <c r="F28" i="45"/>
  <c r="F86" i="10" s="1"/>
  <c r="S34" i="140" s="1"/>
  <c r="J28" i="45"/>
  <c r="N86" i="10" s="1"/>
  <c r="S34" i="144" s="1"/>
  <c r="N28" i="45"/>
  <c r="V86" i="10" s="1"/>
  <c r="S34" i="148" s="1"/>
  <c r="R28" i="45"/>
  <c r="AD86" i="10" s="1"/>
  <c r="S34" i="152" s="1"/>
  <c r="V28" i="45"/>
  <c r="AL86" i="10" s="1"/>
  <c r="S34" i="156" s="1"/>
  <c r="Z28" i="45"/>
  <c r="AT86" i="10" s="1"/>
  <c r="S34" i="160" s="1"/>
  <c r="AD28" i="45"/>
  <c r="BB86" i="10" s="1"/>
  <c r="S34" i="164" s="1"/>
  <c r="D28" i="45"/>
  <c r="B86" i="10" s="1"/>
  <c r="D628" i="86"/>
  <c r="B31" i="10" s="1"/>
  <c r="D651" i="86"/>
  <c r="B32" i="10" s="1"/>
  <c r="D674" i="86"/>
  <c r="B33" i="10" s="1"/>
  <c r="D697" i="86"/>
  <c r="B34" i="10" s="1"/>
  <c r="D720" i="86"/>
  <c r="B35" i="10" s="1"/>
  <c r="D743" i="86"/>
  <c r="B36" i="10" s="1"/>
  <c r="D766" i="86"/>
  <c r="B37" i="10" s="1"/>
  <c r="I30" i="137" s="1"/>
  <c r="D789" i="86"/>
  <c r="B38" i="10" s="1"/>
  <c r="I43" i="137"/>
  <c r="D41" i="138"/>
  <c r="F41" i="138" s="1"/>
  <c r="I45" i="137"/>
  <c r="D43" i="138"/>
  <c r="F43" i="138" s="1"/>
  <c r="I47" i="137"/>
  <c r="D45" i="138"/>
  <c r="F45" i="138" s="1"/>
  <c r="I49" i="137"/>
  <c r="D47" i="138"/>
  <c r="F47" i="138" s="1"/>
  <c r="I51" i="137"/>
  <c r="D49" i="138"/>
  <c r="F49" i="138" s="1"/>
  <c r="I53" i="137"/>
  <c r="D51" i="138"/>
  <c r="F51" i="138" s="1"/>
  <c r="I55" i="137"/>
  <c r="D53" i="138"/>
  <c r="F53" i="138" s="1"/>
  <c r="F954" i="86"/>
  <c r="J954" i="86"/>
  <c r="N954" i="86"/>
  <c r="R954" i="86"/>
  <c r="V954" i="86"/>
  <c r="Z954" i="86"/>
  <c r="AD954" i="86"/>
  <c r="S5" i="137"/>
  <c r="U7" i="137" s="1"/>
  <c r="F12" i="7"/>
  <c r="J12" i="7"/>
  <c r="N12" i="7"/>
  <c r="R12" i="7"/>
  <c r="V12" i="7"/>
  <c r="Z12" i="7"/>
  <c r="AD12" i="7"/>
  <c r="F17" i="7"/>
  <c r="J17" i="7"/>
  <c r="N17" i="7"/>
  <c r="R17" i="7"/>
  <c r="V17" i="7"/>
  <c r="Z17" i="7"/>
  <c r="AD17" i="7"/>
  <c r="F22" i="7"/>
  <c r="J22" i="7"/>
  <c r="N22" i="7"/>
  <c r="R22" i="7"/>
  <c r="V22" i="7"/>
  <c r="Z22" i="7"/>
  <c r="AD22" i="7"/>
  <c r="F25" i="7"/>
  <c r="J25" i="7"/>
  <c r="N25" i="7"/>
  <c r="R25" i="7"/>
  <c r="V25" i="7"/>
  <c r="Z25" i="7"/>
  <c r="AD25" i="7"/>
  <c r="F33" i="7"/>
  <c r="J33" i="7"/>
  <c r="N33" i="7"/>
  <c r="R33" i="7"/>
  <c r="R43" i="7" s="1"/>
  <c r="R29" i="7" s="1"/>
  <c r="V33" i="7"/>
  <c r="V43" i="7" s="1"/>
  <c r="V29" i="7" s="1"/>
  <c r="Z33" i="7"/>
  <c r="AD33" i="7"/>
  <c r="F36" i="7"/>
  <c r="J36" i="7"/>
  <c r="N36" i="7"/>
  <c r="R36" i="7"/>
  <c r="V36" i="7"/>
  <c r="Z36" i="7"/>
  <c r="AD36" i="7"/>
  <c r="F39" i="7"/>
  <c r="J39" i="7"/>
  <c r="N39" i="7"/>
  <c r="R39" i="7"/>
  <c r="V39" i="7"/>
  <c r="Z39" i="7"/>
  <c r="AD39" i="7"/>
  <c r="F42" i="7"/>
  <c r="J42" i="7"/>
  <c r="N42" i="7"/>
  <c r="R42" i="7"/>
  <c r="D49" i="7"/>
  <c r="H49" i="7"/>
  <c r="L49" i="7"/>
  <c r="P49" i="7"/>
  <c r="T49" i="7"/>
  <c r="X49" i="7"/>
  <c r="AB49" i="7"/>
  <c r="AF49" i="7"/>
  <c r="D52" i="7"/>
  <c r="H52" i="7"/>
  <c r="L52" i="7"/>
  <c r="P52" i="7"/>
  <c r="T52" i="7"/>
  <c r="X52" i="7"/>
  <c r="AB52" i="7"/>
  <c r="AF52" i="7"/>
  <c r="D55" i="7"/>
  <c r="H55" i="7"/>
  <c r="L55" i="7"/>
  <c r="P55" i="7"/>
  <c r="T55" i="7"/>
  <c r="X55" i="7"/>
  <c r="AB55" i="7"/>
  <c r="AF55" i="7"/>
  <c r="D58" i="7"/>
  <c r="H58" i="7"/>
  <c r="L58" i="7"/>
  <c r="P58" i="7"/>
  <c r="T58" i="7"/>
  <c r="X58" i="7"/>
  <c r="AB58" i="7"/>
  <c r="AF58" i="7"/>
  <c r="J59" i="7"/>
  <c r="J46" i="7" s="1"/>
  <c r="R59" i="7"/>
  <c r="R46" i="7" s="1"/>
  <c r="Z59" i="7"/>
  <c r="Z46" i="7" s="1"/>
  <c r="K79" i="7"/>
  <c r="S79" i="7"/>
  <c r="AA79" i="7"/>
  <c r="G90" i="7"/>
  <c r="O90" i="7"/>
  <c r="W90" i="7"/>
  <c r="AE90" i="7"/>
  <c r="K101" i="7"/>
  <c r="S101" i="7"/>
  <c r="AA101" i="7"/>
  <c r="G59" i="7"/>
  <c r="G46" i="7" s="1"/>
  <c r="AE59" i="7"/>
  <c r="AE46" i="7" s="1"/>
  <c r="D79" i="7"/>
  <c r="H79" i="7"/>
  <c r="L79" i="7"/>
  <c r="P79" i="7"/>
  <c r="T79" i="7"/>
  <c r="X79" i="7"/>
  <c r="D52" i="45"/>
  <c r="B87" i="10" s="1"/>
  <c r="F90" i="7"/>
  <c r="J90" i="7"/>
  <c r="N90" i="7"/>
  <c r="R90" i="7"/>
  <c r="V90" i="7"/>
  <c r="Z90" i="7"/>
  <c r="AD90" i="7"/>
  <c r="F101" i="7"/>
  <c r="J101" i="7"/>
  <c r="N101" i="7"/>
  <c r="R101" i="7"/>
  <c r="V101" i="7"/>
  <c r="Z101" i="7"/>
  <c r="AD101" i="7"/>
  <c r="D17" i="82"/>
  <c r="B96" i="10" s="1"/>
  <c r="I61" i="137"/>
  <c r="D59" i="138"/>
  <c r="F59" i="138" s="1"/>
  <c r="I63" i="137"/>
  <c r="D61" i="138"/>
  <c r="F61" i="138" s="1"/>
  <c r="D60" i="87"/>
  <c r="B104" i="10" s="1"/>
  <c r="D78" i="87"/>
  <c r="B105" i="10" s="1"/>
  <c r="D96" i="87"/>
  <c r="B106" i="10" s="1"/>
  <c r="D114" i="87"/>
  <c r="B107" i="10" s="1"/>
  <c r="AB79" i="7"/>
  <c r="AF79" i="7"/>
  <c r="D90" i="7"/>
  <c r="H90" i="7"/>
  <c r="L90" i="7"/>
  <c r="P90" i="7"/>
  <c r="T90" i="7"/>
  <c r="X90" i="7"/>
  <c r="AB90" i="7"/>
  <c r="AF90" i="7"/>
  <c r="D101" i="7"/>
  <c r="H101" i="7"/>
  <c r="L101" i="7"/>
  <c r="P101" i="7"/>
  <c r="T101" i="7"/>
  <c r="X101" i="7"/>
  <c r="AB101" i="7"/>
  <c r="AF101" i="7"/>
  <c r="D76" i="45"/>
  <c r="B88" i="10" s="1"/>
  <c r="D100" i="45"/>
  <c r="B89" i="10" s="1"/>
  <c r="D124" i="45"/>
  <c r="B90" i="10" s="1"/>
  <c r="D147" i="45"/>
  <c r="B91" i="10" s="1"/>
  <c r="D171" i="45"/>
  <c r="B92" i="10" s="1"/>
  <c r="D195" i="45"/>
  <c r="B93" i="10" s="1"/>
  <c r="D219" i="45"/>
  <c r="B94" i="10" s="1"/>
  <c r="D243" i="45"/>
  <c r="B95" i="10" s="1"/>
  <c r="I60" i="137"/>
  <c r="D58" i="138"/>
  <c r="F58" i="138" s="1"/>
  <c r="I62" i="137"/>
  <c r="D60" i="138"/>
  <c r="F60" i="138" s="1"/>
  <c r="I64" i="137"/>
  <c r="D62" i="138"/>
  <c r="F62" i="138" s="1"/>
  <c r="S19" i="137"/>
  <c r="J10" i="138"/>
  <c r="L10" i="138" s="1"/>
  <c r="S30" i="137"/>
  <c r="J18" i="138"/>
  <c r="L18" i="138" s="1"/>
  <c r="S31" i="137"/>
  <c r="J19" i="138"/>
  <c r="L19" i="138" s="1"/>
  <c r="S29" i="137"/>
  <c r="J17" i="138"/>
  <c r="L17" i="138" s="1"/>
  <c r="S28" i="137"/>
  <c r="J16" i="138"/>
  <c r="L16" i="138" s="1"/>
  <c r="F65" i="161" l="1"/>
  <c r="Z80" i="7"/>
  <c r="S22" i="160"/>
  <c r="U22" i="160" s="1"/>
  <c r="W69" i="7"/>
  <c r="S20" i="157"/>
  <c r="U21" i="157" s="1"/>
  <c r="AF80" i="7"/>
  <c r="S22" i="166"/>
  <c r="U22" i="166" s="1"/>
  <c r="R91" i="7"/>
  <c r="S24" i="152"/>
  <c r="U23" i="152" s="1"/>
  <c r="AA91" i="7"/>
  <c r="S24" i="161"/>
  <c r="U23" i="161" s="1"/>
  <c r="Z967" i="86"/>
  <c r="AT61" i="10" s="1"/>
  <c r="I57" i="160" s="1"/>
  <c r="E57" i="160"/>
  <c r="R69" i="7"/>
  <c r="S20" i="152"/>
  <c r="U21" i="152" s="1"/>
  <c r="M967" i="86"/>
  <c r="T61" i="10" s="1"/>
  <c r="I57" i="147" s="1"/>
  <c r="E57" i="147"/>
  <c r="Y64" i="7"/>
  <c r="Y60" i="7" s="1"/>
  <c r="S62" i="7"/>
  <c r="J63" i="7"/>
  <c r="J64" i="7" s="1"/>
  <c r="J60" i="7" s="1"/>
  <c r="P63" i="7"/>
  <c r="G26" i="7"/>
  <c r="G7" i="7" s="1"/>
  <c r="S26" i="7"/>
  <c r="S7" i="7" s="1"/>
  <c r="U91" i="7"/>
  <c r="S24" i="155"/>
  <c r="U23" i="155" s="1"/>
  <c r="E69" i="7"/>
  <c r="S20" i="139"/>
  <c r="U21" i="139" s="1"/>
  <c r="AG80" i="7"/>
  <c r="S22" i="167"/>
  <c r="U22" i="167" s="1"/>
  <c r="AA967" i="86"/>
  <c r="AV61" i="10" s="1"/>
  <c r="I57" i="161" s="1"/>
  <c r="E57" i="161"/>
  <c r="AB69" i="7"/>
  <c r="S20" i="162"/>
  <c r="U21" i="162" s="1"/>
  <c r="AD967" i="86"/>
  <c r="BB61" i="10" s="1"/>
  <c r="I57" i="164" s="1"/>
  <c r="E57" i="164"/>
  <c r="U19" i="146"/>
  <c r="X69" i="7"/>
  <c r="S20" i="158"/>
  <c r="U21" i="158" s="1"/>
  <c r="AG91" i="7"/>
  <c r="S24" i="167"/>
  <c r="U23" i="167" s="1"/>
  <c r="G65" i="167" s="1"/>
  <c r="F69" i="7"/>
  <c r="S20" i="140"/>
  <c r="U21" i="140" s="1"/>
  <c r="G91" i="7"/>
  <c r="S24" i="141"/>
  <c r="U23" i="141" s="1"/>
  <c r="X43" i="7"/>
  <c r="X29" i="7" s="1"/>
  <c r="L91" i="7"/>
  <c r="S24" i="146"/>
  <c r="U23" i="146" s="1"/>
  <c r="F65" i="146" s="1"/>
  <c r="AB80" i="7"/>
  <c r="S22" i="162"/>
  <c r="U22" i="162" s="1"/>
  <c r="D80" i="7"/>
  <c r="N91" i="7"/>
  <c r="S24" i="148"/>
  <c r="U23" i="148" s="1"/>
  <c r="R80" i="7"/>
  <c r="S22" i="152"/>
  <c r="U22" i="152" s="1"/>
  <c r="S91" i="7"/>
  <c r="S24" i="153"/>
  <c r="U23" i="153" s="1"/>
  <c r="AA69" i="7"/>
  <c r="S20" i="161"/>
  <c r="U21" i="161" s="1"/>
  <c r="F43" i="7"/>
  <c r="F29" i="7" s="1"/>
  <c r="J43" i="7"/>
  <c r="J29" i="7" s="1"/>
  <c r="V967" i="86"/>
  <c r="AL61" i="10" s="1"/>
  <c r="I57" i="156" s="1"/>
  <c r="E57" i="156"/>
  <c r="Y91" i="7"/>
  <c r="S24" i="159"/>
  <c r="U23" i="159" s="1"/>
  <c r="E80" i="7"/>
  <c r="S22" i="139"/>
  <c r="U22" i="139" s="1"/>
  <c r="AG967" i="86"/>
  <c r="BH61" i="10" s="1"/>
  <c r="I57" i="167" s="1"/>
  <c r="E57" i="167"/>
  <c r="I967" i="86"/>
  <c r="L61" i="10" s="1"/>
  <c r="I57" i="143" s="1"/>
  <c r="E57" i="143"/>
  <c r="AA80" i="7"/>
  <c r="S22" i="161"/>
  <c r="U22" i="161" s="1"/>
  <c r="G69" i="7"/>
  <c r="S20" i="141"/>
  <c r="U21" i="141" s="1"/>
  <c r="U19" i="159"/>
  <c r="U19" i="147"/>
  <c r="U19" i="160"/>
  <c r="U19" i="148"/>
  <c r="U19" i="166"/>
  <c r="U19" i="154"/>
  <c r="U19" i="142"/>
  <c r="N6" i="10"/>
  <c r="S18" i="144" s="1"/>
  <c r="U19" i="161"/>
  <c r="G65" i="161" s="1"/>
  <c r="U19" i="149"/>
  <c r="AC91" i="7"/>
  <c r="S24" i="163"/>
  <c r="U23" i="163" s="1"/>
  <c r="F65" i="163" s="1"/>
  <c r="Q80" i="7"/>
  <c r="S22" i="151"/>
  <c r="U22" i="151" s="1"/>
  <c r="L967" i="86"/>
  <c r="R61" i="10" s="1"/>
  <c r="I57" i="146" s="1"/>
  <c r="S967" i="86"/>
  <c r="AF61" i="10" s="1"/>
  <c r="I57" i="153" s="1"/>
  <c r="E57" i="153"/>
  <c r="K967" i="86"/>
  <c r="P61" i="10" s="1"/>
  <c r="I57" i="145" s="1"/>
  <c r="E57" i="145"/>
  <c r="L80" i="7"/>
  <c r="S22" i="146"/>
  <c r="U22" i="146" s="1"/>
  <c r="U80" i="7"/>
  <c r="S22" i="155"/>
  <c r="U22" i="155" s="1"/>
  <c r="F65" i="155" s="1"/>
  <c r="O91" i="7"/>
  <c r="S24" i="149"/>
  <c r="U23" i="149" s="1"/>
  <c r="U19" i="153"/>
  <c r="H80" i="7"/>
  <c r="S22" i="142"/>
  <c r="U22" i="142" s="1"/>
  <c r="V80" i="7"/>
  <c r="S22" i="156"/>
  <c r="U22" i="156" s="1"/>
  <c r="G80" i="7"/>
  <c r="S22" i="141"/>
  <c r="U22" i="141" s="1"/>
  <c r="AD69" i="7"/>
  <c r="S20" i="164"/>
  <c r="U21" i="164" s="1"/>
  <c r="AF91" i="7"/>
  <c r="S24" i="166"/>
  <c r="U23" i="166" s="1"/>
  <c r="G65" i="166" s="1"/>
  <c r="X80" i="7"/>
  <c r="S22" i="158"/>
  <c r="U22" i="158" s="1"/>
  <c r="N80" i="7"/>
  <c r="S22" i="148"/>
  <c r="U22" i="148" s="1"/>
  <c r="T69" i="7"/>
  <c r="S20" i="154"/>
  <c r="U21" i="154" s="1"/>
  <c r="H69" i="7"/>
  <c r="S20" i="142"/>
  <c r="U21" i="142" s="1"/>
  <c r="K91" i="7"/>
  <c r="S24" i="145"/>
  <c r="U23" i="145" s="1"/>
  <c r="S69" i="7"/>
  <c r="S20" i="153"/>
  <c r="U21" i="153" s="1"/>
  <c r="R967" i="86"/>
  <c r="AD61" i="10" s="1"/>
  <c r="I57" i="152" s="1"/>
  <c r="E57" i="152"/>
  <c r="Q91" i="7"/>
  <c r="S24" i="151"/>
  <c r="U23" i="151" s="1"/>
  <c r="AG69" i="7"/>
  <c r="S20" i="167"/>
  <c r="U21" i="167" s="1"/>
  <c r="Z69" i="7"/>
  <c r="S20" i="160"/>
  <c r="U21" i="160" s="1"/>
  <c r="N69" i="7"/>
  <c r="S20" i="148"/>
  <c r="U21" i="148" s="1"/>
  <c r="H65" i="148" s="1"/>
  <c r="AC967" i="86"/>
  <c r="AZ61" i="10" s="1"/>
  <c r="I57" i="163" s="1"/>
  <c r="E57" i="163"/>
  <c r="E967" i="86"/>
  <c r="D61" i="10" s="1"/>
  <c r="I57" i="139" s="1"/>
  <c r="E57" i="139"/>
  <c r="S80" i="7"/>
  <c r="S22" i="153"/>
  <c r="U22" i="153" s="1"/>
  <c r="AG64" i="7"/>
  <c r="AG60" i="7" s="1"/>
  <c r="U64" i="7"/>
  <c r="U60" i="7" s="1"/>
  <c r="I64" i="7"/>
  <c r="I60" i="7" s="1"/>
  <c r="V64" i="7"/>
  <c r="V60" i="7" s="1"/>
  <c r="AB61" i="7"/>
  <c r="AB64" i="7" s="1"/>
  <c r="AB60" i="7" s="1"/>
  <c r="P64" i="7"/>
  <c r="P60" i="7" s="1"/>
  <c r="R62" i="7"/>
  <c r="L62" i="7"/>
  <c r="W43" i="7"/>
  <c r="W29" i="7" s="1"/>
  <c r="AE26" i="7"/>
  <c r="AE7" i="7" s="1"/>
  <c r="E91" i="7"/>
  <c r="S24" i="139"/>
  <c r="U23" i="139" s="1"/>
  <c r="G65" i="139" s="1"/>
  <c r="I80" i="7"/>
  <c r="S22" i="143"/>
  <c r="U22" i="143" s="1"/>
  <c r="H967" i="86"/>
  <c r="J61" i="10" s="1"/>
  <c r="I57" i="142" s="1"/>
  <c r="AE967" i="86"/>
  <c r="BD61" i="10" s="1"/>
  <c r="I57" i="165" s="1"/>
  <c r="E57" i="165"/>
  <c r="T91" i="7"/>
  <c r="S24" i="154"/>
  <c r="U23" i="154" s="1"/>
  <c r="G65" i="154" s="1"/>
  <c r="V91" i="7"/>
  <c r="S24" i="156"/>
  <c r="U23" i="156" s="1"/>
  <c r="F967" i="86"/>
  <c r="F61" i="10" s="1"/>
  <c r="I57" i="140" s="1"/>
  <c r="E57" i="140"/>
  <c r="I69" i="7"/>
  <c r="S20" i="143"/>
  <c r="U21" i="143" s="1"/>
  <c r="F65" i="143" s="1"/>
  <c r="M69" i="7"/>
  <c r="S20" i="147"/>
  <c r="U21" i="147" s="1"/>
  <c r="L69" i="7"/>
  <c r="S20" i="146"/>
  <c r="U21" i="146" s="1"/>
  <c r="M80" i="7"/>
  <c r="S22" i="147"/>
  <c r="U22" i="147" s="1"/>
  <c r="O69" i="7"/>
  <c r="S20" i="149"/>
  <c r="U21" i="149" s="1"/>
  <c r="H91" i="7"/>
  <c r="S24" i="142"/>
  <c r="U23" i="142" s="1"/>
  <c r="J91" i="7"/>
  <c r="S24" i="144"/>
  <c r="U23" i="144" s="1"/>
  <c r="H65" i="144" s="1"/>
  <c r="AB91" i="7"/>
  <c r="S24" i="162"/>
  <c r="U23" i="162" s="1"/>
  <c r="D91" i="7"/>
  <c r="T80" i="7"/>
  <c r="S22" i="154"/>
  <c r="U22" i="154" s="1"/>
  <c r="AD91" i="7"/>
  <c r="S24" i="164"/>
  <c r="U23" i="164" s="1"/>
  <c r="F91" i="7"/>
  <c r="S24" i="140"/>
  <c r="U23" i="140" s="1"/>
  <c r="J80" i="7"/>
  <c r="S22" i="144"/>
  <c r="U22" i="144" s="1"/>
  <c r="AE80" i="7"/>
  <c r="S22" i="165"/>
  <c r="U22" i="165" s="1"/>
  <c r="K69" i="7"/>
  <c r="S20" i="145"/>
  <c r="U21" i="145" s="1"/>
  <c r="Z43" i="7"/>
  <c r="Z29" i="7" s="1"/>
  <c r="J5" i="138"/>
  <c r="L5" i="138" s="1"/>
  <c r="N967" i="86"/>
  <c r="V61" i="10" s="1"/>
  <c r="I57" i="148" s="1"/>
  <c r="E57" i="148"/>
  <c r="I91" i="7"/>
  <c r="S24" i="143"/>
  <c r="U23" i="143" s="1"/>
  <c r="Y69" i="7"/>
  <c r="S20" i="159"/>
  <c r="U21" i="159" s="1"/>
  <c r="Y967" i="86"/>
  <c r="AR61" i="10" s="1"/>
  <c r="I57" i="159" s="1"/>
  <c r="E57" i="159"/>
  <c r="AE91" i="7"/>
  <c r="S24" i="165"/>
  <c r="U23" i="165" s="1"/>
  <c r="K80" i="7"/>
  <c r="S22" i="145"/>
  <c r="U22" i="145" s="1"/>
  <c r="J6" i="138"/>
  <c r="L6" i="138" s="1"/>
  <c r="U19" i="144"/>
  <c r="U19" i="150"/>
  <c r="U19" i="157"/>
  <c r="U19" i="145"/>
  <c r="G43" i="7"/>
  <c r="G29" i="7" s="1"/>
  <c r="O26" i="7"/>
  <c r="O7" i="7" s="1"/>
  <c r="U7" i="145"/>
  <c r="U69" i="7"/>
  <c r="S20" i="155"/>
  <c r="U21" i="155" s="1"/>
  <c r="Y80" i="7"/>
  <c r="S22" i="159"/>
  <c r="U22" i="159" s="1"/>
  <c r="U7" i="146"/>
  <c r="H65" i="146" s="1"/>
  <c r="O967" i="86"/>
  <c r="X61" i="10" s="1"/>
  <c r="I57" i="149" s="1"/>
  <c r="E57" i="149"/>
  <c r="T967" i="86"/>
  <c r="AH61" i="10" s="1"/>
  <c r="I57" i="154" s="1"/>
  <c r="E57" i="154"/>
  <c r="W967" i="86"/>
  <c r="AN61" i="10" s="1"/>
  <c r="I57" i="157" s="1"/>
  <c r="E57" i="157"/>
  <c r="O80" i="7"/>
  <c r="S22" i="149"/>
  <c r="U22" i="149" s="1"/>
  <c r="F65" i="149" s="1"/>
  <c r="Q967" i="86"/>
  <c r="AB61" i="10" s="1"/>
  <c r="I57" i="151" s="1"/>
  <c r="E57" i="151"/>
  <c r="U19" i="152"/>
  <c r="P91" i="7"/>
  <c r="S24" i="150"/>
  <c r="U23" i="150" s="1"/>
  <c r="X91" i="7"/>
  <c r="S24" i="158"/>
  <c r="U23" i="158" s="1"/>
  <c r="P80" i="7"/>
  <c r="S22" i="150"/>
  <c r="U22" i="150" s="1"/>
  <c r="AF69" i="7"/>
  <c r="S20" i="166"/>
  <c r="U21" i="166" s="1"/>
  <c r="Z91" i="7"/>
  <c r="Z41" i="87" s="1"/>
  <c r="AT103" i="10" s="1"/>
  <c r="I65" i="160" s="1"/>
  <c r="S24" i="160"/>
  <c r="U23" i="160" s="1"/>
  <c r="AD80" i="7"/>
  <c r="S22" i="164"/>
  <c r="U22" i="164" s="1"/>
  <c r="F80" i="7"/>
  <c r="S22" i="140"/>
  <c r="U22" i="140" s="1"/>
  <c r="P69" i="7"/>
  <c r="S20" i="150"/>
  <c r="U21" i="150" s="1"/>
  <c r="D69" i="7"/>
  <c r="S20" i="137"/>
  <c r="U21" i="137" s="1"/>
  <c r="W80" i="7"/>
  <c r="S22" i="157"/>
  <c r="U22" i="157" s="1"/>
  <c r="J4" i="138"/>
  <c r="L4" i="138" s="1"/>
  <c r="J967" i="86"/>
  <c r="N61" i="10" s="1"/>
  <c r="I57" i="144" s="1"/>
  <c r="E57" i="144"/>
  <c r="AC80" i="7"/>
  <c r="S22" i="163"/>
  <c r="U22" i="163" s="1"/>
  <c r="Q69" i="7"/>
  <c r="S20" i="151"/>
  <c r="U21" i="151" s="1"/>
  <c r="G65" i="151" s="1"/>
  <c r="V69" i="7"/>
  <c r="S20" i="156"/>
  <c r="U21" i="156" s="1"/>
  <c r="J69" i="7"/>
  <c r="S20" i="144"/>
  <c r="U21" i="144" s="1"/>
  <c r="F65" i="144" s="1"/>
  <c r="E43" i="7"/>
  <c r="E29" i="7" s="1"/>
  <c r="U967" i="86"/>
  <c r="AJ61" i="10" s="1"/>
  <c r="I57" i="155" s="1"/>
  <c r="E57" i="155"/>
  <c r="W91" i="7"/>
  <c r="S24" i="157"/>
  <c r="U23" i="157" s="1"/>
  <c r="AE69" i="7"/>
  <c r="S20" i="165"/>
  <c r="U21" i="165" s="1"/>
  <c r="G65" i="165" s="1"/>
  <c r="R64" i="7"/>
  <c r="R60" i="7" s="1"/>
  <c r="L64" i="7"/>
  <c r="L60" i="7" s="1"/>
  <c r="W26" i="7"/>
  <c r="W7" i="7" s="1"/>
  <c r="AA26" i="7"/>
  <c r="AA7" i="7" s="1"/>
  <c r="AC69" i="7"/>
  <c r="S20" i="163"/>
  <c r="U21" i="163" s="1"/>
  <c r="G967" i="86"/>
  <c r="H61" i="10" s="1"/>
  <c r="I57" i="141" s="1"/>
  <c r="E57" i="141"/>
  <c r="F65" i="139"/>
  <c r="G65" i="148"/>
  <c r="G65" i="152"/>
  <c r="H65" i="152"/>
  <c r="T59" i="7"/>
  <c r="T46" i="7" s="1"/>
  <c r="D59" i="7"/>
  <c r="D46" i="7" s="1"/>
  <c r="AF43" i="7"/>
  <c r="AF29" i="7" s="1"/>
  <c r="AE43" i="7"/>
  <c r="AE29" i="7" s="1"/>
  <c r="D43" i="7"/>
  <c r="D29" i="7" s="1"/>
  <c r="S43" i="7"/>
  <c r="S29" i="7" s="1"/>
  <c r="AB26" i="7"/>
  <c r="AB7" i="7" s="1"/>
  <c r="T26" i="7"/>
  <c r="T7" i="7" s="1"/>
  <c r="L26" i="7"/>
  <c r="L7" i="7" s="1"/>
  <c r="D26" i="7"/>
  <c r="D7" i="7" s="1"/>
  <c r="AF59" i="7"/>
  <c r="AF46" i="7" s="1"/>
  <c r="P59" i="7"/>
  <c r="P46" i="7" s="1"/>
  <c r="AG43" i="7"/>
  <c r="AG29" i="7" s="1"/>
  <c r="Q43" i="7"/>
  <c r="Q29" i="7" s="1"/>
  <c r="P43" i="7"/>
  <c r="P29" i="7" s="1"/>
  <c r="O43" i="7"/>
  <c r="O29" i="7" s="1"/>
  <c r="AB59" i="7"/>
  <c r="AB46" i="7" s="1"/>
  <c r="L59" i="7"/>
  <c r="L46" i="7" s="1"/>
  <c r="AB43" i="7"/>
  <c r="AB29" i="7" s="1"/>
  <c r="L43" i="7"/>
  <c r="L29" i="7" s="1"/>
  <c r="AA43" i="7"/>
  <c r="AA29" i="7" s="1"/>
  <c r="K43" i="7"/>
  <c r="K29" i="7" s="1"/>
  <c r="AF26" i="7"/>
  <c r="AF7" i="7" s="1"/>
  <c r="X26" i="7"/>
  <c r="X7" i="7" s="1"/>
  <c r="P26" i="7"/>
  <c r="P7" i="7" s="1"/>
  <c r="H26" i="7"/>
  <c r="H7" i="7" s="1"/>
  <c r="X59" i="7"/>
  <c r="X46" i="7" s="1"/>
  <c r="H59" i="7"/>
  <c r="H46" i="7" s="1"/>
  <c r="AD43" i="7"/>
  <c r="AD29" i="7" s="1"/>
  <c r="N43" i="7"/>
  <c r="N29" i="7" s="1"/>
  <c r="Z26" i="7"/>
  <c r="Z7" i="7" s="1"/>
  <c r="J26" i="7"/>
  <c r="J7" i="7" s="1"/>
  <c r="Y43" i="7"/>
  <c r="Y29" i="7" s="1"/>
  <c r="I43" i="7"/>
  <c r="I29" i="7" s="1"/>
  <c r="S39" i="137"/>
  <c r="J27" i="138"/>
  <c r="L27" i="138" s="1"/>
  <c r="I27" i="137"/>
  <c r="D27" i="138"/>
  <c r="F27" i="138" s="1"/>
  <c r="D24" i="138"/>
  <c r="F24" i="138" s="1"/>
  <c r="I24" i="137"/>
  <c r="Y26" i="7"/>
  <c r="Y7" i="7" s="1"/>
  <c r="I26" i="7"/>
  <c r="I7" i="7" s="1"/>
  <c r="I19" i="137"/>
  <c r="D19" i="138"/>
  <c r="F19" i="138" s="1"/>
  <c r="I17" i="137"/>
  <c r="D17" i="138"/>
  <c r="F17" i="138" s="1"/>
  <c r="I13" i="137"/>
  <c r="D13" i="138"/>
  <c r="F13" i="138" s="1"/>
  <c r="B14" i="10"/>
  <c r="D61" i="7"/>
  <c r="I8" i="137"/>
  <c r="D8" i="138"/>
  <c r="F8" i="138" s="1"/>
  <c r="B6" i="10"/>
  <c r="D62" i="7"/>
  <c r="AE64" i="7"/>
  <c r="AE60" i="7" s="1"/>
  <c r="W64" i="7"/>
  <c r="W60" i="7" s="1"/>
  <c r="O64" i="7"/>
  <c r="O60" i="7" s="1"/>
  <c r="O41" i="87" s="1"/>
  <c r="X103" i="10" s="1"/>
  <c r="I65" i="149" s="1"/>
  <c r="G64" i="7"/>
  <c r="G60" i="7" s="1"/>
  <c r="G41" i="87" s="1"/>
  <c r="H103" i="10" s="1"/>
  <c r="I65" i="141" s="1"/>
  <c r="S43" i="137"/>
  <c r="J31" i="138"/>
  <c r="L31" i="138" s="1"/>
  <c r="D67" i="138"/>
  <c r="F67" i="138" s="1"/>
  <c r="I69" i="137"/>
  <c r="J30" i="138"/>
  <c r="L30" i="138" s="1"/>
  <c r="S42" i="137"/>
  <c r="S38" i="137"/>
  <c r="J26" i="138"/>
  <c r="L26" i="138" s="1"/>
  <c r="I68" i="137"/>
  <c r="D66" i="138"/>
  <c r="F66" i="138" s="1"/>
  <c r="J23" i="138"/>
  <c r="L23" i="138" s="1"/>
  <c r="S35" i="137"/>
  <c r="V26" i="7"/>
  <c r="V7" i="7" s="1"/>
  <c r="F26" i="7"/>
  <c r="F7" i="7" s="1"/>
  <c r="I31" i="137"/>
  <c r="D30" i="138"/>
  <c r="F30" i="138" s="1"/>
  <c r="I26" i="137"/>
  <c r="D26" i="138"/>
  <c r="F26" i="138" s="1"/>
  <c r="S34" i="137"/>
  <c r="J22" i="138"/>
  <c r="L22" i="138" s="1"/>
  <c r="U26" i="7"/>
  <c r="U7" i="7" s="1"/>
  <c r="E26" i="7"/>
  <c r="E7" i="7" s="1"/>
  <c r="E41" i="87" s="1"/>
  <c r="D103" i="10" s="1"/>
  <c r="I65" i="139" s="1"/>
  <c r="I37" i="137"/>
  <c r="D35" i="138"/>
  <c r="F35" i="138" s="1"/>
  <c r="I16" i="137"/>
  <c r="D16" i="138"/>
  <c r="F16" i="138" s="1"/>
  <c r="B17" i="10"/>
  <c r="D63" i="7"/>
  <c r="I11" i="137"/>
  <c r="D11" i="138"/>
  <c r="F11" i="138" s="1"/>
  <c r="D7" i="138"/>
  <c r="F7" i="138" s="1"/>
  <c r="I7" i="137"/>
  <c r="D5" i="138"/>
  <c r="F5" i="138" s="1"/>
  <c r="I5" i="137"/>
  <c r="I22" i="137"/>
  <c r="D22" i="138"/>
  <c r="F22" i="138" s="1"/>
  <c r="I21" i="137"/>
  <c r="D21" i="138"/>
  <c r="F21" i="138" s="1"/>
  <c r="J29" i="138"/>
  <c r="L29" i="138" s="1"/>
  <c r="S41" i="137"/>
  <c r="S37" i="137"/>
  <c r="J25" i="138"/>
  <c r="L25" i="138" s="1"/>
  <c r="I71" i="137"/>
  <c r="D69" i="138"/>
  <c r="F69" i="138" s="1"/>
  <c r="I72" i="137"/>
  <c r="D70" i="138"/>
  <c r="F70" i="138" s="1"/>
  <c r="R26" i="7"/>
  <c r="R7" i="7" s="1"/>
  <c r="I38" i="137"/>
  <c r="D36" i="138"/>
  <c r="F36" i="138" s="1"/>
  <c r="AG26" i="7"/>
  <c r="AG7" i="7" s="1"/>
  <c r="AG41" i="87" s="1"/>
  <c r="BH103" i="10" s="1"/>
  <c r="I65" i="167" s="1"/>
  <c r="Q26" i="7"/>
  <c r="Q7" i="7" s="1"/>
  <c r="I34" i="137"/>
  <c r="D32" i="138"/>
  <c r="F32" i="138" s="1"/>
  <c r="I20" i="137"/>
  <c r="D20" i="138"/>
  <c r="F20" i="138" s="1"/>
  <c r="I39" i="137"/>
  <c r="D37" i="138"/>
  <c r="F37" i="138" s="1"/>
  <c r="I15" i="137"/>
  <c r="D15" i="138"/>
  <c r="F15" i="138" s="1"/>
  <c r="I40" i="137"/>
  <c r="D38" i="138"/>
  <c r="F38" i="138" s="1"/>
  <c r="I10" i="137"/>
  <c r="D10" i="138"/>
  <c r="F10" i="138" s="1"/>
  <c r="I29" i="137"/>
  <c r="D29" i="138"/>
  <c r="F29" i="138" s="1"/>
  <c r="I4" i="137"/>
  <c r="D4" i="138"/>
  <c r="F4" i="138" s="1"/>
  <c r="AA64" i="7"/>
  <c r="AA60" i="7" s="1"/>
  <c r="S64" i="7"/>
  <c r="S60" i="7" s="1"/>
  <c r="S41" i="87" s="1"/>
  <c r="AF103" i="10" s="1"/>
  <c r="I65" i="153" s="1"/>
  <c r="K64" i="7"/>
  <c r="K60" i="7" s="1"/>
  <c r="K41" i="87" s="1"/>
  <c r="P103" i="10" s="1"/>
  <c r="I65" i="145" s="1"/>
  <c r="S40" i="137"/>
  <c r="J28" i="138"/>
  <c r="L28" i="138" s="1"/>
  <c r="J24" i="138"/>
  <c r="L24" i="138" s="1"/>
  <c r="S36" i="137"/>
  <c r="I70" i="137"/>
  <c r="D68" i="138"/>
  <c r="F68" i="138" s="1"/>
  <c r="AD26" i="7"/>
  <c r="AD7" i="7" s="1"/>
  <c r="N26" i="7"/>
  <c r="N7" i="7" s="1"/>
  <c r="I28" i="137"/>
  <c r="D28" i="138"/>
  <c r="F28" i="138" s="1"/>
  <c r="I25" i="137"/>
  <c r="D25" i="138"/>
  <c r="F25" i="138" s="1"/>
  <c r="AC26" i="7"/>
  <c r="AC7" i="7" s="1"/>
  <c r="AC41" i="87" s="1"/>
  <c r="AZ103" i="10" s="1"/>
  <c r="I65" i="163" s="1"/>
  <c r="M26" i="7"/>
  <c r="M7" i="7" s="1"/>
  <c r="M41" i="87" s="1"/>
  <c r="T103" i="10" s="1"/>
  <c r="I65" i="147" s="1"/>
  <c r="I57" i="137"/>
  <c r="I18" i="137"/>
  <c r="D18" i="138"/>
  <c r="F18" i="138" s="1"/>
  <c r="I14" i="137"/>
  <c r="D14" i="138"/>
  <c r="F14" i="138" s="1"/>
  <c r="I12" i="137"/>
  <c r="D12" i="138"/>
  <c r="F12" i="138" s="1"/>
  <c r="I9" i="137"/>
  <c r="D9" i="138"/>
  <c r="F9" i="138" s="1"/>
  <c r="I6" i="137"/>
  <c r="D6" i="138"/>
  <c r="F6" i="138" s="1"/>
  <c r="I23" i="137"/>
  <c r="D23" i="138"/>
  <c r="F23" i="138" s="1"/>
  <c r="AB41" i="87" l="1"/>
  <c r="AX103" i="10" s="1"/>
  <c r="I65" i="162" s="1"/>
  <c r="F65" i="166"/>
  <c r="G65" i="164"/>
  <c r="H65" i="163"/>
  <c r="F65" i="162"/>
  <c r="G65" i="160"/>
  <c r="F65" i="158"/>
  <c r="F65" i="154"/>
  <c r="F65" i="152"/>
  <c r="G65" i="149"/>
  <c r="H65" i="142"/>
  <c r="H65" i="140"/>
  <c r="H65" i="139"/>
  <c r="H65" i="156"/>
  <c r="H65" i="155"/>
  <c r="H65" i="154"/>
  <c r="G65" i="153"/>
  <c r="F65" i="150"/>
  <c r="G65" i="147"/>
  <c r="H65" i="147"/>
  <c r="F65" i="140"/>
  <c r="H65" i="164"/>
  <c r="G65" i="163"/>
  <c r="H65" i="162"/>
  <c r="G65" i="162"/>
  <c r="G65" i="159"/>
  <c r="F65" i="156"/>
  <c r="G65" i="156"/>
  <c r="H65" i="150"/>
  <c r="F65" i="148"/>
  <c r="F65" i="142"/>
  <c r="H65" i="141"/>
  <c r="G65" i="140"/>
  <c r="Q41" i="87"/>
  <c r="AB103" i="10" s="1"/>
  <c r="I65" i="151" s="1"/>
  <c r="U41" i="87"/>
  <c r="AJ103" i="10" s="1"/>
  <c r="I65" i="155" s="1"/>
  <c r="H41" i="87"/>
  <c r="J103" i="10" s="1"/>
  <c r="I65" i="142" s="1"/>
  <c r="G65" i="142"/>
  <c r="G65" i="146"/>
  <c r="F65" i="164"/>
  <c r="G65" i="144"/>
  <c r="G65" i="150"/>
  <c r="F65" i="145"/>
  <c r="G65" i="145"/>
  <c r="H65" i="145"/>
  <c r="H65" i="165"/>
  <c r="H65" i="149"/>
  <c r="S22" i="137"/>
  <c r="U22" i="137" s="1"/>
  <c r="J12" i="138"/>
  <c r="L12" i="138" s="1"/>
  <c r="H65" i="161"/>
  <c r="H65" i="166"/>
  <c r="F65" i="153"/>
  <c r="D55" i="138"/>
  <c r="F55" i="138" s="1"/>
  <c r="F41" i="87"/>
  <c r="F103" i="10" s="1"/>
  <c r="I65" i="140" s="1"/>
  <c r="W41" i="87"/>
  <c r="AN103" i="10" s="1"/>
  <c r="I65" i="157" s="1"/>
  <c r="X41" i="87"/>
  <c r="AP103" i="10" s="1"/>
  <c r="I65" i="158" s="1"/>
  <c r="H65" i="158"/>
  <c r="F65" i="160"/>
  <c r="F65" i="141"/>
  <c r="H65" i="167"/>
  <c r="F65" i="159"/>
  <c r="F65" i="147"/>
  <c r="H65" i="153"/>
  <c r="V41" i="87"/>
  <c r="AL103" i="10" s="1"/>
  <c r="I65" i="156" s="1"/>
  <c r="AE41" i="87"/>
  <c r="BD103" i="10" s="1"/>
  <c r="I65" i="165" s="1"/>
  <c r="J41" i="87"/>
  <c r="N103" i="10" s="1"/>
  <c r="I65" i="144" s="1"/>
  <c r="G65" i="158"/>
  <c r="H65" i="160"/>
  <c r="H65" i="151"/>
  <c r="G65" i="141"/>
  <c r="J11" i="138"/>
  <c r="L11" i="138" s="1"/>
  <c r="I41" i="87"/>
  <c r="L103" i="10" s="1"/>
  <c r="I65" i="143" s="1"/>
  <c r="T41" i="87"/>
  <c r="AH103" i="10" s="1"/>
  <c r="I65" i="154" s="1"/>
  <c r="H65" i="159"/>
  <c r="H65" i="143"/>
  <c r="G65" i="155"/>
  <c r="AA41" i="87"/>
  <c r="AV103" i="10" s="1"/>
  <c r="I65" i="161" s="1"/>
  <c r="N41" i="87"/>
  <c r="V103" i="10" s="1"/>
  <c r="I65" i="148" s="1"/>
  <c r="AD41" i="87"/>
  <c r="BB103" i="10" s="1"/>
  <c r="I65" i="164" s="1"/>
  <c r="R41" i="87"/>
  <c r="AD103" i="10" s="1"/>
  <c r="I65" i="152" s="1"/>
  <c r="F65" i="157"/>
  <c r="H65" i="157"/>
  <c r="G65" i="157"/>
  <c r="J13" i="138"/>
  <c r="L13" i="138" s="1"/>
  <c r="S24" i="137"/>
  <c r="U23" i="137" s="1"/>
  <c r="F65" i="151"/>
  <c r="F65" i="165"/>
  <c r="G65" i="143"/>
  <c r="F65" i="167"/>
  <c r="P41" i="87"/>
  <c r="Z103" i="10" s="1"/>
  <c r="I65" i="150" s="1"/>
  <c r="Y41" i="87"/>
  <c r="AR103" i="10" s="1"/>
  <c r="I65" i="159" s="1"/>
  <c r="AF41" i="87"/>
  <c r="BF103" i="10" s="1"/>
  <c r="I65" i="166" s="1"/>
  <c r="L41" i="87"/>
  <c r="R103" i="10" s="1"/>
  <c r="I65" i="146" s="1"/>
  <c r="S18" i="137"/>
  <c r="J9" i="138"/>
  <c r="L9" i="138" s="1"/>
  <c r="S16" i="137"/>
  <c r="J7" i="138"/>
  <c r="L7" i="138" s="1"/>
  <c r="J8" i="138"/>
  <c r="L8" i="138" s="1"/>
  <c r="S17" i="137"/>
  <c r="D64" i="7"/>
  <c r="D66" i="7" l="1"/>
  <c r="D60" i="7" s="1"/>
  <c r="D41" i="87" s="1"/>
  <c r="B103" i="10" s="1"/>
  <c r="U19" i="137"/>
  <c r="H65" i="137" s="1"/>
  <c r="G65" i="137"/>
  <c r="F65" i="137"/>
  <c r="I65" i="137" l="1"/>
  <c r="D63" i="138"/>
  <c r="F63" i="1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s>
  <commentList>
    <comment ref="C7" authorId="0" shapeId="0" xr:uid="{F1BA4FE3-49A3-4132-809A-E3494B38AE23}">
      <text>
        <r>
          <rPr>
            <b/>
            <sz val="9"/>
            <color rgb="FF000000"/>
            <rFont val="Tahoma"/>
            <family val="2"/>
          </rPr>
          <t xml:space="preserve">Come up with an idea that makes life better.
</t>
        </r>
        <r>
          <rPr>
            <sz val="9"/>
            <color rgb="FF000000"/>
            <rFont val="Tahoma"/>
            <family val="2"/>
          </rPr>
          <t xml:space="preserve">Think of something you do or use that could be improved or fixed, or come up with an idea that would make life easier or better. Use your imagination and be creative! You can work on your own, with a partner, or in a small group. Then create a prototype. You might even come up with a few ideas before deciding on one. </t>
        </r>
      </text>
    </comment>
    <comment ref="C8" authorId="0" shapeId="0" xr:uid="{5FC8D073-5501-4D73-AC37-65A0E38170B5}">
      <text>
        <r>
          <rPr>
            <b/>
            <sz val="9"/>
            <color rgb="FF000000"/>
            <rFont val="Tahoma"/>
            <family val="34"/>
          </rPr>
          <t xml:space="preserve">Look around where you live. </t>
        </r>
        <r>
          <rPr>
            <sz val="9"/>
            <color rgb="FF000000"/>
            <rFont val="Tahoma"/>
            <family val="34"/>
          </rPr>
          <t xml:space="preserve">What are some things that bug you or that you notice could use help? For example, if you have trouble reaching things on a high shelf, what could help? What can you create to remind you to brush your teeth? How can you make a chore easier to do? Come up with an idea, then create your prototype! </t>
        </r>
      </text>
    </comment>
    <comment ref="C9" authorId="0" shapeId="0" xr:uid="{1322837A-0E76-472C-AFA7-FEA5CAE49934}">
      <text>
        <r>
          <rPr>
            <b/>
            <sz val="9"/>
            <color rgb="FF000000"/>
            <rFont val="Tahoma"/>
            <family val="34"/>
          </rPr>
          <t xml:space="preserve">Look around your meeting room, school, or community. </t>
        </r>
        <r>
          <rPr>
            <sz val="9"/>
            <color rgb="FF000000"/>
            <rFont val="Tahoma"/>
            <family val="34"/>
          </rPr>
          <t xml:space="preserve">How could you make a traffic crossing safer? Do you see any equipment at a playground or park that could be improved? Come up with an idea, then create your prototype! </t>
        </r>
      </text>
    </comment>
    <comment ref="C10" authorId="0" shapeId="0" xr:uid="{463F9984-39DF-4661-8CEE-A9B33780B3E2}">
      <text>
        <r>
          <rPr>
            <b/>
            <sz val="9"/>
            <color rgb="FF000000"/>
            <rFont val="Tahoma"/>
            <family val="34"/>
          </rPr>
          <t xml:space="preserve">Get inspired by female entrepreneurs. </t>
        </r>
        <r>
          <rPr>
            <sz val="9"/>
            <color rgb="FF000000"/>
            <rFont val="Tahoma"/>
            <family val="34"/>
          </rPr>
          <t xml:space="preserve">With the help of an adult, go online or to the library and find stories that interest you. How did these women or girls handle success and failure along the way? How did they come up with their ideas? Get inspired, then come up with your own idea and create your prototype! </t>
        </r>
      </text>
    </comment>
    <comment ref="C11" authorId="0" shapeId="0" xr:uid="{767228F8-EA40-46DA-B678-DD8F08AEAA5D}">
      <text>
        <r>
          <rPr>
            <b/>
            <sz val="9"/>
            <color rgb="FF000000"/>
            <rFont val="Tahoma"/>
            <family val="2"/>
          </rPr>
          <t xml:space="preserve">Share your idea with others to get feedback.
</t>
        </r>
        <r>
          <rPr>
            <sz val="9"/>
            <color rgb="FF000000"/>
            <rFont val="Tahoma"/>
            <family val="34"/>
          </rPr>
          <t xml:space="preserve">An entrepreneur will find out how to make her idea the best it can be! Share your idea with others to see how you can improve it. Find out what people like or would change about your idea. Think about whether the person you’re talking to is someone who would use your product. That person might be your future customer! 
</t>
        </r>
        <r>
          <rPr>
            <b/>
            <sz val="9"/>
            <color rgb="FF000000"/>
            <rFont val="Tahoma"/>
            <family val="2"/>
          </rPr>
          <t>Getting Feedback</t>
        </r>
        <r>
          <rPr>
            <sz val="9"/>
            <color rgb="FF000000"/>
            <rFont val="Tahoma"/>
            <family val="2"/>
          </rPr>
          <t xml:space="preserve">
When someone gives you opinions or information, or offers you a way to make something better,t hat's called </t>
        </r>
        <r>
          <rPr>
            <b/>
            <sz val="9"/>
            <color rgb="FF000000"/>
            <rFont val="Tahoma"/>
            <family val="2"/>
          </rPr>
          <t>feedback</t>
        </r>
        <r>
          <rPr>
            <sz val="9"/>
            <color rgb="FF000000"/>
            <rFont val="Tahoma"/>
            <family val="2"/>
          </rPr>
          <t>. To get feedback on your idea, say:
•</t>
        </r>
        <r>
          <rPr>
            <i/>
            <sz val="9"/>
            <color rgb="FF000000"/>
            <rFont val="Tahoma"/>
            <family val="2"/>
          </rPr>
          <t xml:space="preserve">My idea is </t>
        </r>
        <r>
          <rPr>
            <sz val="9"/>
            <color rgb="FF000000"/>
            <rFont val="Tahoma"/>
            <family val="2"/>
          </rPr>
          <t xml:space="preserve">[this] </t>
        </r>
        <r>
          <rPr>
            <i/>
            <sz val="9"/>
            <color rgb="FF000000"/>
            <rFont val="Tahoma"/>
            <family val="2"/>
          </rPr>
          <t xml:space="preserve">that will </t>
        </r>
        <r>
          <rPr>
            <sz val="9"/>
            <color rgb="FF000000"/>
            <rFont val="Tahoma"/>
            <family val="2"/>
          </rPr>
          <t>[do or help this]. (Explain your idea and talk about why you created it.)
•</t>
        </r>
        <r>
          <rPr>
            <i/>
            <sz val="9"/>
            <color rgb="FF000000"/>
            <rFont val="Tahoma"/>
            <family val="2"/>
          </rPr>
          <t xml:space="preserve">What is one thing you like about it?
</t>
        </r>
        <r>
          <rPr>
            <sz val="9"/>
            <color rgb="FF000000"/>
            <rFont val="Tahoma"/>
            <family val="2"/>
          </rPr>
          <t>•</t>
        </r>
        <r>
          <rPr>
            <i/>
            <sz val="9"/>
            <color rgb="FF000000"/>
            <rFont val="Tahoma"/>
            <family val="2"/>
          </rPr>
          <t>What is one thing you would change?</t>
        </r>
        <r>
          <rPr>
            <sz val="9"/>
            <color rgb="FF000000"/>
            <rFont val="Tahoma"/>
            <family val="2"/>
          </rPr>
          <t xml:space="preserve">
•</t>
        </r>
        <r>
          <rPr>
            <i/>
            <sz val="9"/>
            <color rgb="FF000000"/>
            <rFont val="Tahoma"/>
            <family val="2"/>
          </rPr>
          <t>Would you buy or use this? Why or why not?</t>
        </r>
      </text>
    </comment>
    <comment ref="C12" authorId="0" shapeId="0" xr:uid="{2CE2805D-A108-417D-A5F2-716C1E9277A5}">
      <text>
        <r>
          <rPr>
            <b/>
            <sz val="9"/>
            <color rgb="FF000000"/>
            <rFont val="Tahoma"/>
            <family val="34"/>
          </rPr>
          <t xml:space="preserve">Share your idea with your friends and family. </t>
        </r>
        <r>
          <rPr>
            <sz val="9"/>
            <color rgb="FF000000"/>
            <rFont val="Tahoma"/>
            <family val="34"/>
          </rPr>
          <t xml:space="preserve">Talk to more than one person. The more feedback you get, the more you can improve your idea! </t>
        </r>
      </text>
    </comment>
    <comment ref="C13" authorId="0" shapeId="0" xr:uid="{E9DAC84C-88FE-4571-A20F-73FAD1E96C8A}">
      <text>
        <r>
          <rPr>
            <b/>
            <sz val="9"/>
            <color rgb="FF000000"/>
            <rFont val="Tahoma"/>
            <family val="34"/>
          </rPr>
          <t xml:space="preserve">Share your idea with your Girl Scout friends. </t>
        </r>
        <r>
          <rPr>
            <sz val="9"/>
            <color rgb="FF000000"/>
            <rFont val="Tahoma"/>
            <family val="34"/>
          </rPr>
          <t xml:space="preserve">Have them tell you what they like about your idea and what they would change. </t>
        </r>
      </text>
    </comment>
    <comment ref="C14" authorId="0" shapeId="0" xr:uid="{3E7D5BC7-6355-4935-B68B-5F9A8AA164BA}">
      <text>
        <r>
          <rPr>
            <b/>
            <sz val="9"/>
            <color rgb="FF000000"/>
            <rFont val="Tahoma"/>
            <family val="34"/>
          </rPr>
          <t xml:space="preserve">Share your idea with people in your community. </t>
        </r>
        <r>
          <rPr>
            <sz val="9"/>
            <color rgb="FF000000"/>
            <rFont val="Tahoma"/>
            <family val="34"/>
          </rPr>
          <t xml:space="preserve">Some examples would be your soccer coach, a librarian, or the cashier at a grocery store. </t>
        </r>
      </text>
    </comment>
    <comment ref="C15" authorId="0" shapeId="0" xr:uid="{7333CD15-C161-4886-80EC-738090EB1523}">
      <text>
        <r>
          <rPr>
            <sz val="9"/>
            <color rgb="FF000000"/>
            <rFont val="Tahoma"/>
            <family val="2"/>
          </rPr>
          <t xml:space="preserve">Now that you’ve heard what other people (including potential future customers) think about your idea, decide what changes you will make to improve it. Entrepreneurs know that in order to be successful, they might face many stumbling blocks along the way! They aren’t afraid to try something and have it not work. They know that’s just part of the process of improving their idea and bringing it to life. Coming up with an idea is only the beginning. 
Keep trying and growing your idea! </t>
        </r>
      </text>
    </comment>
    <comment ref="C16" authorId="0" shapeId="0" xr:uid="{5B45FC93-DF3E-4E03-8F4E-05C263711CDA}">
      <text>
        <r>
          <rPr>
            <b/>
            <sz val="9"/>
            <color rgb="FF000000"/>
            <rFont val="Tahoma"/>
            <family val="34"/>
          </rPr>
          <t xml:space="preserve">Make a change to improve your idea. </t>
        </r>
        <r>
          <rPr>
            <sz val="9"/>
            <color rgb="FF000000"/>
            <rFont val="Tahoma"/>
            <family val="34"/>
          </rPr>
          <t xml:space="preserve">Take a look at the feedback you received and make the changes to your prototype that you think will improve your product. Your changes might include things like adding something new, rearranging your design, or replacing one thing with another. </t>
        </r>
      </text>
    </comment>
    <comment ref="C17" authorId="0" shapeId="0" xr:uid="{1BC44E3C-EEC8-44DB-8AE9-F6523CEF7F68}">
      <text>
        <r>
          <rPr>
            <b/>
            <sz val="9"/>
            <color rgb="FF000000"/>
            <rFont val="Tahoma"/>
            <family val="34"/>
          </rPr>
          <t xml:space="preserve">Come up with two different ideas and test them. </t>
        </r>
        <r>
          <rPr>
            <sz val="9"/>
            <color rgb="FF000000"/>
            <rFont val="Tahoma"/>
            <family val="34"/>
          </rPr>
          <t xml:space="preserve">You might have heard one or two fixes that you want to try. Create two new prototypes that are different, then find out which one people like better by getting more feedback. </t>
        </r>
      </text>
    </comment>
    <comment ref="C18" authorId="0" shapeId="0" xr:uid="{2C0A254A-AA3B-4283-91CF-8FC96374EC88}">
      <text>
        <r>
          <rPr>
            <b/>
            <sz val="9"/>
            <color rgb="FF000000"/>
            <rFont val="Tahoma"/>
            <family val="2"/>
          </rPr>
          <t xml:space="preserve">Start over! </t>
        </r>
        <r>
          <rPr>
            <sz val="9"/>
            <color rgb="FF000000"/>
            <rFont val="Tahoma"/>
            <family val="2"/>
          </rPr>
          <t xml:space="preserve">Entrepreneurs often need to start fresh and redo their ideas. When a person cooks or bakes, sometimes they realize that a certain ingredient or recipe isn’t working. So what do they do? They learn from the experience and start over. </t>
        </r>
      </text>
    </comment>
    <comment ref="C19" authorId="0" shapeId="0" xr:uid="{62C3C60D-3F38-4DC3-8534-8DE0872B6B79}">
      <text>
        <r>
          <rPr>
            <sz val="9"/>
            <color rgb="FF000000"/>
            <rFont val="Tahoma"/>
            <family val="34"/>
          </rPr>
          <t xml:space="preserve">Once you have made changes to improve your idea, find a way to show it to the world. Choose one option in this step, but make sure to get feedback again and use that feedback to make even more adjustments. </t>
        </r>
      </text>
    </comment>
    <comment ref="C20" authorId="0" shapeId="0" xr:uid="{F5DD5DE6-7A17-4A58-A823-F1AA2CF506CA}">
      <text>
        <r>
          <rPr>
            <b/>
            <sz val="9"/>
            <color rgb="FF000000"/>
            <rFont val="Tahoma"/>
            <family val="34"/>
          </rPr>
          <t>Finalize your prototype to show how your idea works.</t>
        </r>
        <r>
          <rPr>
            <sz val="9"/>
            <color rgb="FF000000"/>
            <rFont val="Tahoma"/>
            <family val="2"/>
          </rPr>
          <t xml:space="preserve"> </t>
        </r>
        <r>
          <rPr>
            <sz val="9"/>
            <color rgb="FF000000"/>
            <rFont val="Tahoma"/>
            <family val="34"/>
          </rPr>
          <t xml:space="preserve">Continue designing and building your model so it looks and works more like the final version of how your product would </t>
        </r>
      </text>
    </comment>
    <comment ref="C21" authorId="0" shapeId="0" xr:uid="{99196BAD-72A0-435B-A822-DA5B69A719DF}">
      <text>
        <r>
          <rPr>
            <b/>
            <sz val="9"/>
            <color rgb="FF000000"/>
            <rFont val="Tahoma"/>
            <family val="34"/>
          </rPr>
          <t xml:space="preserve">Draw a poster that shows your idea in action. </t>
        </r>
        <r>
          <rPr>
            <sz val="9"/>
            <color rgb="FF000000"/>
            <rFont val="Tahoma"/>
            <family val="34"/>
          </rPr>
          <t xml:space="preserve">Make sure you write or draw all the things your product can do. What are you most proud of? </t>
        </r>
      </text>
    </comment>
    <comment ref="C22" authorId="0" shapeId="0" xr:uid="{6DF72C8A-BCB7-405B-B34A-66186F781D58}">
      <text>
        <r>
          <rPr>
            <b/>
            <sz val="9"/>
            <color rgb="FF000000"/>
            <rFont val="Tahoma"/>
            <family val="34"/>
          </rPr>
          <t xml:space="preserve">Make a video of how your idea works. </t>
        </r>
        <r>
          <rPr>
            <sz val="9"/>
            <color rgb="FF000000"/>
            <rFont val="Tahoma"/>
            <family val="34"/>
          </rPr>
          <t xml:space="preserve">Ask a friend or family member to record you showing how your product works. Make it fun and pretend you’re selling your product to possible customers! You can also take pictures and make a slide show. 
</t>
        </r>
        <r>
          <rPr>
            <b/>
            <sz val="9"/>
            <color rgb="FF000000"/>
            <rFont val="Tahoma"/>
            <family val="2"/>
          </rPr>
          <t xml:space="preserve">For More </t>
        </r>
        <r>
          <rPr>
            <b/>
            <sz val="9"/>
            <color rgb="FF000000"/>
            <rFont val="Tahoma"/>
            <family val="34"/>
          </rPr>
          <t xml:space="preserve">FUN: </t>
        </r>
        <r>
          <rPr>
            <sz val="9"/>
            <color rgb="FF000000"/>
            <rFont val="Tahoma"/>
            <family val="34"/>
          </rPr>
          <t>Create storyboards: On the next page or separate pieces of paper, sketch drawings that show how your product works with a short description underneath each. Filmmakers use storyboards to plan their shots.</t>
        </r>
      </text>
    </comment>
    <comment ref="C23" authorId="0" shapeId="0" xr:uid="{FFF7F137-59F9-485C-91F5-B56BC58A9E87}">
      <text>
        <r>
          <rPr>
            <sz val="9"/>
            <color rgb="FF000000"/>
            <rFont val="Tahoma"/>
            <family val="2"/>
          </rPr>
          <t xml:space="preserve">A pitch is when you share your idea with people in a way that gets them excited and eager to support you as you bring your idea to life. When you see a salesperson explaining a product and asking you to buy it, that’s a pitch. If you try to persuade your parents to get you something you want, you make a pitch about why you should have it. In Step 4, you created something that shows what your idea does. Now take what you created in Step 4 and pitch it to a group of people. </t>
        </r>
      </text>
    </comment>
    <comment ref="C24" authorId="0" shapeId="0" xr:uid="{EAA885D0-7552-4A22-B808-2725866C27E8}">
      <text>
        <r>
          <rPr>
            <b/>
            <sz val="9"/>
            <color rgb="FF000000"/>
            <rFont val="Tahoma"/>
            <family val="34"/>
          </rPr>
          <t xml:space="preserve">Pitch your idea to your family. </t>
        </r>
        <r>
          <rPr>
            <sz val="9"/>
            <color rgb="FF000000"/>
            <rFont val="Tahoma"/>
            <family val="34"/>
          </rPr>
          <t xml:space="preserve">You can practice your pitch at home and then make changes before you present it to the world. </t>
        </r>
      </text>
    </comment>
    <comment ref="C25" authorId="0" shapeId="0" xr:uid="{398B9576-6A9F-46EA-9A3D-B3731E5FDFCB}">
      <text>
        <r>
          <rPr>
            <b/>
            <sz val="9"/>
            <color rgb="FF000000"/>
            <rFont val="Tahoma"/>
            <family val="34"/>
          </rPr>
          <t xml:space="preserve">Pitch your idea to your Girl Scout friends. </t>
        </r>
        <r>
          <rPr>
            <sz val="9"/>
            <color rgb="FF000000"/>
            <rFont val="Tahoma"/>
            <family val="34"/>
          </rPr>
          <t xml:space="preserve">Ask your troop leader if you can present your idea at a meeting. Or, if your Girl Scout sisters are also earning this badge, suggest a meeting where you all present your ideas to each other. </t>
        </r>
      </text>
    </comment>
    <comment ref="C26" authorId="0" shapeId="0" xr:uid="{69DB1A1F-947C-48ED-9B95-4E273363D25C}">
      <text>
        <r>
          <rPr>
            <b/>
            <sz val="9"/>
            <color rgb="FF000000"/>
            <rFont val="Tahoma"/>
            <family val="34"/>
          </rPr>
          <t xml:space="preserve">Pitch your idea at school. </t>
        </r>
        <r>
          <rPr>
            <sz val="9"/>
            <color rgb="FF000000"/>
            <rFont val="Tahoma"/>
            <family val="34"/>
          </rPr>
          <t xml:space="preserve">Ask your teacher if you can pitch your idea in a classroom to other students or maybe at a table during lunch or break time. </t>
        </r>
      </text>
    </comment>
    <comment ref="C30" authorId="0" shapeId="0" xr:uid="{00000000-0006-0000-0500-000029000000}">
      <text>
        <r>
          <rPr>
            <sz val="9"/>
            <color indexed="81"/>
            <rFont val="Tahoma"/>
            <family val="2"/>
          </rPr>
          <t>Use one choice to help you find out more about one kind of bug. Then draw a poster of your bug. Label its parts and answer the questions in the box. When it's done, share your poster with your Brownie friends.</t>
        </r>
      </text>
    </comment>
    <comment ref="C31" authorId="0" shapeId="0" xr:uid="{00000000-0006-0000-0500-00002A000000}">
      <text>
        <r>
          <rPr>
            <b/>
            <sz val="9"/>
            <color rgb="FF000000"/>
            <rFont val="Tahoma"/>
            <family val="2"/>
          </rPr>
          <t>Talk to a bug specialist in your town or community.</t>
        </r>
        <r>
          <rPr>
            <sz val="9"/>
            <color rgb="FF000000"/>
            <rFont val="Tahoma"/>
            <family val="2"/>
          </rPr>
          <t xml:space="preserve"> They might work at a museum or for a farming organization or gardening club.</t>
        </r>
      </text>
    </comment>
    <comment ref="C32" authorId="0" shapeId="0" xr:uid="{00000000-0006-0000-0500-00002B000000}">
      <text>
        <r>
          <rPr>
            <b/>
            <sz val="9"/>
            <color indexed="81"/>
            <rFont val="Tahoma"/>
            <family val="2"/>
          </rPr>
          <t>With an adult's help, find websites about your bug.</t>
        </r>
        <r>
          <rPr>
            <sz val="9"/>
            <color indexed="81"/>
            <rFont val="Tahoma"/>
            <family val="2"/>
          </rPr>
          <t xml:space="preserve"> And look online for lots of good photos so you can see your bug in action!</t>
        </r>
      </text>
    </comment>
    <comment ref="C33" authorId="0" shapeId="0" xr:uid="{00000000-0006-0000-0500-00002C000000}">
      <text>
        <r>
          <rPr>
            <b/>
            <sz val="9"/>
            <color indexed="81"/>
            <rFont val="Tahoma"/>
            <family val="2"/>
          </rPr>
          <t>Read a book or watch a video about your bug.</t>
        </r>
        <r>
          <rPr>
            <sz val="9"/>
            <color indexed="81"/>
            <rFont val="Tahoma"/>
            <family val="2"/>
          </rPr>
          <t xml:space="preserve"> It should be a book or video about a real bug, not a cartoon.</t>
        </r>
      </text>
    </comment>
    <comment ref="C34" authorId="0" shapeId="0" xr:uid="{00000000-0006-0000-0500-00002D000000}">
      <text>
        <r>
          <rPr>
            <sz val="9"/>
            <color indexed="81"/>
            <rFont val="Tahoma"/>
            <family val="2"/>
          </rPr>
          <t>There are lots of "buggy" things you can make. Try making your own colorful or silly or sparkly bug!</t>
        </r>
      </text>
    </comment>
    <comment ref="C35" authorId="0" shapeId="0" xr:uid="{00000000-0006-0000-0500-00002E000000}">
      <text>
        <r>
          <rPr>
            <b/>
            <sz val="9"/>
            <color indexed="81"/>
            <rFont val="Tahoma"/>
            <family val="2"/>
          </rPr>
          <t>Make a paper-plate spider.</t>
        </r>
        <r>
          <rPr>
            <sz val="9"/>
            <color indexed="81"/>
            <rFont val="Tahoma"/>
            <family val="2"/>
          </rPr>
          <t xml:space="preserve"> Decorate a paper plate with markers or paint to look like the body of a spider. Draw eyes, or make them by attaching googly eyes or covering dots of glue in glitter. Cut four black pipe cleaners in half to make eight legs and attach them to the plate. Bend them to make your spider stand!</t>
        </r>
      </text>
    </comment>
    <comment ref="C36" authorId="0" shapeId="0" xr:uid="{00000000-0006-0000-0500-00002F000000}">
      <text>
        <r>
          <rPr>
            <b/>
            <sz val="9"/>
            <color indexed="81"/>
            <rFont val="Tahoma"/>
            <family val="2"/>
          </rPr>
          <t>Make an egg-carton caterpillar.</t>
        </r>
        <r>
          <rPr>
            <sz val="9"/>
            <color indexed="81"/>
            <rFont val="Tahoma"/>
            <family val="2"/>
          </rPr>
          <t xml:space="preserve"> With an adult's help, cut a strip of six cups from an egg carton. Paint or color the cups. Poke two holes in the top of the first cup, which will be the head. From inside, the cup, poke a pipe cleaner inside each hole and pull it through. The pipe cleaners will stick out of the top to make antennae. Draw or glue on round objects for eyes.</t>
        </r>
      </text>
    </comment>
    <comment ref="C37" authorId="0" shapeId="0" xr:uid="{00000000-0006-0000-0500-000030000000}">
      <text>
        <r>
          <rPr>
            <b/>
            <sz val="9"/>
            <color indexed="81"/>
            <rFont val="Tahoma"/>
            <family val="2"/>
          </rPr>
          <t>Make your own butterfly.</t>
        </r>
        <r>
          <rPr>
            <sz val="9"/>
            <color indexed="81"/>
            <rFont val="Tahoma"/>
            <family val="2"/>
          </rPr>
          <t xml:space="preserve"> Use markers to decorate a coffee filter with lots of bright colors. These are the wings. Then paint and add glitter to a wooden clothespin for the body. When the pin is dry, clip it in the middle of the coffee filter to create your butterfly.
FOR MORE FUN: Make tissue-paper flowers and hang your butterfly above them for a pretend butterfly garden.</t>
        </r>
      </text>
    </comment>
    <comment ref="C38" authorId="0" shapeId="0" xr:uid="{00000000-0006-0000-0500-000031000000}">
      <text>
        <r>
          <rPr>
            <sz val="9"/>
            <color indexed="81"/>
            <rFont val="Tahoma"/>
            <family val="2"/>
          </rPr>
          <t>Even though most bugs don't live very long lives, they are very busy!</t>
        </r>
      </text>
    </comment>
    <comment ref="C39" authorId="0" shapeId="0" xr:uid="{00000000-0006-0000-0500-000032000000}">
      <text>
        <r>
          <rPr>
            <b/>
            <sz val="9"/>
            <color rgb="FF000000"/>
            <rFont val="Tahoma"/>
            <family val="2"/>
          </rPr>
          <t>Watch three bugs.</t>
        </r>
        <r>
          <rPr>
            <sz val="9"/>
            <color rgb="FF000000"/>
            <rFont val="Tahoma"/>
            <family val="2"/>
          </rPr>
          <t xml:space="preserve"> Look for three different bugs in your area. They could be an ant carrying food, a beetle chewing on a leaf, and a roly-poly (sow bug) on a porch. Identify the bugs and try to find out what they are doing and why!</t>
        </r>
      </text>
    </comment>
    <comment ref="C40" authorId="0" shapeId="0" xr:uid="{00000000-0006-0000-0500-000033000000}">
      <text>
        <r>
          <rPr>
            <b/>
            <sz val="9"/>
            <color indexed="81"/>
            <rFont val="Tahoma"/>
            <family val="2"/>
          </rPr>
          <t>With an adult, find an ant trail.</t>
        </r>
        <r>
          <rPr>
            <sz val="9"/>
            <color indexed="81"/>
            <rFont val="Tahoma"/>
            <family val="2"/>
          </rPr>
          <t xml:space="preserve"> See what happens if you put a stick in the middle of the trail, what about a little water? What about food? See what you can find that distracts the ants (without hurting them, of course).
FOR MORE FUN: Try to follow the trail to the ants' home.</t>
        </r>
      </text>
    </comment>
    <comment ref="C41" authorId="0" shapeId="0" xr:uid="{00000000-0006-0000-0500-000034000000}">
      <text>
        <r>
          <rPr>
            <b/>
            <sz val="9"/>
            <color indexed="81"/>
            <rFont val="Tahoma"/>
            <family val="2"/>
          </rPr>
          <t>Make a bug box.</t>
        </r>
        <r>
          <rPr>
            <sz val="9"/>
            <color indexed="81"/>
            <rFont val="Tahoma"/>
            <family val="2"/>
          </rPr>
          <t xml:space="preserve"> See the instructions on the next page.</t>
        </r>
      </text>
    </comment>
    <comment ref="C42" authorId="0" shapeId="0" xr:uid="{00000000-0006-0000-0500-000035000000}">
      <text>
        <r>
          <rPr>
            <sz val="9"/>
            <color rgb="FF000000"/>
            <rFont val="Tahoma"/>
            <family val="2"/>
          </rPr>
          <t>It isn't the bugs that are cool. The places they live are fun to explore, too! Find out more about bug homes in this step.</t>
        </r>
      </text>
    </comment>
    <comment ref="C43" authorId="0" shapeId="0" xr:uid="{00000000-0006-0000-0500-000036000000}">
      <text>
        <r>
          <rPr>
            <b/>
            <sz val="9"/>
            <color indexed="81"/>
            <rFont val="Tahoma"/>
            <family val="2"/>
          </rPr>
          <t>Draw a cocoon.</t>
        </r>
        <r>
          <rPr>
            <sz val="9"/>
            <color indexed="81"/>
            <rFont val="Tahoma"/>
            <family val="2"/>
          </rPr>
          <t xml:space="preserve"> Some bugs, like caterpillars, sleep in a cocoon. Inside, they transform into a moth or butterfly. Find out what else goes on in there. Then draw what you think it looks like inside a cocoon.</t>
        </r>
      </text>
    </comment>
    <comment ref="C44" authorId="0" shapeId="0" xr:uid="{00000000-0006-0000-0500-000037000000}">
      <text>
        <r>
          <rPr>
            <b/>
            <sz val="9"/>
            <color indexed="81"/>
            <rFont val="Tahoma"/>
            <family val="2"/>
          </rPr>
          <t>Make a model of a bug house.</t>
        </r>
        <r>
          <rPr>
            <sz val="9"/>
            <color indexed="81"/>
            <rFont val="Tahoma"/>
            <family val="2"/>
          </rPr>
          <t xml:space="preserve"> Bugs live in all kinds of houses: hives, cocoons, tunnels, even inside wood. Make a model of what a bug house looks like.
FOR MORE FUN: Talk to your friends about how your home is the same and different from your bug house. If you could, would you live in the bug house you made?</t>
        </r>
      </text>
    </comment>
    <comment ref="C45" authorId="0" shapeId="0" xr:uid="{00000000-0006-0000-0500-000038000000}">
      <text>
        <r>
          <rPr>
            <b/>
            <sz val="9"/>
            <color indexed="81"/>
            <rFont val="Tahoma"/>
            <family val="2"/>
          </rPr>
          <t>For one week, watch a spider on its web.</t>
        </r>
        <r>
          <rPr>
            <sz val="9"/>
            <color indexed="81"/>
            <rFont val="Tahoma"/>
            <family val="2"/>
          </rPr>
          <t xml:space="preserve"> Team up with an adult to watch it during different times of day. What does the spider work on? Does the web look any different? Is there food somewhere? Don't touch the spider or disturb the web-some spiders can bite!</t>
        </r>
      </text>
    </comment>
    <comment ref="C46" authorId="0" shapeId="0" xr:uid="{00000000-0006-0000-0500-000039000000}">
      <text>
        <r>
          <rPr>
            <sz val="9"/>
            <color indexed="81"/>
            <rFont val="Tahoma"/>
            <family val="2"/>
          </rPr>
          <t>The best place to view creepy critters is outside where they live! Take a trip to get up-close with your bug friends.</t>
        </r>
      </text>
    </comment>
    <comment ref="C47" authorId="0" shapeId="0" xr:uid="{00000000-0006-0000-0500-00003A000000}">
      <text>
        <r>
          <rPr>
            <b/>
            <sz val="9"/>
            <color indexed="81"/>
            <rFont val="Tahoma"/>
            <family val="2"/>
          </rPr>
          <t>Visit a farm.</t>
        </r>
        <r>
          <rPr>
            <sz val="9"/>
            <color indexed="81"/>
            <rFont val="Tahoma"/>
            <family val="2"/>
          </rPr>
          <t xml:space="preserve"> Farms have lots of animals and crops, so they can be a great place to see bugs. Bring a magnifying glass to see the tiniest ones. Ask the farmer why bugs can be useful to crops, and what their favorite bug on the farm is.
FOR MORE FUN: Go to a farm where they raise bees, and taste fresh honey.</t>
        </r>
      </text>
    </comment>
    <comment ref="C48" authorId="0" shapeId="0" xr:uid="{00000000-0006-0000-0500-00003B000000}">
      <text>
        <r>
          <rPr>
            <b/>
            <sz val="9"/>
            <color indexed="81"/>
            <rFont val="Tahoma"/>
            <family val="2"/>
          </rPr>
          <t>Take a bug walk or bug hike.</t>
        </r>
        <r>
          <rPr>
            <sz val="9"/>
            <color indexed="81"/>
            <rFont val="Tahoma"/>
            <family val="2"/>
          </rPr>
          <t xml:space="preserve"> See how many kinds of bugs you can find along the way. Use a magnifying glass and look on the ground and up high in branches.
FOR MORE FUN: Go with friends! See who can find the most bugs along the hike, or who can find a bug they've never seen before.</t>
        </r>
      </text>
    </comment>
    <comment ref="C49" authorId="0" shapeId="0" xr:uid="{00000000-0006-0000-0500-00003C000000}">
      <text>
        <r>
          <rPr>
            <b/>
            <sz val="9"/>
            <color indexed="81"/>
            <rFont val="Tahoma"/>
            <family val="2"/>
          </rPr>
          <t>Visit a museum, zoo, or botanical garden with a bug collection.</t>
        </r>
        <r>
          <rPr>
            <sz val="9"/>
            <color indexed="81"/>
            <rFont val="Tahoma"/>
            <family val="2"/>
          </rPr>
          <t xml:space="preserve"> Look at the bugs. How are they grouped? What's the strangest bug in the collection? Some places have a live insect viewing where you can hold the bugs.  You could give it a try!</t>
        </r>
      </text>
    </comment>
    <comment ref="C53" authorId="0" shapeId="0" xr:uid="{00000000-0006-0000-0500-00003D000000}">
      <text>
        <r>
          <rPr>
            <sz val="9"/>
            <color indexed="81"/>
            <rFont val="Tahoma"/>
            <family val="2"/>
          </rPr>
          <t xml:space="preserve">Camping is so much fun! But before you go, you and your camping buddies have some choices to make and things to learn. With your troop or family members, answer as many questions as you can from the "Know Before You Go" box. Next, talk to a camping expert or read about the place where you'll be camping.
KNOW BEFORE YOU GO
Before you leave for your camping trip, you'll want to get together with your camping group-including the adults who will be helping-and think about these questions. You'll be talking about some of them in more detail in Steps 1-3 of this badge.
</t>
        </r>
        <r>
          <rPr>
            <sz val="9"/>
            <color indexed="81"/>
            <rFont val="Wingdings"/>
            <charset val="2"/>
          </rPr>
          <t></t>
        </r>
        <r>
          <rPr>
            <sz val="9"/>
            <color indexed="81"/>
            <rFont val="Tahoma"/>
            <family val="2"/>
          </rPr>
          <t>Where will you go?
</t>
        </r>
        <r>
          <rPr>
            <sz val="9"/>
            <color indexed="81"/>
            <rFont val="Wingdings"/>
            <charset val="2"/>
          </rPr>
          <t></t>
        </r>
        <r>
          <rPr>
            <sz val="9"/>
            <color indexed="81"/>
            <rFont val="Tahoma"/>
            <family val="2"/>
          </rPr>
          <t xml:space="preserve">When will you go?
</t>
        </r>
        <r>
          <rPr>
            <sz val="9"/>
            <color indexed="81"/>
            <rFont val="Wingdings"/>
            <charset val="2"/>
          </rPr>
          <t></t>
        </r>
        <r>
          <rPr>
            <sz val="9"/>
            <color indexed="81"/>
            <rFont val="Tahoma"/>
            <family val="2"/>
          </rPr>
          <t xml:space="preserve">What kind of gear will you bring?
</t>
        </r>
        <r>
          <rPr>
            <sz val="9"/>
            <color indexed="81"/>
            <rFont val="Wingdings"/>
            <charset val="2"/>
          </rPr>
          <t></t>
        </r>
        <r>
          <rPr>
            <sz val="9"/>
            <color indexed="81"/>
            <rFont val="Tahoma"/>
            <family val="2"/>
          </rPr>
          <t xml:space="preserve">What will you eat?
</t>
        </r>
        <r>
          <rPr>
            <sz val="9"/>
            <color indexed="81"/>
            <rFont val="Wingdings"/>
            <charset val="2"/>
          </rPr>
          <t></t>
        </r>
        <r>
          <rPr>
            <sz val="9"/>
            <color indexed="81"/>
            <rFont val="Tahoma"/>
            <family val="2"/>
          </rPr>
          <t xml:space="preserve">How will you get there?
</t>
        </r>
        <r>
          <rPr>
            <sz val="9"/>
            <color indexed="81"/>
            <rFont val="Wingdings"/>
            <charset val="2"/>
          </rPr>
          <t></t>
        </r>
        <r>
          <rPr>
            <sz val="9"/>
            <color indexed="81"/>
            <rFont val="Tahoma"/>
            <family val="2"/>
          </rPr>
          <t xml:space="preserve">What will you do for fun on your trip?
</t>
        </r>
        <r>
          <rPr>
            <sz val="9"/>
            <color indexed="81"/>
            <rFont val="Wingdings"/>
            <charset val="2"/>
          </rPr>
          <t></t>
        </r>
        <r>
          <rPr>
            <sz val="9"/>
            <color indexed="81"/>
            <rFont val="Tahoma"/>
            <family val="2"/>
          </rPr>
          <t xml:space="preserve">How will you wash and get water on your trip?
</t>
        </r>
        <r>
          <rPr>
            <sz val="9"/>
            <color indexed="81"/>
            <rFont val="Wingdings"/>
            <charset val="2"/>
          </rPr>
          <t></t>
        </r>
        <r>
          <rPr>
            <sz val="9"/>
            <color indexed="81"/>
            <rFont val="Tahoma"/>
            <family val="2"/>
          </rPr>
          <t>How much will the trip cost, and how will your group pay for it?</t>
        </r>
      </text>
    </comment>
    <comment ref="C54" authorId="0" shapeId="0" xr:uid="{00000000-0006-0000-0500-00003E000000}">
      <text>
        <r>
          <rPr>
            <b/>
            <sz val="9"/>
            <color indexed="81"/>
            <rFont val="Tahoma"/>
            <family val="2"/>
          </rPr>
          <t>Talk to someone who has experience with cabin camping.</t>
        </r>
        <r>
          <rPr>
            <sz val="9"/>
            <color indexed="81"/>
            <rFont val="Tahoma"/>
            <family val="2"/>
          </rPr>
          <t xml:space="preserve"> This person could be a Girl Scout volunteer, older Girl Scout, teacher, parent, or an adult friend of your family. You can ask questions like: What is important to know about cabin camping? What do you like to do for fun when you go camping?</t>
        </r>
      </text>
    </comment>
    <comment ref="C55" authorId="0" shapeId="0" xr:uid="{00000000-0006-0000-0500-00003F000000}">
      <text>
        <r>
          <rPr>
            <b/>
            <sz val="9"/>
            <color indexed="81"/>
            <rFont val="Tahoma"/>
            <family val="2"/>
          </rPr>
          <t>Visit a camping goods store.</t>
        </r>
        <r>
          <rPr>
            <sz val="9"/>
            <color indexed="81"/>
            <rFont val="Tahoma"/>
            <family val="2"/>
          </rPr>
          <t xml:space="preserve"> Talk to an expert at the store (with a trusted adult there with you, of course!) about what you need to take with you and how to plan for a cabin campout. You don't have to buy anything, but you can ask questions like: What kind of gear should I bring on my trip? Is there anything special needed for cabin camping?</t>
        </r>
      </text>
    </comment>
    <comment ref="C56" authorId="0" shapeId="0" xr:uid="{00000000-0006-0000-0500-000040000000}">
      <text>
        <r>
          <rPr>
            <b/>
            <sz val="9"/>
            <color indexed="81"/>
            <rFont val="Tahoma"/>
            <family val="2"/>
          </rPr>
          <t>With an adult, go online to a website for a camping area you'd like to visit.</t>
        </r>
        <r>
          <rPr>
            <sz val="9"/>
            <color indexed="81"/>
            <rFont val="Tahoma"/>
            <family val="2"/>
          </rPr>
          <t xml:space="preserve"> Find out things like: How much would it cost to go there? Can we cook inside or outside the cabin? Does the campsite have bathrooms? What about running water?</t>
        </r>
      </text>
    </comment>
    <comment ref="C57" authorId="0" shapeId="0" xr:uid="{00000000-0006-0000-0500-000041000000}">
      <text>
        <r>
          <rPr>
            <sz val="9"/>
            <color indexed="81"/>
            <rFont val="Tahoma"/>
            <family val="2"/>
          </rPr>
          <t>From sleeping bags to extra socks, be prepared for anything when you have the right camping gear for your trip. Once you've decided what kind of camping trip you'll take, get together with your camping group and make a packing list. (You can get started with the list on this page.) If there's anything you need, try to borrow it so you don't have to buy it. Then do one of these options to complete this step.</t>
        </r>
      </text>
    </comment>
    <comment ref="C58" authorId="0" shapeId="0" xr:uid="{00000000-0006-0000-0500-000042000000}">
      <text>
        <r>
          <rPr>
            <b/>
            <sz val="9"/>
            <color indexed="81"/>
            <rFont val="Tahoma"/>
            <family val="2"/>
          </rPr>
          <t>Practice packing and carrying your gear at home.</t>
        </r>
        <r>
          <rPr>
            <sz val="9"/>
            <color indexed="81"/>
            <rFont val="Tahoma"/>
            <family val="2"/>
          </rPr>
          <t xml:space="preserve"> Make sure everything fits into your bag and isn't too heavy. Can you lift your bag and carry it for a few minutes?</t>
        </r>
      </text>
    </comment>
    <comment ref="C59" authorId="0" shapeId="0" xr:uid="{00000000-0006-0000-0500-000043000000}">
      <text>
        <r>
          <rPr>
            <b/>
            <sz val="9"/>
            <color indexed="81"/>
            <rFont val="Tahoma"/>
            <family val="2"/>
          </rPr>
          <t>Compare and share.</t>
        </r>
        <r>
          <rPr>
            <sz val="9"/>
            <color indexed="81"/>
            <rFont val="Tahoma"/>
            <family val="2"/>
          </rPr>
          <t xml:space="preserve"> If you're camping with your Girl Scout friends, bring your gear to a meeting. Does everyone have what they need? Can some things be shared so everyone doesn't have to bring everything with them?</t>
        </r>
      </text>
    </comment>
    <comment ref="C60" authorId="0" shapeId="0" xr:uid="{00000000-0006-0000-0500-000044000000}">
      <text>
        <r>
          <rPr>
            <b/>
            <sz val="9"/>
            <color indexed="81"/>
            <rFont val="Tahoma"/>
            <family val="2"/>
          </rPr>
          <t>Hold a gear tryout.</t>
        </r>
        <r>
          <rPr>
            <sz val="9"/>
            <color indexed="81"/>
            <rFont val="Tahoma"/>
            <family val="2"/>
          </rPr>
          <t xml:space="preserve"> Bring your gear-like sleeping bags and flashlights-to a meeting and practice using it and setting it up with your troop. What will you do if it rains on your trip? What about if it gets very cold? Gets very hot?</t>
        </r>
      </text>
    </comment>
    <comment ref="C61" authorId="0" shapeId="0" xr:uid="{00000000-0006-0000-0500-000045000000}">
      <text>
        <r>
          <rPr>
            <sz val="9"/>
            <color indexed="81"/>
            <rFont val="Tahoma"/>
            <family val="2"/>
          </rPr>
          <t>Food seems to taste better in the great outdoors! One of the best parts of camping is making and eating your meals. With your camping group, make a menu for your trip. If anyone has food allergies, be sure you avoid those ingredients. Then, while you're on your trip, help make a meal in one of these ways to compare this step.</t>
        </r>
      </text>
    </comment>
    <comment ref="C62" authorId="0" shapeId="0" xr:uid="{00000000-0006-0000-0500-000046000000}">
      <text>
        <r>
          <rPr>
            <b/>
            <sz val="9"/>
            <color indexed="81"/>
            <rFont val="Tahoma"/>
            <family val="2"/>
          </rPr>
          <t>Make a no-cook meal.</t>
        </r>
        <r>
          <rPr>
            <sz val="9"/>
            <color indexed="81"/>
            <rFont val="Tahoma"/>
            <family val="2"/>
          </rPr>
          <t xml:space="preserve"> It's fun to cook meals while you're camping, but no-cook meals can save time on days when you have lots of other activities planned. Plan at least one meal for breakfast, lunch, or dinner that is nutritious, delicious, and does not have to be cooked. You can come up with your own, or see the box on this page for some ideas.</t>
        </r>
      </text>
    </comment>
    <comment ref="C63" authorId="0" shapeId="0" xr:uid="{00000000-0006-0000-0500-000047000000}">
      <text>
        <r>
          <rPr>
            <b/>
            <sz val="9"/>
            <color indexed="81"/>
            <rFont val="Tahoma"/>
            <family val="2"/>
          </rPr>
          <t>Make a stew from canned foods.</t>
        </r>
        <r>
          <rPr>
            <sz val="9"/>
            <color indexed="81"/>
            <rFont val="Tahoma"/>
            <family val="2"/>
          </rPr>
          <t xml:space="preserve"> Canned foods are great for camping-they're easy to store and don't attract animals. Plan at least one meal that combines different canned foods and no other ingredients. You might try adding canned corn and carrots to canned chili, or Vienna sausages and diced tomatoes to baked beans. You can also go online with an adult to look for recipes. Try your meal before you go, to make sure you like it!</t>
        </r>
      </text>
    </comment>
    <comment ref="C64" authorId="0" shapeId="0" xr:uid="{00000000-0006-0000-0500-000048000000}">
      <text>
        <r>
          <rPr>
            <b/>
            <sz val="9"/>
            <color indexed="81"/>
            <rFont val="Tahoma"/>
            <family val="2"/>
          </rPr>
          <t>Make a meal that includes one food you've never tried before.</t>
        </r>
        <r>
          <rPr>
            <sz val="9"/>
            <color indexed="81"/>
            <rFont val="Tahoma"/>
            <family val="2"/>
          </rPr>
          <t xml:space="preserve"> Camping is already an adventure-why not add a food adventure, too? Think of a food you'd like to try, and look through cookbooks at the library or have an adult help you search online for recipes that could be made on a camping trip. Practice making your meal before you go!</t>
        </r>
      </text>
    </comment>
    <comment ref="C65" authorId="0" shapeId="0" xr:uid="{00000000-0006-0000-0500-000049000000}">
      <text>
        <r>
          <rPr>
            <sz val="9"/>
            <color indexed="81"/>
            <rFont val="Tahoma"/>
            <family val="2"/>
          </rPr>
          <t>From fire building to knot tying, there are all sorts of new things to learn and try on camping trips. Practice one of these camping skills, then try it out when you go camping!</t>
        </r>
      </text>
    </comment>
    <comment ref="C66" authorId="0" shapeId="0" xr:uid="{00000000-0006-0000-0500-00004A000000}">
      <text>
        <r>
          <rPr>
            <b/>
            <sz val="9"/>
            <color indexed="81"/>
            <rFont val="Tahoma"/>
            <family val="2"/>
          </rPr>
          <t>Practice a fire drill.</t>
        </r>
        <r>
          <rPr>
            <sz val="9"/>
            <color indexed="81"/>
            <rFont val="Tahoma"/>
            <family val="2"/>
          </rPr>
          <t xml:space="preserve"> The Girl Scout motto is "Be prepared." Part of being prepared is knowing what to do in an emergency. Before you go on your camping trip, make a plan for what you'd do if there was a fire. Decide where you will all meet outside, make sure you know how to leave your cabin safely, and know how to contact help. Then, when you're on the trip, practice your fire drill.</t>
        </r>
      </text>
    </comment>
    <comment ref="C67" authorId="0" shapeId="0" xr:uid="{00000000-0006-0000-0500-00004B000000}">
      <text>
        <r>
          <rPr>
            <b/>
            <sz val="9"/>
            <color indexed="81"/>
            <rFont val="Tahoma"/>
            <family val="2"/>
          </rPr>
          <t>Practice fire building.</t>
        </r>
        <r>
          <rPr>
            <sz val="9"/>
            <color indexed="81"/>
            <rFont val="Tahoma"/>
            <family val="2"/>
          </rPr>
          <t xml:space="preserve"> If you want to make s'mores on your trip, you'll need a flame for marshmallow toasting! Every campsite has its own safety rules for fire building, but you can practice building a "teepee" fire before you go. Follow the instructions on the next page. If it's allowed at your campsite, an adult can help you build this kind of fire on your trip and show you how to safely light a match.</t>
        </r>
      </text>
    </comment>
    <comment ref="C68" authorId="0" shapeId="0" xr:uid="{00000000-0006-0000-0500-00004C000000}">
      <text>
        <r>
          <rPr>
            <b/>
            <sz val="9"/>
            <color indexed="81"/>
            <rFont val="Tahoma"/>
            <family val="2"/>
          </rPr>
          <t>Use a clove hitch knot.</t>
        </r>
        <r>
          <rPr>
            <sz val="9"/>
            <color indexed="81"/>
            <rFont val="Tahoma"/>
            <family val="2"/>
          </rPr>
          <t xml:space="preserve"> Have you ever tied a clove hitch knot? Follow the steps in the box on this page to learn how. Practice it until you can do it without the pictures. Then use your clove hitch knot-tying skills on your trip! You can use it any way you'd like, but one idea is to hold a roll of paper towels. Find two trees that are close together, put the rope through the paper towels, and tie a clove hitch to hang the roll between the two trees.</t>
        </r>
      </text>
    </comment>
    <comment ref="C69" authorId="0" shapeId="0" xr:uid="{00000000-0006-0000-0500-00004D000000}">
      <text>
        <r>
          <rPr>
            <sz val="9"/>
            <color indexed="81"/>
            <rFont val="Tahoma"/>
            <family val="2"/>
          </rPr>
          <t>Now it's time for the best part-the camping trip. Pack up your gear and get ready for a fun-filled adventure with your camping pals. While you're in the great outdoors, try one of these activities to make your trip extra special.</t>
        </r>
      </text>
    </comment>
    <comment ref="C70" authorId="0" shapeId="0" xr:uid="{00000000-0006-0000-0500-00004E000000}">
      <text>
        <r>
          <rPr>
            <b/>
            <sz val="9"/>
            <color indexed="81"/>
            <rFont val="Tahoma"/>
            <family val="2"/>
          </rPr>
          <t>Play a camp game with your group.</t>
        </r>
        <r>
          <rPr>
            <sz val="9"/>
            <color indexed="81"/>
            <rFont val="Tahoma"/>
            <family val="2"/>
          </rPr>
          <t xml:space="preserve"> Game are even more fun on camping trips! You can play a game you already know, something you make up, or something you play in a new way. You might try a sleeping bag guessing game, where one girl is "It" and closes her eyes while everyone else crawls into different sleeping bags and covers their heads. Then the "It" girl picks a sleeping bag and tries to guess who's in it by asking her three questions. (The girl in the bag can try to trick her with a funny voice!) If she gets it right, that girl is "It." If not, she tries another bag.</t>
        </r>
      </text>
    </comment>
    <comment ref="C71" authorId="0" shapeId="0" xr:uid="{00000000-0006-0000-0500-00004F000000}">
      <text>
        <r>
          <rPr>
            <b/>
            <sz val="9"/>
            <color indexed="81"/>
            <rFont val="Tahoma"/>
            <family val="2"/>
          </rPr>
          <t>Take a hike.</t>
        </r>
        <r>
          <rPr>
            <sz val="9"/>
            <color indexed="81"/>
            <rFont val="Tahoma"/>
            <family val="2"/>
          </rPr>
          <t xml:space="preserve"> Use a map of your camping area to find a hiking trail, and take a hike! (You'll go with an adult, of course.) Before you go on your hike, learn about hiking trail markers and find out what they mean. Look for the trail markers on your hike. If you see any you don't know, take a picture and find out what they mean when you get back. Make sure you have everything you need for hiking, including plenty of water-check the packing list at the beginning of this badge.</t>
        </r>
      </text>
    </comment>
    <comment ref="C72" authorId="0" shapeId="0" xr:uid="{00000000-0006-0000-0500-000050000000}">
      <text>
        <r>
          <rPr>
            <b/>
            <sz val="9"/>
            <color indexed="81"/>
            <rFont val="Tahoma"/>
            <family val="2"/>
          </rPr>
          <t>Hold a Girl Scout bridging activity.</t>
        </r>
        <r>
          <rPr>
            <sz val="9"/>
            <color indexed="81"/>
            <rFont val="Tahoma"/>
            <family val="2"/>
          </rPr>
          <t xml:space="preserve"> Will some of the girls in your troop be Girl Scout Juniors next year? Celebrate them with an extra-special outdoor bridging ceremony.</t>
        </r>
      </text>
    </comment>
    <comment ref="C76" authorId="0" shapeId="0" xr:uid="{00000000-0006-0000-0500-000051000000}">
      <text>
        <r>
          <rPr>
            <sz val="9"/>
            <color indexed="81"/>
            <rFont val="Tahoma"/>
            <family val="2"/>
          </rPr>
          <t>A symbol is an object that means something special. For example, the American flag is a symbol that shows we are proud of our country. There are lots of other community symbols to find. Get ready to look!</t>
        </r>
      </text>
    </comment>
    <comment ref="C77" authorId="0" shapeId="0" xr:uid="{00000000-0006-0000-0500-000052000000}">
      <text>
        <r>
          <rPr>
            <b/>
            <sz val="9"/>
            <color indexed="81"/>
            <rFont val="Tahoma"/>
            <family val="2"/>
          </rPr>
          <t>Go on a flag hunt.</t>
        </r>
        <r>
          <rPr>
            <sz val="9"/>
            <color indexed="81"/>
            <rFont val="Tahoma"/>
            <family val="2"/>
          </rPr>
          <t xml:space="preserve"> Many homes and business share their national pride by flying the flag-or showing a picture of it. Team up with your Brownie friends and search for all the American flags in your neighborhood. Before you go, find three cool flag facts. (You might also look for other symbols of America-like the five-pointed star or the eagle.)
FOR MORE FUN: Find out what the symbols on American money mean. You can look at either a paper bill or a coin.</t>
        </r>
      </text>
    </comment>
    <comment ref="C78" authorId="0" shapeId="0" xr:uid="{00000000-0006-0000-0500-000053000000}">
      <text>
        <r>
          <rPr>
            <b/>
            <sz val="9"/>
            <color indexed="81"/>
            <rFont val="Tahoma"/>
            <family val="2"/>
          </rPr>
          <t>Draw your state's symbols.</t>
        </r>
        <r>
          <rPr>
            <sz val="9"/>
            <color indexed="81"/>
            <rFont val="Tahoma"/>
            <family val="2"/>
          </rPr>
          <t xml:space="preserve"> Each state has its own flag-and its own flower, bird, tree, and motto. Draw pictures of your state's symbols, and find out what your state's motto means. Do you think the motto fits your state?
FOR MORE FUN: Choose a flower, bird, tree, and motto for yourself! Tell your Brownie friends why each is a good symbol for you.</t>
        </r>
      </text>
    </comment>
    <comment ref="C79" authorId="0" shapeId="0" xr:uid="{00000000-0006-0000-0500-000054000000}">
      <text>
        <r>
          <rPr>
            <b/>
            <sz val="9"/>
            <color indexed="81"/>
            <rFont val="Tahoma"/>
            <family val="2"/>
          </rPr>
          <t>Find your town's symbols.</t>
        </r>
        <r>
          <rPr>
            <sz val="9"/>
            <color indexed="81"/>
            <rFont val="Tahoma"/>
            <family val="2"/>
          </rPr>
          <t xml:space="preserve"> Your town might have a flag or a logo. Maybe a sports team has a mascot-that's a symbol, too! Find one of your town's symbols, and tell your Brownie group or class at school why it was chosen. If you can't find a town symbol, choose a flower, tree, or animal with special meaning in your town, and draw a town symbol to share with your Brownie friends.</t>
        </r>
      </text>
    </comment>
    <comment ref="C80" authorId="0" shapeId="0" xr:uid="{00000000-0006-0000-0500-000055000000}">
      <text>
        <r>
          <rPr>
            <sz val="9"/>
            <color indexed="81"/>
            <rFont val="Tahoma"/>
            <family val="2"/>
          </rPr>
          <t>Celebrations are often happy, but they can also be times for quiet and thinking. Music is what sets the mood. Do one choice to find celebration music that's new to you. Then have a mini celebration to listen to or sing the songs with Brownie friends. Talk about how the songs make you feel and why they fit the celebration.</t>
        </r>
      </text>
    </comment>
    <comment ref="C81" authorId="0" shapeId="0" xr:uid="{00000000-0006-0000-0500-000056000000}">
      <text>
        <r>
          <rPr>
            <b/>
            <sz val="9"/>
            <color indexed="81"/>
            <rFont val="Tahoma"/>
            <family val="2"/>
          </rPr>
          <t>Choose national songs.</t>
        </r>
        <r>
          <rPr>
            <sz val="9"/>
            <color indexed="81"/>
            <rFont val="Tahoma"/>
            <family val="2"/>
          </rPr>
          <t xml:space="preserve"> America's national anthem is often played on national holidays and at ceremonies (like before sports games or when an American wins an Olympic medal). Find three other American songs for your mini celebration. What do you like about each? Why are they great songs for America?</t>
        </r>
      </text>
    </comment>
    <comment ref="C82" authorId="0" shapeId="0" xr:uid="{00000000-0006-0000-0500-000057000000}">
      <text>
        <r>
          <rPr>
            <b/>
            <sz val="9"/>
            <color indexed="81"/>
            <rFont val="Tahoma"/>
            <family val="2"/>
          </rPr>
          <t>Pick three community songs.</t>
        </r>
        <r>
          <rPr>
            <sz val="9"/>
            <color indexed="81"/>
            <rFont val="Tahoma"/>
            <family val="2"/>
          </rPr>
          <t xml:space="preserve"> They could be state songs, local songs, or school songs. You might even have a special family song. Choose three such songs for your mini celebration.</t>
        </r>
      </text>
    </comment>
    <comment ref="C83" authorId="0" shapeId="0" xr:uid="{00000000-0006-0000-0500-000058000000}">
      <text>
        <r>
          <rPr>
            <b/>
            <sz val="9"/>
            <color indexed="81"/>
            <rFont val="Tahoma"/>
            <family val="2"/>
          </rPr>
          <t>Find three celebration songs.</t>
        </r>
        <r>
          <rPr>
            <sz val="9"/>
            <color indexed="81"/>
            <rFont val="Tahoma"/>
            <family val="2"/>
          </rPr>
          <t xml:space="preserve"> Many celebrations and ceremonies have their own special songs. Think of wedding ceremonies, holidays, parades, even birthdays! Choose three of these for your mini celebration.</t>
        </r>
      </text>
    </comment>
    <comment ref="C84" authorId="0" shapeId="0" xr:uid="{00000000-0006-0000-0500-000059000000}">
      <text>
        <r>
          <rPr>
            <sz val="9"/>
            <color indexed="81"/>
            <rFont val="Tahoma"/>
            <family val="2"/>
          </rPr>
          <t>Parades started as a tradition in the military. But they're so much fun that many communities have them as a part of their celebrations. That means the parade is often meant to honor a group of people or to help spread an important message. Try one of these to understand more about parades!</t>
        </r>
      </text>
    </comment>
    <comment ref="C85" authorId="0" shapeId="0" xr:uid="{00000000-0006-0000-0500-00005A000000}">
      <text>
        <r>
          <rPr>
            <b/>
            <sz val="9"/>
            <color indexed="81"/>
            <rFont val="Tahoma"/>
            <family val="2"/>
          </rPr>
          <t>Join a parade.</t>
        </r>
        <r>
          <rPr>
            <sz val="9"/>
            <color indexed="81"/>
            <rFont val="Tahoma"/>
            <family val="2"/>
          </rPr>
          <t xml:space="preserve"> Gather Brownie friends-or other Girl Scouts-and join a parade. Before you go, find out why the parade is happening, and make a banner to carry that will help share the reason with others.</t>
        </r>
      </text>
    </comment>
    <comment ref="C86" authorId="0" shapeId="0" xr:uid="{00000000-0006-0000-0500-00005B000000}">
      <text>
        <r>
          <rPr>
            <b/>
            <sz val="9"/>
            <color indexed="81"/>
            <rFont val="Tahoma"/>
            <family val="2"/>
          </rPr>
          <t>Learn to march.</t>
        </r>
        <r>
          <rPr>
            <sz val="9"/>
            <color indexed="81"/>
            <rFont val="Tahoma"/>
            <family val="2"/>
          </rPr>
          <t xml:space="preserve"> Ask an experienced marcher, like someone in the military or in a marching band, to show you how. Practice different marching steps and signals for starting and stopping. Then try to march for an entire marching song!
FOR MORE FUN: See if a local band will let you try marching with them during one of their practices.</t>
        </r>
      </text>
    </comment>
    <comment ref="C87" authorId="0" shapeId="0" xr:uid="{00000000-0006-0000-0500-00005C000000}">
      <text>
        <r>
          <rPr>
            <b/>
            <sz val="9"/>
            <color indexed="81"/>
            <rFont val="Tahoma"/>
            <family val="2"/>
          </rPr>
          <t>See a band review or field show.</t>
        </r>
        <r>
          <rPr>
            <sz val="9"/>
            <color indexed="81"/>
            <rFont val="Tahoma"/>
            <family val="2"/>
          </rPr>
          <t xml:space="preserve"> Some schools or community groups in parades or field shows. In these competitions, they play music and do complicated steps. Some bands have teams that do dance routines with flags! Find an event and take a field trip with an adult and your Brownie friends.</t>
        </r>
      </text>
    </comment>
    <comment ref="C88" authorId="0" shapeId="0" xr:uid="{00000000-0006-0000-0500-00005D000000}">
      <text>
        <r>
          <rPr>
            <sz val="9"/>
            <color indexed="81"/>
            <rFont val="Tahoma"/>
            <family val="2"/>
          </rPr>
          <t>A landmark is place that's special or where something important happened. Some landmarks are called "memorials" because they honor people who died for an important cause. Get to know your community's landmarks!</t>
        </r>
      </text>
    </comment>
    <comment ref="C89" authorId="0" shapeId="0" xr:uid="{00000000-0006-0000-0500-00005E000000}">
      <text>
        <r>
          <rPr>
            <b/>
            <sz val="9"/>
            <color indexed="81"/>
            <rFont val="Tahoma"/>
            <family val="2"/>
          </rPr>
          <t>Follow a landmark trail.</t>
        </r>
        <r>
          <rPr>
            <sz val="9"/>
            <color indexed="81"/>
            <rFont val="Tahoma"/>
            <family val="2"/>
          </rPr>
          <t xml:space="preserve"> Go on a hike to at least three community landmarks such as statues, plaques, and gardens. Find out why each one is important.
FOR MORE FUN: Organize a landmark scavenger hunt. To "find" a landmark, take a picture of yourself in front of it.</t>
        </r>
      </text>
    </comment>
    <comment ref="C90" authorId="0" shapeId="0" xr:uid="{00000000-0006-0000-0500-00005F000000}">
      <text>
        <r>
          <rPr>
            <b/>
            <sz val="9"/>
            <color indexed="81"/>
            <rFont val="Tahoma"/>
            <family val="2"/>
          </rPr>
          <t>Tour a landmark that honors the past.</t>
        </r>
        <r>
          <rPr>
            <sz val="9"/>
            <color indexed="81"/>
            <rFont val="Tahoma"/>
            <family val="2"/>
          </rPr>
          <t xml:space="preserve"> Visit a historic landmark, such as the place where a leader was born or an old battleground. Or visit a historical society or museum. Collect three facts you didn't know about the place, and share them with your family.</t>
        </r>
      </text>
    </comment>
    <comment ref="C91" authorId="0" shapeId="0" xr:uid="{00000000-0006-0000-0500-000060000000}">
      <text>
        <r>
          <rPr>
            <b/>
            <sz val="9"/>
            <color indexed="81"/>
            <rFont val="Tahoma"/>
            <family val="2"/>
          </rPr>
          <t>Make a landmark map.</t>
        </r>
        <r>
          <rPr>
            <sz val="9"/>
            <color indexed="81"/>
            <rFont val="Tahoma"/>
            <family val="2"/>
          </rPr>
          <t xml:space="preserve"> Pretend a tourist is visiting your area, and you want to show them the special places. Choose five landmarks-historic sites, museums, statues, or any place that shows why your home is special. Mark them on a printed map or a map you drew yourself. Or take photos of the places, and make a welcome-brochure. Share your map or brochure with friends or family-or visitors!
FOR MORE FUN: On your map or brochure, include the story of how your town began.</t>
        </r>
      </text>
    </comment>
    <comment ref="C92" authorId="0" shapeId="0" xr:uid="{00000000-0006-0000-0500-000061000000}">
      <text>
        <r>
          <rPr>
            <sz val="9"/>
            <color indexed="81"/>
            <rFont val="Tahoma"/>
            <family val="2"/>
          </rPr>
          <t>You know about special symbols and music. You know about events and landmarks that share why a community is special. Now put those things together in a community celebration!</t>
        </r>
      </text>
    </comment>
    <comment ref="C93" authorId="0" shapeId="0" xr:uid="{00000000-0006-0000-0500-000062000000}">
      <text>
        <r>
          <rPr>
            <b/>
            <sz val="9"/>
            <color indexed="81"/>
            <rFont val="Tahoma"/>
            <family val="2"/>
          </rPr>
          <t>Join a flag ceremony.</t>
        </r>
        <r>
          <rPr>
            <sz val="9"/>
            <color indexed="81"/>
            <rFont val="Tahoma"/>
            <family val="2"/>
          </rPr>
          <t xml:space="preserve"> Ask an older Girl Scout or another expert to show you how to fold an American flag and how to be a flag bearer. Then take part in a flag ceremony!
FOR MORE FUN: Use your flag skills in an indoor and an outdoor flag ceremony!</t>
        </r>
      </text>
    </comment>
    <comment ref="C94" authorId="0" shapeId="0" xr:uid="{00000000-0006-0000-0500-000063000000}">
      <text>
        <r>
          <rPr>
            <b/>
            <sz val="9"/>
            <color indexed="81"/>
            <rFont val="Tahoma"/>
            <family val="2"/>
          </rPr>
          <t>Join a town ceremony.</t>
        </r>
        <r>
          <rPr>
            <sz val="9"/>
            <color indexed="81"/>
            <rFont val="Tahoma"/>
            <family val="2"/>
          </rPr>
          <t xml:space="preserve"> Sometimes new buildings open with a ribbon-cutting ceremony. There are ceremonies to celebrate town events like anniversaries or the birthday of an important person. Sports games often begin with a ceremony. Find one and join in!</t>
        </r>
      </text>
    </comment>
    <comment ref="C95" authorId="0" shapeId="0" xr:uid="{00000000-0006-0000-0500-000064000000}">
      <text>
        <r>
          <rPr>
            <b/>
            <sz val="9"/>
            <color indexed="81"/>
            <rFont val="Tahoma"/>
            <family val="2"/>
          </rPr>
          <t xml:space="preserve">Make up your own! </t>
        </r>
        <r>
          <rPr>
            <sz val="9"/>
            <color indexed="81"/>
            <rFont val="Tahoma"/>
            <family val="2"/>
          </rPr>
          <t>Make a banner with a symbol, choose music, and create a ceremony for something you think is special. Invite your family and friends to join in.
FOR MORE FUN: Teach others your ceremony song so they can sing with you.</t>
        </r>
      </text>
    </comment>
    <comment ref="C99" authorId="0" shapeId="0" xr:uid="{E71176D9-15D0-46A1-8CF6-815AFCED1169}">
      <text>
        <r>
          <rPr>
            <sz val="9"/>
            <color indexed="81"/>
            <rFont val="Tahoma"/>
            <family val="2"/>
          </rPr>
          <t xml:space="preserve">What kind of adventure are you craving? Do you want to glide on cross-country skis along a snowy trail? Or do you prefer the thrill of </t>
        </r>
        <r>
          <rPr>
            <b/>
            <sz val="9"/>
            <color indexed="81"/>
            <rFont val="Tahoma"/>
            <family val="2"/>
          </rPr>
          <t>rock-climbing</t>
        </r>
        <r>
          <rPr>
            <sz val="9"/>
            <color indexed="81"/>
            <rFont val="Tahoma"/>
            <family val="2"/>
          </rPr>
          <t>? Get started by exploring both of your options.
►Cross-Country Skiing: You will learn the skills you need for cross-country skiing, and, then, go skiing on a trail.
►</t>
        </r>
        <r>
          <rPr>
            <b/>
            <sz val="9"/>
            <color indexed="81"/>
            <rFont val="Tahoma"/>
            <family val="2"/>
          </rPr>
          <t>Rock Climbing</t>
        </r>
        <r>
          <rPr>
            <sz val="9"/>
            <color indexed="81"/>
            <rFont val="Tahoma"/>
            <family val="2"/>
          </rPr>
          <t>: You will learn and practice rock-climbing skills on an artificial climbing wall. The wall can be indoors or outdoors.</t>
        </r>
      </text>
    </comment>
    <comment ref="C100" authorId="0" shapeId="0" xr:uid="{CAEA4623-954D-4F8E-BB5C-7908E01BD419}">
      <text>
        <r>
          <rPr>
            <b/>
            <sz val="9"/>
            <color indexed="81"/>
            <rFont val="Tahoma"/>
            <family val="2"/>
          </rPr>
          <t>Watch or read something about</t>
        </r>
        <r>
          <rPr>
            <sz val="9"/>
            <color indexed="81"/>
            <rFont val="Tahoma"/>
            <family val="2"/>
          </rPr>
          <t xml:space="preserve"> cross-country skiing</t>
        </r>
        <r>
          <rPr>
            <b/>
            <sz val="9"/>
            <color indexed="81"/>
            <rFont val="Tahoma"/>
            <family val="2"/>
          </rPr>
          <t xml:space="preserve"> </t>
        </r>
        <r>
          <rPr>
            <sz val="9"/>
            <color indexed="81"/>
            <rFont val="Tahoma"/>
            <family val="2"/>
          </rPr>
          <t>and</t>
        </r>
        <r>
          <rPr>
            <b/>
            <sz val="9"/>
            <color indexed="81"/>
            <rFont val="Tahoma"/>
            <family val="2"/>
          </rPr>
          <t xml:space="preserve"> rock climbing.</t>
        </r>
        <r>
          <rPr>
            <sz val="9"/>
            <color indexed="81"/>
            <rFont val="Tahoma"/>
            <family val="2"/>
          </rPr>
          <t xml:space="preserve"> Go online with an adult to find a book, article, or video about cross-country skiing or climbing. It could be a story about a girl who traveled a great distance on cross-country skis, or a video about a rock climber. When you're finished think about what you watched or read. Which one are you more excited to try?</t>
        </r>
      </text>
    </comment>
    <comment ref="C101" authorId="0" shapeId="0" xr:uid="{9C047789-27D8-4938-80F4-91BEAED25462}">
      <text>
        <r>
          <rPr>
            <b/>
            <sz val="9"/>
            <color indexed="81"/>
            <rFont val="Tahoma"/>
            <family val="2"/>
          </rPr>
          <t>Create a mood board.</t>
        </r>
        <r>
          <rPr>
            <sz val="9"/>
            <color indexed="81"/>
            <rFont val="Tahoma"/>
            <family val="2"/>
          </rPr>
          <t xml:space="preserve"> On a poster board, draw pictures and write words about cross-country skiing and rock climbing. If you have old magazines, you can cut and paste pictures on your board too. When you're done, talk to your friends or family about which of the two adventures you think you'd enjoy more and why.</t>
        </r>
      </text>
    </comment>
    <comment ref="C102" authorId="0" shapeId="0" xr:uid="{06389456-344E-4C75-90A9-A1FA03F7F35D}">
      <text>
        <r>
          <rPr>
            <b/>
            <sz val="9"/>
            <color indexed="81"/>
            <rFont val="Tahoma"/>
            <family val="2"/>
          </rPr>
          <t>Act out what you will do.</t>
        </r>
        <r>
          <rPr>
            <sz val="9"/>
            <color indexed="81"/>
            <rFont val="Tahoma"/>
            <family val="2"/>
          </rPr>
          <t xml:space="preserve"> Play the game Freeze to act out the two activities. Tell a friend or adult that you will act out something and have them call "freeze" after 15 seconds. First, pretend you are skiing. Do things like shuffle, glide, and kick yourself forward on imaginary snow. Then freeze when it's called out. When they say "unfreeze," you change up the scene. Pretend to put on a harness and begin climbing on a climbing wall. Play the game again by doing different skiing and climbing moves. Which one was more fun to act out?</t>
        </r>
      </text>
    </comment>
    <comment ref="C103" authorId="0" shapeId="0" xr:uid="{6A29AA17-7165-41ED-B706-DF286C3BBFE7}">
      <text>
        <r>
          <rPr>
            <sz val="9"/>
            <color indexed="81"/>
            <rFont val="Tahoma"/>
            <family val="2"/>
          </rPr>
          <t xml:space="preserve">You decided on a cross-country ski or </t>
        </r>
        <r>
          <rPr>
            <b/>
            <sz val="9"/>
            <color indexed="81"/>
            <rFont val="Tahoma"/>
            <family val="2"/>
          </rPr>
          <t>rock climbing adventure</t>
        </r>
        <r>
          <rPr>
            <sz val="9"/>
            <color indexed="81"/>
            <rFont val="Tahoma"/>
            <family val="2"/>
          </rPr>
          <t xml:space="preserve">. Now you have some planning to do!
BEFORE YOU GO:
►Pick a place. Where will you go cross-country skiing or </t>
        </r>
        <r>
          <rPr>
            <b/>
            <sz val="9"/>
            <color indexed="81"/>
            <rFont val="Tahoma"/>
            <family val="2"/>
          </rPr>
          <t>rock climbing</t>
        </r>
        <r>
          <rPr>
            <sz val="9"/>
            <color indexed="81"/>
            <rFont val="Tahoma"/>
            <family val="2"/>
          </rPr>
          <t>? How will you get there?
►Pick a day and time. Find a day that will work for your adventure. How much time will you need?
►Come up with a budget. Make a list of all the things that will cost money on your adventure. What will you need for food, travel, and gear? You and your troop or group may want to use Girl Scout Cookie™ earnings, especially if you'll need to travel far for your adventure.</t>
        </r>
      </text>
    </comment>
    <comment ref="C104" authorId="0" shapeId="0" xr:uid="{2F360A69-8DFC-43C8-89EC-020868D996D7}">
      <text>
        <r>
          <rPr>
            <b/>
            <sz val="9"/>
            <color indexed="81"/>
            <rFont val="Tahoma"/>
            <family val="2"/>
          </rPr>
          <t>Know the language for your adventure.</t>
        </r>
        <r>
          <rPr>
            <sz val="9"/>
            <color indexed="81"/>
            <rFont val="Tahoma"/>
            <family val="2"/>
          </rPr>
          <t xml:space="preserve"> Take out books from the library or go online with an adult to find out what these basic terms for your adventure mean. And add more to the list! For cross-country skiing: basic stride, herringbone, sidestepping, and wedge. </t>
        </r>
        <r>
          <rPr>
            <b/>
            <sz val="9"/>
            <color indexed="81"/>
            <rFont val="Tahoma"/>
            <family val="2"/>
          </rPr>
          <t>For rock climbing</t>
        </r>
        <r>
          <rPr>
            <sz val="9"/>
            <color indexed="81"/>
            <rFont val="Tahoma"/>
            <family val="2"/>
          </rPr>
          <t>: belayer, carabiner, crux, figure eight knot, harness, and top-rope climbing.</t>
        </r>
      </text>
    </comment>
    <comment ref="C105" authorId="0" shapeId="0" xr:uid="{87DDC1C7-2603-4708-8791-09BB3EB8C27B}">
      <text>
        <r>
          <rPr>
            <b/>
            <sz val="9"/>
            <color indexed="81"/>
            <rFont val="Tahoma"/>
            <family val="2"/>
          </rPr>
          <t>Practice team communication.</t>
        </r>
        <r>
          <rPr>
            <sz val="9"/>
            <color indexed="81"/>
            <rFont val="Tahoma"/>
            <family val="2"/>
          </rPr>
          <t xml:space="preserve"> Whether you are cross-country skiing or </t>
        </r>
        <r>
          <rPr>
            <b/>
            <sz val="9"/>
            <color indexed="81"/>
            <rFont val="Tahoma"/>
            <family val="2"/>
          </rPr>
          <t>climbing</t>
        </r>
        <r>
          <rPr>
            <sz val="9"/>
            <color indexed="81"/>
            <rFont val="Tahoma"/>
            <family val="2"/>
          </rPr>
          <t>, you will need to communicate with other people. Send your friends messages without talking or writing! Use gestures, facial expressions, or sign language. Come up with a code for things you agree on, like thumbs up means you're OK.</t>
        </r>
      </text>
    </comment>
    <comment ref="C106" authorId="0" shapeId="0" xr:uid="{6580CC8E-2FE9-413D-B18D-013B15070C4E}">
      <text>
        <r>
          <rPr>
            <b/>
            <sz val="9"/>
            <color indexed="81"/>
            <rFont val="Tahoma"/>
            <family val="2"/>
          </rPr>
          <t xml:space="preserve">Talk to an expert </t>
        </r>
        <r>
          <rPr>
            <sz val="9"/>
            <color indexed="81"/>
            <rFont val="Tahoma"/>
            <family val="2"/>
          </rPr>
          <t>cross-country skier</t>
        </r>
        <r>
          <rPr>
            <b/>
            <sz val="9"/>
            <color indexed="81"/>
            <rFont val="Tahoma"/>
            <family val="2"/>
          </rPr>
          <t xml:space="preserve"> </t>
        </r>
        <r>
          <rPr>
            <sz val="9"/>
            <color indexed="81"/>
            <rFont val="Tahoma"/>
            <family val="2"/>
          </rPr>
          <t xml:space="preserve">or </t>
        </r>
        <r>
          <rPr>
            <b/>
            <sz val="9"/>
            <color indexed="81"/>
            <rFont val="Tahoma"/>
            <family val="2"/>
          </rPr>
          <t>rock climber.</t>
        </r>
        <r>
          <rPr>
            <sz val="9"/>
            <color indexed="81"/>
            <rFont val="Tahoma"/>
            <family val="2"/>
          </rPr>
          <t xml:space="preserve"> Find out what they do to prepare for a trip.</t>
        </r>
      </text>
    </comment>
    <comment ref="C107" authorId="0" shapeId="0" xr:uid="{616DC544-6573-4B6D-92E9-38E83205AA11}">
      <text>
        <r>
          <rPr>
            <sz val="9"/>
            <color indexed="81"/>
            <rFont val="Tahoma"/>
            <family val="2"/>
          </rPr>
          <t>Part of being prepared is making sure you have the right gear for your adventure.
BEFORE YOU BEGIN: GEAR YOU MIGHT NEED
►</t>
        </r>
        <r>
          <rPr>
            <b/>
            <sz val="9"/>
            <color indexed="81"/>
            <rFont val="Tahoma"/>
            <family val="2"/>
          </rPr>
          <t>For rock climbing</t>
        </r>
        <r>
          <rPr>
            <sz val="9"/>
            <color indexed="81"/>
            <rFont val="Tahoma"/>
            <family val="2"/>
          </rPr>
          <t>: Climbing rope, harness, helmet, chalk (for your hands) and chalk bag, climbing shoes, belay device, carabiner*</t>
        </r>
        <r>
          <rPr>
            <b/>
            <sz val="9"/>
            <color indexed="81"/>
            <rFont val="Tahoma"/>
            <family val="2"/>
          </rPr>
          <t xml:space="preserve">
</t>
        </r>
        <r>
          <rPr>
            <sz val="9"/>
            <color indexed="81"/>
            <rFont val="Tahoma"/>
            <family val="2"/>
          </rPr>
          <t>►For cross-country skiing: Skis, ski boots, ski poles, backpack for gear, insulated sitting pad (optional), hand/foot warmer packets (optional)*
*</t>
        </r>
        <r>
          <rPr>
            <i/>
            <sz val="9"/>
            <color indexed="81"/>
            <rFont val="Tahoma"/>
            <family val="2"/>
          </rPr>
          <t>An adult instructor might provide these items for you, but you still need to learn all about them in this step.</t>
        </r>
      </text>
    </comment>
    <comment ref="C108" authorId="0" shapeId="0" xr:uid="{0C533D15-22B1-4DBB-8124-145673505BE7}">
      <text>
        <r>
          <rPr>
            <b/>
            <sz val="9"/>
            <color indexed="81"/>
            <rFont val="Tahoma"/>
            <family val="2"/>
          </rPr>
          <t>Visit an outdoor adventure retailer.</t>
        </r>
        <r>
          <rPr>
            <sz val="9"/>
            <color indexed="81"/>
            <rFont val="Tahoma"/>
            <family val="2"/>
          </rPr>
          <t xml:space="preserve"> Ask someone who works there about your checklist. Find out how and why each item is used. Make sure to ask what else should be on the list. For example, what type of shoes are best for </t>
        </r>
        <r>
          <rPr>
            <b/>
            <sz val="9"/>
            <color indexed="81"/>
            <rFont val="Tahoma"/>
            <family val="2"/>
          </rPr>
          <t>rock climbing</t>
        </r>
        <r>
          <rPr>
            <sz val="9"/>
            <color indexed="81"/>
            <rFont val="Tahoma"/>
            <family val="2"/>
          </rPr>
          <t>? If you're cross-country skiing, do you need ski goggles or sunglasses?</t>
        </r>
      </text>
    </comment>
    <comment ref="C109" authorId="0" shapeId="0" xr:uid="{FD78710D-E621-45C6-A646-DEEC32D7D9EC}">
      <text>
        <r>
          <rPr>
            <b/>
            <sz val="9"/>
            <color indexed="81"/>
            <rFont val="Tahoma"/>
            <family val="2"/>
          </rPr>
          <t xml:space="preserve">Talk to an expert </t>
        </r>
        <r>
          <rPr>
            <sz val="9"/>
            <color indexed="81"/>
            <rFont val="Tahoma"/>
            <family val="2"/>
          </rPr>
          <t>cross-country skier</t>
        </r>
        <r>
          <rPr>
            <b/>
            <sz val="9"/>
            <color indexed="81"/>
            <rFont val="Tahoma"/>
            <family val="2"/>
          </rPr>
          <t xml:space="preserve"> </t>
        </r>
        <r>
          <rPr>
            <sz val="9"/>
            <color indexed="81"/>
            <rFont val="Tahoma"/>
            <family val="2"/>
          </rPr>
          <t xml:space="preserve">or </t>
        </r>
        <r>
          <rPr>
            <b/>
            <sz val="9"/>
            <color indexed="81"/>
            <rFont val="Tahoma"/>
            <family val="2"/>
          </rPr>
          <t>rock climber about gear.</t>
        </r>
        <r>
          <rPr>
            <sz val="9"/>
            <color indexed="81"/>
            <rFont val="Tahoma"/>
            <family val="2"/>
          </rPr>
          <t xml:space="preserve"> Write down your questions in advance. Find out what the must-have gear is for your adventure. How much water and what types of snacks should you pack? What other questions can you ask?</t>
        </r>
      </text>
    </comment>
    <comment ref="C110" authorId="0" shapeId="0" xr:uid="{E7CEC6AA-B062-494E-B98A-6095B79C5219}">
      <text>
        <r>
          <rPr>
            <b/>
            <sz val="9"/>
            <color indexed="81"/>
            <rFont val="Tahoma"/>
            <family val="2"/>
          </rPr>
          <t>Compare and share.</t>
        </r>
        <r>
          <rPr>
            <sz val="9"/>
            <color indexed="81"/>
            <rFont val="Tahoma"/>
            <family val="2"/>
          </rPr>
          <t xml:space="preserve"> Bring the gear you think you'll need to a troop meeting to share and compare. Do you know an adult with experience in your outdoor adventure who could help guide your meeting?</t>
        </r>
      </text>
    </comment>
    <comment ref="C111" authorId="0" shapeId="0" xr:uid="{C0AEECEF-A56D-4CC5-8DA5-FFB1C129906C}">
      <text>
        <r>
          <rPr>
            <sz val="9"/>
            <color indexed="81"/>
            <rFont val="Tahoma"/>
            <family val="2"/>
          </rPr>
          <t>Before any outdoor adventure, you want to get your mind and body ready for the challenge. Training is part of the fun!
TO COMPLETE THIS STEP, MAKE SURE YOU:
►Use the training tips. Referring to the list on the next page, come up with a training plan and put together a schedule.
►Follow safety tips. Train only with a trusted adult or friend. Make sure a different adult (one who is not with you), knows your route and about what time you should return home.
►Practice your first aid skills. Know how to treat injuries such as sprains, cuts, and sunburn.</t>
        </r>
      </text>
    </comment>
    <comment ref="C112" authorId="0" shapeId="0" xr:uid="{CF1E700A-E534-472C-8731-A6A18DC8B267}">
      <text>
        <r>
          <rPr>
            <b/>
            <sz val="9"/>
            <color indexed="81"/>
            <rFont val="Tahoma"/>
            <family val="2"/>
          </rPr>
          <t>Practice yoga to help your balance and strength.</t>
        </r>
        <r>
          <rPr>
            <sz val="9"/>
            <color indexed="81"/>
            <rFont val="Tahoma"/>
            <family val="2"/>
          </rPr>
          <t xml:space="preserve"> Ask someone who knows yoga or go online with an adult to find out how the poses are done. (See the "Yoga Poses" list.) Hold each pose for 30-60 seconds. Repeat each pose two to three times. Do this two to three times the week leading up to your outdoor adventure. What other poses can you find that would help you on the slopes or with </t>
        </r>
        <r>
          <rPr>
            <b/>
            <sz val="9"/>
            <color indexed="81"/>
            <rFont val="Tahoma"/>
            <family val="2"/>
          </rPr>
          <t>climbing</t>
        </r>
        <r>
          <rPr>
            <sz val="9"/>
            <color indexed="81"/>
            <rFont val="Tahoma"/>
            <family val="2"/>
          </rPr>
          <t>?</t>
        </r>
      </text>
    </comment>
    <comment ref="C113" authorId="0" shapeId="0" xr:uid="{EDC78767-C118-40CC-90EE-02E75E23F4B4}">
      <text>
        <r>
          <rPr>
            <b/>
            <sz val="9"/>
            <color indexed="81"/>
            <rFont val="Tahoma"/>
            <family val="2"/>
          </rPr>
          <t>Get expert training tips.</t>
        </r>
        <r>
          <rPr>
            <sz val="9"/>
            <color indexed="81"/>
            <rFont val="Tahoma"/>
            <family val="2"/>
          </rPr>
          <t xml:space="preserve"> Ask a cross-country skier or </t>
        </r>
        <r>
          <rPr>
            <b/>
            <sz val="9"/>
            <color indexed="81"/>
            <rFont val="Tahoma"/>
            <family val="2"/>
          </rPr>
          <t>rock climber</t>
        </r>
        <r>
          <rPr>
            <sz val="9"/>
            <color indexed="81"/>
            <rFont val="Tahoma"/>
            <family val="2"/>
          </rPr>
          <t xml:space="preserve"> to give you training tips.</t>
        </r>
      </text>
    </comment>
    <comment ref="C114" authorId="0" shapeId="0" xr:uid="{9CB78B9B-52FF-4E1E-9A8C-657D06680C66}">
      <text>
        <r>
          <rPr>
            <b/>
            <sz val="9"/>
            <color indexed="81"/>
            <rFont val="Tahoma"/>
            <family val="2"/>
          </rPr>
          <t>Imagine your outdoor adventure from start to finish.</t>
        </r>
        <r>
          <rPr>
            <sz val="9"/>
            <color indexed="81"/>
            <rFont val="Tahoma"/>
            <family val="2"/>
          </rPr>
          <t xml:space="preserve"> Find a quiet place to sit. Take a few deep breaths. Think about the outdoor adventure you'll be going on. What do you see, smell, taste, and hear? Who is with you? How are you feeling? Confident? Excited? A little nervous, maybe?</t>
        </r>
      </text>
    </comment>
    <comment ref="C115" authorId="0" shapeId="0" xr:uid="{D42F2C35-3909-4275-9E72-662D9EE9758D}">
      <text>
        <r>
          <rPr>
            <sz val="9"/>
            <color indexed="81"/>
            <rFont val="Tahoma"/>
            <family val="2"/>
          </rPr>
          <t>Make your adventure a lifetime memory - add fun games, take photos, or keep a journal!
BEFORE YOU BEGIN YOUR ADVENTURE, REMEMBER:
►Safety: Always be with a buddy when you're outdoors. Leave behind with an adult:
  &gt;Emergency contact names and numbers of everyone going on the adventure
  &gt;Where you are going, including trail names
  &gt;How to reach you in case of an emergency
  &gt;What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►Practice your skills: Read through the "Skills Practice" lists. When you arrive at your adventure spot, do what's on this list before you take off on your adventure.</t>
        </r>
      </text>
    </comment>
    <comment ref="C116" authorId="0" shapeId="0" xr:uid="{10CC4A24-36B1-4EEF-9F82-574809499A9B}">
      <text>
        <r>
          <rPr>
            <b/>
            <sz val="9"/>
            <color indexed="81"/>
            <rFont val="Tahoma"/>
            <family val="2"/>
          </rPr>
          <t>Find out how to 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117" authorId="0" shapeId="0" xr:uid="{D7E40749-C127-4458-B6C2-C095D93DB310}">
      <text>
        <r>
          <rPr>
            <b/>
            <sz val="9"/>
            <color indexed="81"/>
            <rFont val="Tahoma"/>
            <family val="2"/>
          </rPr>
          <t>Play games while practicing your skills.</t>
        </r>
        <r>
          <rPr>
            <sz val="9"/>
            <color indexed="81"/>
            <rFont val="Tahoma"/>
            <family val="2"/>
          </rPr>
          <t xml:space="preserve"> (See "Games to Play.") Games are a great way to practice your skills and have fun at the same time!</t>
        </r>
      </text>
    </comment>
    <comment ref="C118" authorId="0" shapeId="0" xr:uid="{726E6AFA-84B5-4FCB-AA7B-5B0E7DA576BA}">
      <text>
        <r>
          <rPr>
            <b/>
            <sz val="9"/>
            <color indexed="81"/>
            <rFont val="Tahoma"/>
            <family val="2"/>
          </rPr>
          <t>Keep an adventure journal.</t>
        </r>
        <r>
          <rPr>
            <sz val="9"/>
            <color indexed="81"/>
            <rFont val="Tahoma"/>
            <family val="2"/>
          </rPr>
          <t xml:space="preserve"> Capture your thoughts about the adventure. What do you want to remember? What do you want to improve next time? How did you feel using ski poles or wearing climbing shoes? Did they help? What did you like most - and least - about cross-country skiing or </t>
        </r>
        <r>
          <rPr>
            <b/>
            <sz val="9"/>
            <color indexed="81"/>
            <rFont val="Tahoma"/>
            <family val="2"/>
          </rPr>
          <t>rock climbing</t>
        </r>
        <r>
          <rPr>
            <sz val="9"/>
            <color indexed="81"/>
            <rFont val="Tahoma"/>
            <family val="2"/>
          </rPr>
          <t>? You can write notes in a journal or record your experiences on a smartphone voice recorder
FOR MORE FUN: With an adult's help, look for a journal or goals app.</t>
        </r>
      </text>
    </comment>
    <comment ref="C122" authorId="0" shapeId="0" xr:uid="{00000000-0006-0000-0500-000065000000}">
      <text>
        <r>
          <rPr>
            <sz val="9"/>
            <color indexed="81"/>
            <rFont val="Tahoma"/>
            <family val="2"/>
          </rPr>
          <t>Just like a paintbrush, a computer can be a tool to make art. Movie animators, game makers, and people who design ads and take professional photos all use programs to make their art even better. Now it's your turn!</t>
        </r>
      </text>
    </comment>
    <comment ref="C123" authorId="0" shapeId="0" xr:uid="{00000000-0006-0000-0500-000066000000}">
      <text>
        <r>
          <rPr>
            <b/>
            <sz val="9"/>
            <color indexed="81"/>
            <rFont val="Tahoma"/>
            <family val="2"/>
          </rPr>
          <t>Paint a picture.</t>
        </r>
        <r>
          <rPr>
            <sz val="9"/>
            <color indexed="81"/>
            <rFont val="Tahoma"/>
            <family val="2"/>
          </rPr>
          <t xml:space="preserve"> Use a computer art program to make a picture of your favorite person or place. Use bright colors, shapes, and fun drawing tools. Then print it and share! If your computer doesn't have an art program, ask an adult to help you find a website that lets you paint or draw.</t>
        </r>
      </text>
    </comment>
    <comment ref="C124" authorId="0" shapeId="0" xr:uid="{00000000-0006-0000-0500-000067000000}">
      <text>
        <r>
          <rPr>
            <b/>
            <sz val="9"/>
            <color indexed="81"/>
            <rFont val="Tahoma"/>
            <family val="2"/>
          </rPr>
          <t>Create a cool card.</t>
        </r>
        <r>
          <rPr>
            <sz val="9"/>
            <color indexed="81"/>
            <rFont val="Tahoma"/>
            <family val="2"/>
          </rPr>
          <t xml:space="preserve"> Create a thank-you card with pictures on the front and a nice message inside. Give it to someone who's helped you.
FOR MORE FUN: Make a birthday card, too.</t>
        </r>
      </text>
    </comment>
    <comment ref="C125" authorId="0" shapeId="0" xr:uid="{00000000-0006-0000-0500-000068000000}">
      <text>
        <r>
          <rPr>
            <b/>
            <sz val="9"/>
            <color indexed="81"/>
            <rFont val="Tahoma"/>
            <family val="2"/>
          </rPr>
          <t>Build a bookmark.</t>
        </r>
        <r>
          <rPr>
            <sz val="9"/>
            <color indexed="81"/>
            <rFont val="Tahoma"/>
            <family val="2"/>
          </rPr>
          <t xml:space="preserve"> First, make an outline of the size you want (one inch wide and six inches long is a good place to start). Decorate it using an art program, then print it. Cover the bookmark in thick, clear tape to make it rip-proof and use it in your favorite book.
FOR MORE FUN: Make special bookmarks for all your Brownie friends.</t>
        </r>
      </text>
    </comment>
    <comment ref="C126" authorId="0" shapeId="0" xr:uid="{00000000-0006-0000-0500-000069000000}">
      <text>
        <r>
          <rPr>
            <sz val="9"/>
            <color indexed="81"/>
            <rFont val="Tahoma"/>
            <family val="2"/>
          </rPr>
          <t>The internet is like an encyclopedia that constantly changes and gets bigger. Use search engines to learn about a fun subject. (Search engines like Google and Bing use special math to quickly search the Web. They bring back links to articles, images, and videos related to what you typed.)</t>
        </r>
      </text>
    </comment>
    <comment ref="C127" authorId="0" shapeId="0" xr:uid="{00000000-0006-0000-0500-00006A000000}">
      <text>
        <r>
          <rPr>
            <b/>
            <sz val="9"/>
            <color indexed="81"/>
            <rFont val="Tahoma"/>
            <family val="2"/>
          </rPr>
          <t>All about animals.</t>
        </r>
        <r>
          <rPr>
            <sz val="9"/>
            <color indexed="81"/>
            <rFont val="Tahoma"/>
            <family val="2"/>
          </rPr>
          <t xml:space="preserve"> Surfing the Internet is like visiting a digital zoo! Pick an animal you're interested in but don't know a lot about and use search engines to study it. Take notes as you read to create a Top 5 list of favorite facts to share.</t>
        </r>
      </text>
    </comment>
    <comment ref="C128" authorId="0" shapeId="0" xr:uid="{00000000-0006-0000-0500-00006B000000}">
      <text>
        <r>
          <rPr>
            <b/>
            <sz val="9"/>
            <color indexed="81"/>
            <rFont val="Tahoma"/>
            <family val="2"/>
          </rPr>
          <t>Hometown history.</t>
        </r>
        <r>
          <rPr>
            <sz val="9"/>
            <color indexed="81"/>
            <rFont val="Tahoma"/>
            <family val="2"/>
          </rPr>
          <t xml:space="preserve"> How much do you know about where you live? Use search engines to find out more about your hometown or the closest big city. Learn five fun facts to share with your Brownie friends.</t>
        </r>
      </text>
    </comment>
    <comment ref="C129" authorId="0" shapeId="0" xr:uid="{00000000-0006-0000-0500-00006C000000}">
      <text>
        <r>
          <rPr>
            <b/>
            <sz val="9"/>
            <color indexed="81"/>
            <rFont val="Tahoma"/>
            <family val="2"/>
          </rPr>
          <t xml:space="preserve">Online art walk. </t>
        </r>
        <r>
          <rPr>
            <sz val="9"/>
            <color indexed="81"/>
            <rFont val="Tahoma"/>
            <family val="2"/>
          </rPr>
          <t>If you like art and visiting museums, then you've got a whole world to explore online. Search for a famous art museum and then take their online tour. Once you know your way around, host an online tour for a friend or family member.
FOR MORE FUN: Find an old doll or toy collection to see what your grandparents might have played with.</t>
        </r>
      </text>
    </comment>
    <comment ref="C130" authorId="0" shapeId="0" xr:uid="{00000000-0006-0000-0500-00006D000000}">
      <text>
        <r>
          <rPr>
            <sz val="9"/>
            <color indexed="81"/>
            <rFont val="Tahoma"/>
            <family val="2"/>
          </rPr>
          <t>Just like a good book, the internet can take you across your town or across the world-without getting in the car or on a plane! Learn something new from a trip on the Web.</t>
        </r>
      </text>
    </comment>
    <comment ref="C131" authorId="0" shapeId="0" xr:uid="{00000000-0006-0000-0500-00006E000000}">
      <text>
        <r>
          <rPr>
            <b/>
            <sz val="9"/>
            <color indexed="81"/>
            <rFont val="Tahoma"/>
            <family val="2"/>
          </rPr>
          <t>Road trip.</t>
        </r>
        <r>
          <rPr>
            <sz val="9"/>
            <color indexed="81"/>
            <rFont val="Tahoma"/>
            <family val="2"/>
          </rPr>
          <t xml:space="preserve"> Visit a mapping site on the Web. Find where you live on the map and zoom in to see how close you can get. Try the same thing with your school, a friend's house, and somewhere far away, like a relative's house in another state.
FOR MORE FUN: Find directions from your house to a place you want to visit. How long would it take you to drive there?</t>
        </r>
      </text>
    </comment>
    <comment ref="C132" authorId="0" shapeId="0" xr:uid="{00000000-0006-0000-0500-00006F000000}">
      <text>
        <r>
          <rPr>
            <b/>
            <sz val="9"/>
            <color indexed="81"/>
            <rFont val="Tahoma"/>
            <family val="2"/>
          </rPr>
          <t>World adventure.</t>
        </r>
        <r>
          <rPr>
            <sz val="9"/>
            <color indexed="81"/>
            <rFont val="Tahoma"/>
            <family val="2"/>
          </rPr>
          <t xml:space="preserve"> Pick another country you want to visit one day. Find information to make a short travel guide. Include facts on language, money, and major holidays.
FOR MORE FUN: See if the country is home to Girl Scouts or your sister Girl Guides.</t>
        </r>
      </text>
    </comment>
    <comment ref="C133" authorId="0" shapeId="0" xr:uid="{00000000-0006-0000-0500-000070000000}">
      <text>
        <r>
          <rPr>
            <b/>
            <sz val="9"/>
            <color indexed="81"/>
            <rFont val="Tahoma"/>
            <family val="2"/>
          </rPr>
          <t>3…2…1…blastoff!</t>
        </r>
        <r>
          <rPr>
            <sz val="9"/>
            <color indexed="81"/>
            <rFont val="Tahoma"/>
            <family val="2"/>
          </rPr>
          <t xml:space="preserve"> Use the Web to head into outer space! Pick any planet in our solar system and find five interesting facts about it, including how that planet got its name. Share what you find with your Brownie friends.</t>
        </r>
      </text>
    </comment>
    <comment ref="C134" authorId="0" shapeId="0" xr:uid="{00000000-0006-0000-0500-000071000000}">
      <text>
        <r>
          <rPr>
            <sz val="9"/>
            <color indexed="81"/>
            <rFont val="Tahoma"/>
            <family val="2"/>
          </rPr>
          <t>E-mails. E-cards. Instant messages. Wall posts. Video chats. These are just some of the ways to keep in touch with friends and family on the Web. Try one for yourself!</t>
        </r>
      </text>
    </comment>
    <comment ref="C135" authorId="0" shapeId="0" xr:uid="{00000000-0006-0000-0500-000072000000}">
      <text>
        <r>
          <rPr>
            <b/>
            <sz val="9"/>
            <color indexed="81"/>
            <rFont val="Tahoma"/>
            <family val="2"/>
          </rPr>
          <t>Here is my card.</t>
        </r>
        <r>
          <rPr>
            <sz val="9"/>
            <color indexed="81"/>
            <rFont val="Tahoma"/>
            <family val="2"/>
          </rPr>
          <t xml:space="preserve"> Search online for "e-cards" and you'll find dozens of sites that let you send free greeting cards designed for birthdays, holidays, or to just say hello. Send an e-card to three friends or relatives and let them know why they are important to you.</t>
        </r>
      </text>
    </comment>
    <comment ref="C136" authorId="0" shapeId="0" xr:uid="{00000000-0006-0000-0500-000073000000}">
      <text>
        <r>
          <rPr>
            <b/>
            <sz val="9"/>
            <color indexed="81"/>
            <rFont val="Tahoma"/>
            <family val="2"/>
          </rPr>
          <t xml:space="preserve">You've got mail! </t>
        </r>
        <r>
          <rPr>
            <sz val="9"/>
            <color indexed="81"/>
            <rFont val="Tahoma"/>
            <family val="2"/>
          </rPr>
          <t>Send thank-you notes by e-mail when a friend or family member gives you a gift or does something nice. Use either your own e-mail address or an adult's (with their permission).
FOR MORE FUN: Attach a picture of yourself in your Brownie vest or sash.</t>
        </r>
      </text>
    </comment>
    <comment ref="C137" authorId="0" shapeId="0" xr:uid="{00000000-0006-0000-0500-000074000000}">
      <text>
        <r>
          <rPr>
            <b/>
            <sz val="9"/>
            <color indexed="81"/>
            <rFont val="Tahoma"/>
            <family val="2"/>
          </rPr>
          <t>Dear President…</t>
        </r>
        <r>
          <rPr>
            <sz val="9"/>
            <color indexed="81"/>
            <rFont val="Tahoma"/>
            <family val="2"/>
          </rPr>
          <t>Did you know you can send the president a message online? Search for the White House page on the Web, then write the president a message about what's important to you. (You could do this for a different elected official, too.)</t>
        </r>
      </text>
    </comment>
    <comment ref="C138" authorId="0" shapeId="0" xr:uid="{00000000-0006-0000-0500-000075000000}">
      <text>
        <r>
          <rPr>
            <sz val="9"/>
            <color indexed="81"/>
            <rFont val="Tahoma"/>
            <family val="2"/>
          </rPr>
          <t>From downloading music and making art to playing silly games that take you on an adventure or make learning math or typing a blast, there are many more ways to have computer fun.</t>
        </r>
      </text>
    </comment>
    <comment ref="C139" authorId="0" shapeId="0" xr:uid="{00000000-0006-0000-0500-000076000000}">
      <text>
        <r>
          <rPr>
            <b/>
            <sz val="9"/>
            <color indexed="81"/>
            <rFont val="Tahoma"/>
            <family val="2"/>
          </rPr>
          <t>Game on!</t>
        </r>
        <r>
          <rPr>
            <sz val="9"/>
            <color indexed="81"/>
            <rFont val="Tahoma"/>
            <family val="2"/>
          </rPr>
          <t xml:space="preserve"> Visit at least three kid-friendly gaming sites and play the most popular games. Talk about your favorites with your Brownie friends. How would you make the games more fun or more challenging?</t>
        </r>
      </text>
    </comment>
    <comment ref="C140" authorId="0" shapeId="0" xr:uid="{00000000-0006-0000-0500-000077000000}">
      <text>
        <r>
          <rPr>
            <b/>
            <sz val="9"/>
            <color indexed="81"/>
            <rFont val="Tahoma"/>
            <family val="2"/>
          </rPr>
          <t xml:space="preserve">Dance on! </t>
        </r>
        <r>
          <rPr>
            <sz val="9"/>
            <color indexed="81"/>
            <rFont val="Tahoma"/>
            <family val="2"/>
          </rPr>
          <t>Create a five-song playlist that you can dance to at your next party or Brownie meeting.
FOR MORE FUN: With an adult's help, download your favorite new song to add to your mix.</t>
        </r>
      </text>
    </comment>
    <comment ref="C141" authorId="0" shapeId="0" xr:uid="{00000000-0006-0000-0500-000078000000}">
      <text>
        <r>
          <rPr>
            <b/>
            <sz val="9"/>
            <color indexed="81"/>
            <rFont val="Tahoma"/>
            <family val="2"/>
          </rPr>
          <t>Print on!</t>
        </r>
        <r>
          <rPr>
            <sz val="9"/>
            <color indexed="81"/>
            <rFont val="Tahoma"/>
            <family val="2"/>
          </rPr>
          <t xml:space="preserve"> Use a computer to create your own stationary with your name on top and patterns around the edges. Print a small stack and use it to send thank-you notes to cookie customers, invitations, or notes just because!</t>
        </r>
      </text>
    </comment>
    <comment ref="C145" authorId="0" shapeId="0" xr:uid="{00000000-0006-0000-0500-000079000000}">
      <text>
        <r>
          <rPr>
            <sz val="9"/>
            <color indexed="81"/>
            <rFont val="Tahoma"/>
            <family val="2"/>
          </rPr>
          <t>Make sure your body is ready to move! Learn a 10-minute routine that will help your body get ready for dancing. Practice it before all the dancing you do in this badge.</t>
        </r>
      </text>
    </comment>
    <comment ref="C146" authorId="0" shapeId="0" xr:uid="{00000000-0006-0000-0500-00007A000000}">
      <text>
        <r>
          <rPr>
            <b/>
            <sz val="9"/>
            <color indexed="81"/>
            <rFont val="Tahoma"/>
            <family val="2"/>
          </rPr>
          <t>Get flexible.</t>
        </r>
        <r>
          <rPr>
            <sz val="9"/>
            <color indexed="81"/>
            <rFont val="Tahoma"/>
            <family val="2"/>
          </rPr>
          <t xml:space="preserve"> Do one stretch for each of these body parts: arms, wrists, legs, ankles, feet, stomach, back, and neck. Then make each letter of the alphabet with your body-try it with friends!
FOR MORE FUN: Do your warm-up to a song!</t>
        </r>
      </text>
    </comment>
    <comment ref="C147" authorId="0" shapeId="0" xr:uid="{00000000-0006-0000-0500-00007B000000}">
      <text>
        <r>
          <rPr>
            <b/>
            <sz val="9"/>
            <color indexed="81"/>
            <rFont val="Tahoma"/>
            <family val="2"/>
          </rPr>
          <t>Make your warm-up animal themed.</t>
        </r>
        <r>
          <rPr>
            <sz val="9"/>
            <color indexed="81"/>
            <rFont val="Tahoma"/>
            <family val="2"/>
          </rPr>
          <t xml:space="preserve"> Move like a rabbit, a crab, a frog, a cheetah, or another favorite animal.</t>
        </r>
      </text>
    </comment>
    <comment ref="C148" authorId="0" shapeId="0" xr:uid="{00000000-0006-0000-0500-00007C000000}">
      <text>
        <r>
          <rPr>
            <b/>
            <sz val="9"/>
            <color indexed="81"/>
            <rFont val="Tahoma"/>
            <family val="2"/>
          </rPr>
          <t>Use the music.</t>
        </r>
        <r>
          <rPr>
            <sz val="9"/>
            <color indexed="81"/>
            <rFont val="Tahoma"/>
            <family val="2"/>
          </rPr>
          <t xml:space="preserve"> Put on three different kinds of music and try all of these actions during your routine: running, walking, jumping, skipping, hopping, leaping, sliding, bending, lifting, rolling, twisting, and turning.</t>
        </r>
      </text>
    </comment>
    <comment ref="C149" authorId="0" shapeId="0" xr:uid="{00000000-0006-0000-0500-00007D000000}">
      <text>
        <r>
          <rPr>
            <sz val="9"/>
            <color indexed="81"/>
            <rFont val="Tahoma"/>
            <family val="2"/>
          </rPr>
          <t>The world is full of snappy rhythms and amazing dances-from Chinese dragon dances and Latin cha-cha to West African welcome dances and all-American country line dancing. Try some steps new to you.</t>
        </r>
      </text>
    </comment>
    <comment ref="C150" authorId="0" shapeId="0" xr:uid="{00000000-0006-0000-0500-00007E000000}">
      <text>
        <r>
          <rPr>
            <b/>
            <sz val="9"/>
            <color indexed="81"/>
            <rFont val="Tahoma"/>
            <family val="2"/>
          </rPr>
          <t>Do some famous moves.</t>
        </r>
        <r>
          <rPr>
            <sz val="9"/>
            <color indexed="81"/>
            <rFont val="Tahoma"/>
            <family val="2"/>
          </rPr>
          <t xml:space="preserve"> Watch a dance performance or recital, a movie with dancing, or a TV dance show. Pay close attention to the steps so you can try your favorites.
FOR MORE FUN: Find out what the dances are called and where they came from.</t>
        </r>
      </text>
    </comment>
    <comment ref="C151" authorId="0" shapeId="0" xr:uid="{00000000-0006-0000-0500-00007F000000}">
      <text>
        <r>
          <rPr>
            <b/>
            <sz val="9"/>
            <color indexed="81"/>
            <rFont val="Tahoma"/>
            <family val="2"/>
          </rPr>
          <t>Ask a dancer for help.</t>
        </r>
        <r>
          <rPr>
            <sz val="9"/>
            <color indexed="81"/>
            <rFont val="Tahoma"/>
            <family val="2"/>
          </rPr>
          <t xml:space="preserve"> Invite a dance teacher or a family member, neighbor, or older Girl Scout who is skilled at dancing to teach you some basic steps or a simple folk dance.</t>
        </r>
      </text>
    </comment>
    <comment ref="C152" authorId="0" shapeId="0" xr:uid="{00000000-0006-0000-0500-000080000000}">
      <text>
        <r>
          <rPr>
            <b/>
            <sz val="9"/>
            <color indexed="81"/>
            <rFont val="Tahoma"/>
            <family val="2"/>
          </rPr>
          <t>Try "dancercise."</t>
        </r>
        <r>
          <rPr>
            <sz val="9"/>
            <color indexed="81"/>
            <rFont val="Tahoma"/>
            <family val="2"/>
          </rPr>
          <t xml:space="preserve"> Some exercise classes use different kinds of fast-paced dance moves called </t>
        </r>
        <r>
          <rPr>
            <i/>
            <sz val="9"/>
            <color indexed="81"/>
            <rFont val="Tahoma"/>
            <family val="2"/>
          </rPr>
          <t>dancercise</t>
        </r>
        <r>
          <rPr>
            <sz val="9"/>
            <color indexed="81"/>
            <rFont val="Tahoma"/>
            <family val="2"/>
          </rPr>
          <t>. Choose one-such as Zumba, Jazzercise, or step aerobics-and learn a dancercise routine.</t>
        </r>
      </text>
    </comment>
    <comment ref="C153" authorId="0" shapeId="0" xr:uid="{00000000-0006-0000-0500-000081000000}">
      <text>
        <r>
          <rPr>
            <sz val="9"/>
            <color indexed="81"/>
            <rFont val="Tahoma"/>
            <family val="2"/>
          </rPr>
          <t>There's more to dancing than the steps! Dancers use their entire bodies-from the balls of their feet to the smiles on their faces-to express the music and make sure the audience is having as much fun as they are.</t>
        </r>
      </text>
    </comment>
    <comment ref="C154" authorId="0" shapeId="0" xr:uid="{00000000-0006-0000-0500-000082000000}">
      <text>
        <r>
          <rPr>
            <b/>
            <sz val="9"/>
            <color indexed="81"/>
            <rFont val="Tahoma"/>
            <family val="2"/>
          </rPr>
          <t xml:space="preserve">Head to the studio. </t>
        </r>
        <r>
          <rPr>
            <sz val="9"/>
            <color indexed="81"/>
            <rFont val="Tahoma"/>
            <family val="2"/>
          </rPr>
          <t>Visit a local dance studio and ask a teacher to show you good posture, how to use your face and hands to show feeling, and how to take a bow.</t>
        </r>
      </text>
    </comment>
    <comment ref="C155" authorId="0" shapeId="0" xr:uid="{00000000-0006-0000-0500-000083000000}">
      <text>
        <r>
          <rPr>
            <b/>
            <sz val="9"/>
            <color indexed="81"/>
            <rFont val="Tahoma"/>
            <family val="2"/>
          </rPr>
          <t>Team up with an adult to find performance tips at the library or online.</t>
        </r>
        <r>
          <rPr>
            <sz val="9"/>
            <color indexed="81"/>
            <rFont val="Tahoma"/>
            <family val="2"/>
          </rPr>
          <t xml:space="preserve"> Once you've found tips to help you, practice at home or with your friends and Brownie sisters.</t>
        </r>
      </text>
    </comment>
    <comment ref="C156" authorId="0" shapeId="0" xr:uid="{00000000-0006-0000-0500-000084000000}">
      <text>
        <r>
          <rPr>
            <b/>
            <sz val="9"/>
            <color indexed="81"/>
            <rFont val="Tahoma"/>
            <family val="2"/>
          </rPr>
          <t>Pretend you're a Girl Scout in 1930.</t>
        </r>
        <r>
          <rPr>
            <sz val="9"/>
            <color indexed="81"/>
            <rFont val="Tahoma"/>
            <family val="2"/>
          </rPr>
          <t xml:space="preserve"> With your group, try these activities from their Dancer badge:
 </t>
        </r>
        <r>
          <rPr>
            <sz val="9"/>
            <color indexed="81"/>
            <rFont val="Wingdings"/>
            <charset val="2"/>
          </rPr>
          <t></t>
        </r>
        <r>
          <rPr>
            <sz val="9"/>
            <color indexed="81"/>
            <rFont val="Tahoma"/>
            <family val="2"/>
          </rPr>
          <t xml:space="preserve">Demonstrate both a curtsy and a deep curtsy.
 </t>
        </r>
        <r>
          <rPr>
            <sz val="9"/>
            <color indexed="81"/>
            <rFont val="Wingdings"/>
            <charset val="2"/>
          </rPr>
          <t></t>
        </r>
        <r>
          <rPr>
            <sz val="9"/>
            <color indexed="81"/>
            <rFont val="Tahoma"/>
            <family val="2"/>
          </rPr>
          <t xml:space="preserve">Demonstrate the proper carriage in walking.
 </t>
        </r>
        <r>
          <rPr>
            <sz val="9"/>
            <color indexed="81"/>
            <rFont val="Wingdings"/>
            <charset val="2"/>
          </rPr>
          <t></t>
        </r>
        <r>
          <rPr>
            <sz val="9"/>
            <color indexed="81"/>
            <rFont val="Tahoma"/>
            <family val="2"/>
          </rPr>
          <t>Demonstrate the correct standing position.</t>
        </r>
      </text>
    </comment>
    <comment ref="C157" authorId="0" shapeId="0" xr:uid="{00000000-0006-0000-0500-000085000000}">
      <text>
        <r>
          <rPr>
            <sz val="9"/>
            <color indexed="81"/>
            <rFont val="Tahoma"/>
            <family val="2"/>
          </rPr>
          <t>Choreograph your own three-minute dance. Pick the music, the costume, and give it a name.</t>
        </r>
      </text>
    </comment>
    <comment ref="C158" authorId="0" shapeId="0" xr:uid="{00000000-0006-0000-0500-000086000000}">
      <text>
        <r>
          <rPr>
            <b/>
            <sz val="9"/>
            <color indexed="81"/>
            <rFont val="Tahoma"/>
            <family val="2"/>
          </rPr>
          <t xml:space="preserve">Create a special-occasion dance. </t>
        </r>
        <r>
          <rPr>
            <sz val="9"/>
            <color indexed="81"/>
            <rFont val="Tahoma"/>
            <family val="2"/>
          </rPr>
          <t>What about a thank-you dance for a friend, teacher, or parent? Or a birthday dance, first-day-of-school dance, new-friend dance, or "yay-it's summer!" dance?</t>
        </r>
      </text>
    </comment>
    <comment ref="C159" authorId="0" shapeId="0" xr:uid="{00000000-0006-0000-0500-000087000000}">
      <text>
        <r>
          <rPr>
            <b/>
            <sz val="9"/>
            <color indexed="81"/>
            <rFont val="Tahoma"/>
            <family val="2"/>
          </rPr>
          <t xml:space="preserve">Use a dance to tell a story. </t>
        </r>
        <r>
          <rPr>
            <sz val="9"/>
            <color indexed="81"/>
            <rFont val="Tahoma"/>
            <family val="2"/>
          </rPr>
          <t>Retell your favorite book or movie-or create your own story. How can your moves show feelings like excitement, happiness, or surprise?</t>
        </r>
      </text>
    </comment>
    <comment ref="C160" authorId="0" shapeId="0" xr:uid="{00000000-0006-0000-0500-000088000000}">
      <text>
        <r>
          <rPr>
            <b/>
            <sz val="9"/>
            <color indexed="81"/>
            <rFont val="Tahoma"/>
            <family val="2"/>
          </rPr>
          <t>Make up a dance to your favorite song.</t>
        </r>
        <r>
          <rPr>
            <sz val="9"/>
            <color indexed="81"/>
            <rFont val="Tahoma"/>
            <family val="2"/>
          </rPr>
          <t xml:space="preserve"> Create steps from your imagination or find cool steps from different dances and put them together.</t>
        </r>
      </text>
    </comment>
    <comment ref="C161" authorId="0" shapeId="0" xr:uid="{00000000-0006-0000-0500-000089000000}">
      <text>
        <r>
          <rPr>
            <sz val="9"/>
            <color indexed="81"/>
            <rFont val="Tahoma"/>
            <family val="2"/>
          </rPr>
          <t>Take all the dancing you've learned and become a performer. Hold your head high and have all the fun of a Brownie dancer.</t>
        </r>
      </text>
    </comment>
    <comment ref="C162" authorId="0" shapeId="0" xr:uid="{00000000-0006-0000-0500-00008A000000}">
      <text>
        <r>
          <rPr>
            <b/>
            <sz val="9"/>
            <color indexed="81"/>
            <rFont val="Tahoma"/>
            <family val="2"/>
          </rPr>
          <t>Throw a dance party.</t>
        </r>
        <r>
          <rPr>
            <sz val="9"/>
            <color indexed="81"/>
            <rFont val="Tahoma"/>
            <family val="2"/>
          </rPr>
          <t xml:space="preserve"> Gather with your friends, Girl Scout sisters, or your family. Teach the dance you created or a dance you learned.
FOR MORE FUN: Make a party playlist with all kinds of dancing music. Every girl can choose a song.</t>
        </r>
      </text>
    </comment>
    <comment ref="C163" authorId="0" shapeId="0" xr:uid="{00000000-0006-0000-0500-00008B000000}">
      <text>
        <r>
          <rPr>
            <b/>
            <sz val="9"/>
            <color indexed="81"/>
            <rFont val="Tahoma"/>
            <family val="2"/>
          </rPr>
          <t>Perform a dance show for your community.</t>
        </r>
        <r>
          <rPr>
            <sz val="9"/>
            <color indexed="81"/>
            <rFont val="Tahoma"/>
            <family val="2"/>
          </rPr>
          <t xml:space="preserve"> Your show could be for a school talent show, a festival, a Brownie ceremony, or a special celebration at a Girl Scout meeting. You can even teach your dance to the audience.
FOR MORE FUN: Make a program about your show. You can list the dancers and tell the stories behind your badge.</t>
        </r>
      </text>
    </comment>
    <comment ref="C164" authorId="0" shapeId="0" xr:uid="{00000000-0006-0000-0500-00008C000000}">
      <text>
        <r>
          <rPr>
            <b/>
            <sz val="9"/>
            <color indexed="81"/>
            <rFont val="Tahoma"/>
            <family val="2"/>
          </rPr>
          <t xml:space="preserve">Perform a dance for your family. </t>
        </r>
        <r>
          <rPr>
            <sz val="9"/>
            <color indexed="81"/>
            <rFont val="Tahoma"/>
            <family val="2"/>
          </rPr>
          <t>Be sure to teach them the steps.</t>
        </r>
      </text>
    </comment>
    <comment ref="C168" authorId="0" shapeId="0" xr:uid="{9C1ACBDC-BB82-4C2E-88A6-0B7EEE780C4E}">
      <text>
        <r>
          <rPr>
            <sz val="9"/>
            <color rgb="FF000000"/>
            <rFont val="Tahoma"/>
            <family val="34"/>
          </rPr>
          <t xml:space="preserve">The people who make the rules in your city
or town are called the local government. Even the smallest town has one! Learn more about your local government in this step. </t>
        </r>
      </text>
    </comment>
    <comment ref="C169" authorId="0" shapeId="0" xr:uid="{A016CC13-CACF-42F1-8A6F-6D19B0D8029D}">
      <text>
        <r>
          <rPr>
            <b/>
            <sz val="9"/>
            <color rgb="FF000000"/>
            <rFont val="Tahoma"/>
            <family val="2"/>
          </rPr>
          <t xml:space="preserve">Visit your town hall, city hall, or mayor’s office. </t>
        </r>
        <r>
          <rPr>
            <sz val="9"/>
            <color rgb="FF000000"/>
            <rFont val="Tahoma"/>
            <family val="2"/>
          </rPr>
          <t xml:space="preserve">Take a field trip with your friends or family and talk to someone there about your local government. Have them explain all the jobs that are done in your local government and talk about how laws are made to run your city or town. Write down some questions before you go. Ask any other questions you can think of while you’re there. </t>
        </r>
      </text>
    </comment>
    <comment ref="C170" authorId="0" shapeId="0" xr:uid="{FE3659AC-7ED3-4044-9AAF-0EFB673AC654}">
      <text>
        <r>
          <rPr>
            <b/>
            <sz val="9"/>
            <color rgb="FF000000"/>
            <rFont val="Tahoma"/>
            <family val="2"/>
          </rPr>
          <t xml:space="preserve">Talk to an expert. </t>
        </r>
        <r>
          <rPr>
            <sz val="9"/>
            <color rgb="FF000000"/>
            <rFont val="Tahoma"/>
            <family val="2"/>
          </rPr>
          <t xml:space="preserve">With help from an adult, find an expert who can talk to you about your local government. This could be someone elected to local office, a teacher, a lawyer, or a judge. Have them explain all the jobs that are done in your local government and talk about how laws are made to run your city or town. Ask any other questions you can think of. </t>
        </r>
      </text>
    </comment>
    <comment ref="C171" authorId="0" shapeId="0" xr:uid="{0BF16763-54A4-42D2-8F8E-40C078CD17A7}">
      <text>
        <r>
          <rPr>
            <b/>
            <sz val="9"/>
            <color rgb="FF000000"/>
            <rFont val="Tahoma"/>
            <family val="34"/>
          </rPr>
          <t xml:space="preserve">Go to a city or town hall meeting. </t>
        </r>
        <r>
          <rPr>
            <sz val="9"/>
            <color rgb="FF000000"/>
            <rFont val="Tahoma"/>
            <family val="34"/>
          </rPr>
          <t xml:space="preserve">
</t>
        </r>
        <r>
          <rPr>
            <sz val="9"/>
            <color rgb="FF000000"/>
            <rFont val="Tahoma"/>
            <family val="34"/>
          </rPr>
          <t xml:space="preserve">With help from an adult, make a plan to go to a meeting—or watch one online—when a vote will be held. Before the meeting, talk about what will be voted on and decide how you would vote if you could. See how the vote turns out, then talk about it with your family or friends. </t>
        </r>
      </text>
    </comment>
    <comment ref="C172" authorId="0" shapeId="0" xr:uid="{3600E43F-F9EE-41BD-B6C5-2079844C8657}">
      <text>
        <r>
          <rPr>
            <sz val="9"/>
            <color rgb="FF000000"/>
            <rFont val="Tahoma"/>
            <family val="34"/>
          </rPr>
          <t xml:space="preserve">State governments and the United States government are all made up of three parts. These parts are called the branches of government. You can imagine the government like a tree with three branches on it. Start by reading about the three parts in the box on this page. </t>
        </r>
      </text>
    </comment>
    <comment ref="C173" authorId="0" shapeId="0" xr:uid="{262FEE1F-9E4C-47A2-B86E-BE276D44DEB1}">
      <text>
        <r>
          <rPr>
            <b/>
            <sz val="9"/>
            <color rgb="FF000000"/>
            <rFont val="Tahoma"/>
            <family val="34"/>
          </rPr>
          <t xml:space="preserve">Visit your state capitol building. </t>
        </r>
        <r>
          <rPr>
            <sz val="9"/>
            <color rgb="FF000000"/>
            <rFont val="Tahoma"/>
            <family val="34"/>
          </rPr>
          <t xml:space="preserve">Take a field trip with your friends or family and talk to someone there about how your state government works. How do people in the different parts of government work together? Before you go, write down questions—ask your friends and family what questions they have too! Then, ask any other questions you can think of while you’re there. </t>
        </r>
      </text>
    </comment>
    <comment ref="C174" authorId="0" shapeId="0" xr:uid="{370913CD-B180-4A03-90F6-905E123169F3}">
      <text>
        <r>
          <rPr>
            <b/>
            <sz val="9"/>
            <color rgb="FF000000"/>
            <rFont val="Tahoma"/>
            <family val="34"/>
          </rPr>
          <t xml:space="preserve">Find out about your mayor and governor. </t>
        </r>
        <r>
          <rPr>
            <sz val="9"/>
            <color rgb="FF000000"/>
            <rFont val="Tahoma"/>
            <family val="34"/>
          </rPr>
          <t xml:space="preserve">With help from an adult, learn about the jobs of a mayor and governor. Who is the mayor of the closest big city, and who is your governor? How do they work together? Talk about what each person is responsible for, then draw pictures of some of these jobs. </t>
        </r>
      </text>
    </comment>
    <comment ref="C175" authorId="0" shapeId="0" xr:uid="{9B7A8CA1-D379-4501-8AB6-1E82809D2CAC}">
      <text>
        <r>
          <rPr>
            <b/>
            <sz val="9"/>
            <color rgb="FF000000"/>
            <rFont val="Tahoma"/>
            <family val="34"/>
          </rPr>
          <t xml:space="preserve">Learn about laws. </t>
        </r>
        <r>
          <rPr>
            <sz val="9"/>
            <color rgb="FF000000"/>
            <rFont val="Tahoma"/>
            <family val="34"/>
          </rPr>
          <t>With help from an adult, find out about a rule or law that’s different in your state from some other states. (For example,</t>
        </r>
        <r>
          <rPr>
            <sz val="9"/>
            <color rgb="FF000000"/>
            <rFont val="Tahoma"/>
            <family val="34"/>
          </rPr>
          <t xml:space="preserve"> I</t>
        </r>
        <r>
          <rPr>
            <sz val="9"/>
            <color rgb="FF000000"/>
            <rFont val="Tahoma"/>
            <family val="34"/>
          </rPr>
          <t xml:space="preserve">t’s illegal for drivers to pump their own gas in the state of New Jersey.) How or why did the law get made? </t>
        </r>
      </text>
    </comment>
    <comment ref="C176" authorId="0" shapeId="0" xr:uid="{565C561F-1566-42AE-AE74-39CDF69B3492}">
      <text>
        <r>
          <rPr>
            <b/>
            <sz val="9"/>
            <color rgb="FF000000"/>
            <rFont val="Tahoma"/>
            <family val="2"/>
          </rPr>
          <t xml:space="preserve">Find out about our country's legislative branch
</t>
        </r>
        <r>
          <rPr>
            <sz val="9"/>
            <color rgb="FF000000"/>
            <rFont val="Tahoma"/>
            <family val="34"/>
          </rPr>
          <t xml:space="preserve">The legislative branch of government is also called Congress. Congress is made up of two parts: the House of Representatives and the Senate. It is the part of our government that makes laws. Find out more about the legislative branch in this step. </t>
        </r>
      </text>
    </comment>
    <comment ref="C177" authorId="0" shapeId="0" xr:uid="{4544DD11-4663-475D-9FDC-93F443A68992}">
      <text>
        <r>
          <rPr>
            <b/>
            <sz val="9"/>
            <color rgb="FF000000"/>
            <rFont val="Tahoma"/>
            <family val="2"/>
          </rPr>
          <t xml:space="preserve">Make the Capitol Building. </t>
        </r>
        <r>
          <rPr>
            <sz val="9"/>
            <color rgb="FF000000"/>
            <rFont val="Tahoma"/>
            <family val="2"/>
          </rPr>
          <t xml:space="preserve">Congress meets in Washington, D.C., in a place called the Capitol Building. You can see a picture of the building on this page. The Senate meets on one side of the building and the House of Representatives meets on the other. Make your own Capitol Building with pencils, paint, or modeling clay. Then show it to an adult and ask any questions you can think of. For example: Who are your state’s two United States senators? How many representatives does your state have? What kinds of issues are important to some of them? </t>
        </r>
        <r>
          <rPr>
            <sz val="9"/>
            <color rgb="FF000000"/>
            <rFont val="Arial"/>
            <family val="2"/>
          </rPr>
          <t xml:space="preserve">
</t>
        </r>
      </text>
    </comment>
    <comment ref="C178" authorId="0" shapeId="0" xr:uid="{D03EA803-DD08-44B1-9E9B-7615C5116403}">
      <text>
        <r>
          <rPr>
            <b/>
            <sz val="9"/>
            <color rgb="FF000000"/>
            <rFont val="Tahoma"/>
            <family val="34"/>
          </rPr>
          <t xml:space="preserve">Write a letter to a United States representative or senator. </t>
        </r>
        <r>
          <rPr>
            <sz val="9"/>
            <color rgb="FF000000"/>
            <rFont val="Tahoma"/>
            <family val="34"/>
          </rPr>
          <t xml:space="preserve">With help from an adult, find out about some of the people who represent your state in Congress. Then, either on your own or with your Girl Scout friends, decide on an issue that’s important to you and write a letter to a representative or senator. </t>
        </r>
      </text>
    </comment>
    <comment ref="C179" authorId="0" shapeId="0" xr:uid="{2EEC3F7B-5C70-4FF9-B935-47CA3D5AFE1F}">
      <text>
        <r>
          <rPr>
            <b/>
            <sz val="9"/>
            <color rgb="FF000000"/>
            <rFont val="Tahoma"/>
            <family val="34"/>
          </rPr>
          <t xml:space="preserve">Visit the local office of a United States representative or senator. </t>
        </r>
        <r>
          <rPr>
            <sz val="9"/>
            <color rgb="FF000000"/>
            <rFont val="Tahoma"/>
            <family val="34"/>
          </rPr>
          <t xml:space="preserve">
</t>
        </r>
        <r>
          <rPr>
            <sz val="9"/>
            <color rgb="FF000000"/>
            <rFont val="Tahoma"/>
            <family val="34"/>
          </rPr>
          <t xml:space="preserve">Plan a field trip to visit one of their local offices and talk to someone there. (You’ll need help from an adult, of course!) What issues are </t>
        </r>
        <r>
          <rPr>
            <sz val="9"/>
            <color rgb="FF000000"/>
            <rFont val="Tahoma"/>
            <family val="34"/>
          </rPr>
          <t xml:space="preserve">most important to this senator or representative? How are they helping kids in your state? Ask any other questions you may think </t>
        </r>
        <r>
          <rPr>
            <sz val="9"/>
            <color rgb="FF000000"/>
            <rFont val="Tahoma"/>
            <family val="34"/>
          </rPr>
          <t xml:space="preserve">of about the kind of work they do. </t>
        </r>
      </text>
    </comment>
    <comment ref="C180" authorId="0" shapeId="0" xr:uid="{B2B5CE0F-0823-40D6-B4E4-C9DFA9567181}">
      <text>
        <r>
          <rPr>
            <b/>
            <sz val="9"/>
            <color rgb="FF000000"/>
            <rFont val="Tahoma"/>
            <family val="2"/>
          </rPr>
          <t xml:space="preserve">Find out about our country's executive branch
</t>
        </r>
        <r>
          <rPr>
            <sz val="9"/>
            <color rgb="FF000000"/>
            <rFont val="Tahoma"/>
            <family val="34"/>
          </rPr>
          <t xml:space="preserve">The head of the executive branch of government is the president. Starting at age 18, American citizens can vote for president every four years. Learn more about presidents in this step. </t>
        </r>
      </text>
    </comment>
    <comment ref="C181" authorId="0" shapeId="0" xr:uid="{E6099196-7731-453F-8FF9-F3B0E9D1FB1F}">
      <text>
        <r>
          <rPr>
            <b/>
            <sz val="9"/>
            <color rgb="FF000000"/>
            <rFont val="Tahoma"/>
            <family val="34"/>
          </rPr>
          <t xml:space="preserve">Hold a pretend presidential election. </t>
        </r>
        <r>
          <rPr>
            <sz val="9"/>
            <color rgb="FF000000"/>
            <rFont val="Tahoma"/>
            <family val="34"/>
          </rPr>
          <t xml:space="preserve">With a group of friends or family, decide how to hold your election. You don’t need to vote on candidates running for president—you can choose silly things like a dog versus a cat or cake versus pie. Break into teams and make campaign signs and speeches for your “candidate.” Then, vote by secret ballot to choose a winner. </t>
        </r>
      </text>
    </comment>
    <comment ref="C182" authorId="0" shapeId="0" xr:uid="{5806F387-E8C2-4A53-8EDA-1ADAD2FA5958}">
      <text>
        <r>
          <rPr>
            <b/>
            <sz val="9"/>
            <color rgb="FF000000"/>
            <rFont val="Tahoma"/>
            <family val="34"/>
          </rPr>
          <t xml:space="preserve">Interview an older family member. </t>
        </r>
        <r>
          <rPr>
            <sz val="9"/>
            <color rgb="FF000000"/>
            <rFont val="Tahoma"/>
            <family val="34"/>
          </rPr>
          <t xml:space="preserve">Find out which president has meant the most to them in their lifetime and why. If you can, interview more than one person in your family. Did they choose the same president? Do they have different reasons for their choice? </t>
        </r>
      </text>
    </comment>
    <comment ref="C183" authorId="0" shapeId="0" xr:uid="{F2B7F545-D080-4383-A254-4C4D4A9B2596}">
      <text>
        <r>
          <rPr>
            <b/>
            <sz val="9"/>
            <color rgb="FF000000"/>
            <rFont val="Tahoma"/>
            <family val="34"/>
          </rPr>
          <t xml:space="preserve">Read books about presidents. </t>
        </r>
        <r>
          <rPr>
            <sz val="9"/>
            <color rgb="FF000000"/>
            <rFont val="Tahoma"/>
            <family val="34"/>
          </rPr>
          <t xml:space="preserve">With help from an adult, find two kids’ books about historical presidents. Read the books together and talk about them. If you were president, what kinds of things would be important to you? Are there changes you would want to make? </t>
        </r>
      </text>
    </comment>
    <comment ref="C184" authorId="0" shapeId="0" xr:uid="{8C110B98-FB13-4C4D-92A3-6B89F3E524EF}">
      <text>
        <r>
          <rPr>
            <b/>
            <sz val="9"/>
            <color rgb="FF000000"/>
            <rFont val="Tahoma"/>
            <family val="2"/>
          </rPr>
          <t xml:space="preserve">Find out about our country's judicial branch
</t>
        </r>
        <r>
          <rPr>
            <sz val="9"/>
            <color rgb="FF000000"/>
            <rFont val="Tahoma"/>
            <family val="34"/>
          </rPr>
          <t xml:space="preserve">The judicial branch of the government is made up of courts and judges. With help from an adult, find an expert who can talk to you and answer questions about the judicial branch. </t>
        </r>
      </text>
    </comment>
    <comment ref="C185" authorId="0" shapeId="0" xr:uid="{3C286487-E3D5-4F9A-B46C-3EFD58C656FC}">
      <text>
        <r>
          <rPr>
            <b/>
            <sz val="9"/>
            <color rgb="FF000000"/>
            <rFont val="Tahoma"/>
            <family val="34"/>
          </rPr>
          <t xml:space="preserve">Talk to a lawyer. </t>
        </r>
        <r>
          <rPr>
            <sz val="9"/>
            <color rgb="FF000000"/>
            <rFont val="Tahoma"/>
            <family val="34"/>
          </rPr>
          <t xml:space="preserve">Find out about what they do. How do lawyers help people understand laws? What happens if people do not follow laws? Ask any other questions you may have. </t>
        </r>
      </text>
    </comment>
    <comment ref="C186" authorId="0" shapeId="0" xr:uid="{B3B33A2C-5E9A-4617-9DBB-B2CA5B89214A}">
      <text>
        <r>
          <rPr>
            <b/>
            <sz val="9"/>
            <color rgb="FF000000"/>
            <rFont val="Tahoma"/>
            <family val="34"/>
          </rPr>
          <t xml:space="preserve">Talk to a judge. </t>
        </r>
        <r>
          <rPr>
            <sz val="9"/>
            <color rgb="FF000000"/>
            <rFont val="Tahoma"/>
            <family val="34"/>
          </rPr>
          <t xml:space="preserve">Find out about what they do. How does the judicial branch work with the other two branches of government? What’s the difference between local courts and the Supreme Court? How does a case make it to the Supreme Court? Ask any other questions you may have. </t>
        </r>
      </text>
    </comment>
    <comment ref="C187" authorId="0" shapeId="0" xr:uid="{C8BF41CB-3959-4228-9D68-48F00A29B98E}">
      <text>
        <r>
          <rPr>
            <b/>
            <sz val="9"/>
            <color rgb="FF000000"/>
            <rFont val="Tahoma"/>
            <family val="34"/>
          </rPr>
          <t xml:space="preserve">Talk to a social studies, history, or civics teacher. </t>
        </r>
        <r>
          <rPr>
            <sz val="9"/>
            <color rgb="FF000000"/>
            <rFont val="Tahoma"/>
            <family val="34"/>
          </rPr>
          <t xml:space="preserve">Find out how they teach their students about the judicial branch. How does the judicial branch work with the other two branches of government? Ask any other questions you may have. </t>
        </r>
      </text>
    </comment>
    <comment ref="C191" authorId="0" shapeId="0" xr:uid="{00000000-0006-0000-0500-00008D000000}">
      <text>
        <r>
          <rPr>
            <sz val="9"/>
            <color indexed="81"/>
            <rFont val="Tahoma"/>
            <family val="2"/>
          </rPr>
          <t>As a Girl Scout, you know it's important to protect nature when you're outdoors. If you remember to be respectful of the environment whenever you're outside, you'll be a friend to nature forever!</t>
        </r>
      </text>
    </comment>
    <comment ref="C192" authorId="0" shapeId="0" xr:uid="{00000000-0006-0000-0500-00008E000000}">
      <text>
        <r>
          <rPr>
            <b/>
            <sz val="9"/>
            <color indexed="81"/>
            <rFont val="Tahoma"/>
            <family val="2"/>
          </rPr>
          <t>Take a hike.</t>
        </r>
        <r>
          <rPr>
            <sz val="9"/>
            <color indexed="81"/>
            <rFont val="Tahoma"/>
            <family val="2"/>
          </rPr>
          <t xml:space="preserve"> You've probably taken a hike before, but now get ready to take an eco hike! Buddy up with some friends and an adult to visit a place where you can hike. Before you go, make a plan and learn about the place where you'll be going. Are there water fountains? Trash cans? What does the weather forecast say? Then, when you're on your hike, practice different ways of caring for the environment: stay on walking paths or hiking trails, and leave no trash behind. Can you think of more?</t>
        </r>
      </text>
    </comment>
    <comment ref="C193" authorId="0" shapeId="0" xr:uid="{00000000-0006-0000-0500-00008F000000}">
      <text>
        <r>
          <rPr>
            <b/>
            <sz val="9"/>
            <color indexed="81"/>
            <rFont val="Tahoma"/>
            <family val="2"/>
          </rPr>
          <t>Play a game or sing a song.</t>
        </r>
        <r>
          <rPr>
            <sz val="9"/>
            <color indexed="81"/>
            <rFont val="Tahoma"/>
            <family val="2"/>
          </rPr>
          <t xml:space="preserve"> When you teach something to others, it helps you remember it, too. And it's fun! Make up a game or a song about different ways to take care of the environment when you're outdoors, and teach it to younger girls-maybe a group of Girl Scout Daisies or your family members. If you need some ideas about what to teach them, check out the box on this page.</t>
        </r>
      </text>
    </comment>
    <comment ref="C194" authorId="0" shapeId="0" xr:uid="{00000000-0006-0000-0500-000090000000}">
      <text>
        <r>
          <rPr>
            <b/>
            <sz val="9"/>
            <color indexed="81"/>
            <rFont val="Tahoma"/>
            <family val="2"/>
          </rPr>
          <t>Design a poster.</t>
        </r>
        <r>
          <rPr>
            <sz val="9"/>
            <color indexed="81"/>
            <rFont val="Tahoma"/>
            <family val="2"/>
          </rPr>
          <t xml:space="preserve"> Make a poster showing all the ways you can care for the environment. Think about the different things you do outdoors and the places where you go-maybe you look at but don't touch living things when you go to the beach, or make sure your soccer team leaves no trash behind after your games. Be as creative as you'd like! Share your poster with friends or family and talk to them about it. Is there a place where you can hang it up and see it every day?</t>
        </r>
      </text>
    </comment>
    <comment ref="C195" authorId="0" shapeId="0" xr:uid="{00000000-0006-0000-0500-000091000000}">
      <text>
        <r>
          <rPr>
            <sz val="9"/>
            <color rgb="FF000000"/>
            <rFont val="Tahoma"/>
            <family val="2"/>
          </rPr>
          <t>If you think of yourself as a guest in nature's home, it's easy to remember that objects in nature should stay where they are. When you visit a friend's house, you wouldn't pick up something you liked and take it home without permission. And everything in nature is there for a reason, too. In this step, you'll buddy up with some friends and an adult, and go outside to a place where you can see things in nature like rocks, leaves, shells, and fallen branches.</t>
        </r>
      </text>
    </comment>
    <comment ref="C196" authorId="0" shapeId="0" xr:uid="{00000000-0006-0000-0500-000092000000}">
      <text>
        <r>
          <rPr>
            <b/>
            <sz val="9"/>
            <color rgb="FF000000"/>
            <rFont val="Tahoma"/>
            <family val="2"/>
          </rPr>
          <t>Find houses in nature.</t>
        </r>
        <r>
          <rPr>
            <sz val="9"/>
            <color rgb="FF000000"/>
            <rFont val="Tahoma"/>
            <family val="2"/>
          </rPr>
          <t xml:space="preserve"> If you look closely at objects in nature, you can see how different living things create homes for one another. Find some outdoor objects (like rocks and branches) and gently turn them over. Then use a magnifying glass to see if anything lives underneath. Remember that plants are living things, too! When you've finished looking, carefully turn the objects back over. Talk about what you saw with your friends or family. Did anything surprise you?</t>
        </r>
      </text>
    </comment>
    <comment ref="C197" authorId="0" shapeId="0" xr:uid="{00000000-0006-0000-0500-000093000000}">
      <text>
        <r>
          <rPr>
            <b/>
            <sz val="9"/>
            <color indexed="81"/>
            <rFont val="Tahoma"/>
            <family val="2"/>
          </rPr>
          <t>Tell a nature story.</t>
        </r>
        <r>
          <rPr>
            <sz val="9"/>
            <color indexed="81"/>
            <rFont val="Tahoma"/>
            <family val="2"/>
          </rPr>
          <t xml:space="preserve"> Buddy up with some friends and an adult, and go outside to look at different objects in nature. Find something you like-maybe a flower or a pinecone-and instead of disturbing nature by taking it home, tell a story about it. Be creative! How did it get there? Does it have a name? A family?</t>
        </r>
      </text>
    </comment>
    <comment ref="C198" authorId="0" shapeId="0" xr:uid="{00000000-0006-0000-0500-000094000000}">
      <text>
        <r>
          <rPr>
            <b/>
            <sz val="9"/>
            <color indexed="81"/>
            <rFont val="Tahoma"/>
            <family val="2"/>
          </rPr>
          <t>Take a closer look.</t>
        </r>
        <r>
          <rPr>
            <sz val="9"/>
            <color indexed="81"/>
            <rFont val="Tahoma"/>
            <family val="2"/>
          </rPr>
          <t xml:space="preserve"> Look closely at a flower, plant, rock, pinecone, or other natural object and see if anything lives on it or in it. Instead of picking it up and taking it with you, make an art project about it. You might draw or paint a picture, take photos, or sculpt it out of clay. Why do you think you should leave the object in nature?</t>
        </r>
      </text>
    </comment>
    <comment ref="C199" authorId="0" shapeId="0" xr:uid="{00000000-0006-0000-0500-000095000000}">
      <text>
        <r>
          <rPr>
            <sz val="9"/>
            <color indexed="81"/>
            <rFont val="Tahoma"/>
            <family val="2"/>
          </rPr>
          <t>Campfires are a lot of fun-and they're</t>
        </r>
        <r>
          <rPr>
            <i/>
            <sz val="9"/>
            <color indexed="81"/>
            <rFont val="Tahoma"/>
            <family val="2"/>
          </rPr>
          <t xml:space="preserve"> great</t>
        </r>
        <r>
          <rPr>
            <sz val="9"/>
            <color indexed="81"/>
            <rFont val="Tahoma"/>
            <family val="2"/>
          </rPr>
          <t xml:space="preserve"> for marshmallow toasting-but they can be dangerous, too. That's why you want to learn how to build them safely. 
Because campfire safety is so important, you'll do things a little differently in this step. Rather than choose between three activities, you'll do both of these to complete the step.</t>
        </r>
      </text>
    </comment>
    <comment ref="C200" authorId="0" shapeId="0" xr:uid="{00000000-0006-0000-0500-000096000000}">
      <text>
        <r>
          <rPr>
            <b/>
            <sz val="9"/>
            <color indexed="81"/>
            <rFont val="Tahoma"/>
            <family val="2"/>
          </rPr>
          <t>Learn how to build a fire.</t>
        </r>
        <r>
          <rPr>
            <sz val="9"/>
            <color indexed="81"/>
            <rFont val="Tahoma"/>
            <family val="2"/>
          </rPr>
          <t xml:space="preserve"> If you'd like to use a campfire on your next camping trip, you'll want to learn how to build one that is safe and leaves nothing behind. Find two ways to build your fire in the box on the next page. With help from an adult, follow the instructions and build a fire in one of these ways.</t>
        </r>
      </text>
    </comment>
    <comment ref="C201" authorId="0" shapeId="0" xr:uid="{00000000-0006-0000-0500-000097000000}">
      <text>
        <r>
          <rPr>
            <b/>
            <sz val="9"/>
            <color indexed="81"/>
            <rFont val="Tahoma"/>
            <family val="2"/>
          </rPr>
          <t>Learn how to safely put out a fire.</t>
        </r>
        <r>
          <rPr>
            <sz val="9"/>
            <color indexed="81"/>
            <rFont val="Tahoma"/>
            <family val="2"/>
          </rPr>
          <t xml:space="preserve"> It's important to stay safe when building a campfire, but you need to be safe when putting it out, too. Have an adult help you build and light a fire, then work with them to put it out safely. Burn the wood all the way through until it becomes ashes that are cool enough to touch with your hands. (Make sure an adult is with you when you do this.) If anything is still warm or glowing, use your hands to sprinkle water on it until it is cool. Never pour water on a fire-this can create steam and cause burns. Once the ashes are cool, buddy up with an adult to carry them at least 200 feet from trails, campsites, and water sources and spread them out into the woods.
FOR MORE FUN: Find out how fire affects the air and land and what happens to wildlife in a forest or prairie fire.</t>
        </r>
      </text>
    </comment>
    <comment ref="C202" authorId="0" shapeId="0" xr:uid="{00000000-0006-0000-0500-000098000000}">
      <text>
        <r>
          <rPr>
            <sz val="9"/>
            <color indexed="81"/>
            <rFont val="Tahoma"/>
            <family val="2"/>
          </rPr>
          <t>If you're an animal lover, this will be fun for you! Caring for wildlife is very different from caring for pets, but they can still use your help. Find out how you can help wild animals in this step.</t>
        </r>
      </text>
    </comment>
    <comment ref="C203" authorId="0" shapeId="0" xr:uid="{00000000-0006-0000-0500-000099000000}">
      <text>
        <r>
          <rPr>
            <b/>
            <sz val="9"/>
            <color indexed="81"/>
            <rFont val="Tahoma"/>
            <family val="2"/>
          </rPr>
          <t>Be the best guest.</t>
        </r>
        <r>
          <rPr>
            <sz val="9"/>
            <color indexed="81"/>
            <rFont val="Tahoma"/>
            <family val="2"/>
          </rPr>
          <t xml:space="preserve"> Can you imagine what it would feel like to have a guest in your home who ate all your food, broke all your toys, and left trash all over the living room? Now imagine your favorite wild animal, and think of ways that humans can be disrespectful of its living space. (Maybe there are no flowers left for a rabbit to eat because people picked them all, or a deer is afraid to come to its favorite place in the woods because it hears loud music playing.) Draw or paint a picture of your animal and talk to your friends or family about how humans can treat its living space kindly when they are outside.</t>
        </r>
      </text>
    </comment>
    <comment ref="C204" authorId="0" shapeId="0" xr:uid="{00000000-0006-0000-0500-00009A000000}">
      <text>
        <r>
          <rPr>
            <b/>
            <sz val="9"/>
            <color indexed="81"/>
            <rFont val="Tahoma"/>
            <family val="2"/>
          </rPr>
          <t>Keep animals homes safe.</t>
        </r>
        <r>
          <rPr>
            <sz val="9"/>
            <color indexed="81"/>
            <rFont val="Tahoma"/>
            <family val="2"/>
          </rPr>
          <t xml:space="preserve"> With the help of an adult, find out what kinds of homes are built by wildlife in your area. You can look at different kinds of animals, birds, bugs, or fish. Then go exploring to see if you can find some of these homes outdoors. Without disturbing any living things, look at places that might be homes for wildlife. Can you guess, based on the home, who lives there and why they chose that place? How can people make sure the home is a safe and peaceful place to live? Draw a picture or make up a story with your ideas, and share with family or friends.</t>
        </r>
      </text>
    </comment>
    <comment ref="C205" authorId="0" shapeId="0" xr:uid="{00000000-0006-0000-0500-00009B000000}">
      <text>
        <r>
          <rPr>
            <b/>
            <sz val="9"/>
            <color indexed="81"/>
            <rFont val="Tahoma"/>
            <family val="2"/>
          </rPr>
          <t>Visit a wildlife rescue agency.</t>
        </r>
        <r>
          <rPr>
            <sz val="9"/>
            <color indexed="81"/>
            <rFont val="Tahoma"/>
            <family val="2"/>
          </rPr>
          <t xml:space="preserve"> A wildlife rescue agency is a group of people who help save wild animals and take care of them until they can live in the wild again. Have an adult help you find one of these groups. Visit one or talk to them on the phone and ask questions about the work they do. Do they know about Leave No Trace guidelines? How do they follow them in their work?</t>
        </r>
      </text>
    </comment>
    <comment ref="C206" authorId="0" shapeId="0" xr:uid="{00000000-0006-0000-0500-00009C000000}">
      <text>
        <r>
          <rPr>
            <sz val="9"/>
            <color indexed="81"/>
            <rFont val="Tahoma"/>
            <family val="2"/>
          </rPr>
          <t>It's important to be kind everywhere you go, but especially in the outdoors. Practice your outdoor kindness skills in this step.</t>
        </r>
      </text>
    </comment>
    <comment ref="C207" authorId="0" shapeId="0" xr:uid="{00000000-0006-0000-0500-00009D000000}">
      <text>
        <r>
          <rPr>
            <b/>
            <sz val="9"/>
            <color indexed="81"/>
            <rFont val="Tahoma"/>
            <family val="2"/>
          </rPr>
          <t>Visit a state or national park and find out about the people who work and visit there.</t>
        </r>
        <r>
          <rPr>
            <sz val="9"/>
            <color indexed="81"/>
            <rFont val="Tahoma"/>
            <family val="2"/>
          </rPr>
          <t xml:space="preserve"> If you can, have an adult help you find a park ranger to talk with. What kind of problems do they see when people do not respect the environment? What advice can they give to people who want to be kinder to outdoor spaces?</t>
        </r>
      </text>
    </comment>
    <comment ref="C208" authorId="0" shapeId="0" xr:uid="{00000000-0006-0000-0500-00009E000000}">
      <text>
        <r>
          <rPr>
            <b/>
            <sz val="9"/>
            <color indexed="81"/>
            <rFont val="Tahoma"/>
            <family val="2"/>
          </rPr>
          <t>Come up with three ways you can be kind to others when you're outdoors.</t>
        </r>
        <r>
          <rPr>
            <sz val="9"/>
            <color indexed="81"/>
            <rFont val="Tahoma"/>
            <family val="2"/>
          </rPr>
          <t xml:space="preserve"> You might try using your "indoor voice" when you're outside to keep from disturbing others, or you could invite a new friend to join a hike or outdoor game. Visit an outdoor area and practice all three ideas.</t>
        </r>
      </text>
    </comment>
    <comment ref="C209" authorId="0" shapeId="0" xr:uid="{00000000-0006-0000-0500-00009F000000}">
      <text>
        <r>
          <rPr>
            <b/>
            <sz val="9"/>
            <color indexed="81"/>
            <rFont val="Tahoma"/>
            <family val="2"/>
          </rPr>
          <t>Help improve an outdoor space.</t>
        </r>
        <r>
          <rPr>
            <sz val="9"/>
            <color indexed="81"/>
            <rFont val="Tahoma"/>
            <family val="2"/>
          </rPr>
          <t xml:space="preserve"> Do you know an outdoor space that could use a little love? Come up with some ideas for ways to leave an outdoor area better, then talk to an adult about how you could put your plan into action.</t>
        </r>
      </text>
    </comment>
    <comment ref="C213" authorId="0" shapeId="0" xr:uid="{00000000-0006-0000-0500-0000A0000000}">
      <text>
        <r>
          <rPr>
            <sz val="9"/>
            <color indexed="81"/>
            <rFont val="Tahoma"/>
            <family val="2"/>
          </rPr>
          <t>Rules are important in any game or activity. How would you know how to play if you didn't have them? Think more closely about rules in this step.</t>
        </r>
      </text>
    </comment>
    <comment ref="C214" authorId="0" shapeId="0" xr:uid="{00000000-0006-0000-0500-0000A1000000}">
      <text>
        <r>
          <rPr>
            <b/>
            <sz val="9"/>
            <color indexed="81"/>
            <rFont val="Tahoma"/>
            <family val="2"/>
          </rPr>
          <t>Teach the rules of an active game.</t>
        </r>
        <r>
          <rPr>
            <sz val="9"/>
            <color indexed="81"/>
            <rFont val="Tahoma"/>
            <family val="2"/>
          </rPr>
          <t xml:space="preserve"> It might be Mother, May I?; Simon Says; or Red Light, Green Light. Teach the rules to a friend or family member and play together. Then talk about how the rules helped you play fairly.
FOR MORE FUN: Learn a game you haven't played before, then teach those rules.</t>
        </r>
      </text>
    </comment>
    <comment ref="C215" authorId="0" shapeId="0" xr:uid="{00000000-0006-0000-0500-0000A2000000}">
      <text>
        <r>
          <rPr>
            <b/>
            <sz val="9"/>
            <color indexed="81"/>
            <rFont val="Tahoma"/>
            <family val="2"/>
          </rPr>
          <t>Make up two new rules for hide-and-seek.</t>
        </r>
        <r>
          <rPr>
            <sz val="9"/>
            <color indexed="81"/>
            <rFont val="Tahoma"/>
            <family val="2"/>
          </rPr>
          <t xml:space="preserve"> For example, the person who's "it" could have to do 10 jumping jacks after they count and before they start seeking. Play the game with your new rules. Afterwards, talk about what it was like to follow the new rules. Did you like them?</t>
        </r>
      </text>
    </comment>
    <comment ref="C216" authorId="0" shapeId="0" xr:uid="{00000000-0006-0000-0500-0000A3000000}">
      <text>
        <r>
          <rPr>
            <b/>
            <sz val="9"/>
            <color indexed="81"/>
            <rFont val="Tahoma"/>
            <family val="2"/>
          </rPr>
          <t>Learn two rules for a sport or active game that's popular in another country.</t>
        </r>
        <r>
          <rPr>
            <sz val="9"/>
            <color indexed="81"/>
            <rFont val="Tahoma"/>
            <family val="2"/>
          </rPr>
          <t xml:space="preserve"> Team up with an adult to find one online, or ask a coach or sports teacher. Then, play part of the game or sport with Brownie friends, or just talk about the rules you found.
FOR MORE FUN: If you can, watch a game online or on television and see if athletes follow the rules!</t>
        </r>
      </text>
    </comment>
    <comment ref="C217" authorId="0" shapeId="0" xr:uid="{00000000-0006-0000-0500-0000A4000000}">
      <text>
        <r>
          <rPr>
            <sz val="9"/>
            <color indexed="81"/>
            <rFont val="Tahoma"/>
            <family val="2"/>
          </rPr>
          <t>When you play a game, do you include everyone who wants to join in? Part of playing fair is making sure everyone has a chance to play. Find out more about who plays sports today.</t>
        </r>
      </text>
    </comment>
    <comment ref="C218" authorId="0" shapeId="0" xr:uid="{00000000-0006-0000-0500-0000A5000000}">
      <text>
        <r>
          <rPr>
            <b/>
            <sz val="9"/>
            <color indexed="81"/>
            <rFont val="Tahoma"/>
            <family val="2"/>
          </rPr>
          <t>Ask a  woman about Title IX.</t>
        </r>
        <r>
          <rPr>
            <sz val="9"/>
            <color indexed="81"/>
            <rFont val="Tahoma"/>
            <family val="2"/>
          </rPr>
          <t xml:space="preserve"> Title IX is a law passed in 1972. It required schools to allow girls to have the same sports teams, gym time, and uniforms that boys did. Talk to a woman who went to school before 1972 about how this law affected her.
FOR MORE FUN: "IX" means "nine" in the number system used in ancient Rome, called "Roman numerals." Talk about other places you've seen these kinds of numbers, and find out how to write them up to 10. </t>
        </r>
      </text>
    </comment>
    <comment ref="C219" authorId="0" shapeId="0" xr:uid="{00000000-0006-0000-0500-0000A6000000}">
      <text>
        <r>
          <rPr>
            <b/>
            <sz val="9"/>
            <color indexed="81"/>
            <rFont val="Tahoma"/>
            <family val="2"/>
          </rPr>
          <t>Find a sport that women play professionally.</t>
        </r>
        <r>
          <rPr>
            <sz val="9"/>
            <color indexed="81"/>
            <rFont val="Tahoma"/>
            <family val="2"/>
          </rPr>
          <t xml:space="preserve"> Team up with an adult to find a book or information online about a professional women's sports group or association. When did the group form? When and where do they play?
FOR MORE FUN: Go see a team of women play a game!</t>
        </r>
      </text>
    </comment>
    <comment ref="C220" authorId="0" shapeId="0" xr:uid="{00000000-0006-0000-0500-0000A7000000}">
      <text>
        <r>
          <rPr>
            <b/>
            <sz val="9"/>
            <color indexed="81"/>
            <rFont val="Tahoma"/>
            <family val="2"/>
          </rPr>
          <t>Learn about disabilities and sports.</t>
        </r>
        <r>
          <rPr>
            <sz val="9"/>
            <color indexed="81"/>
            <rFont val="Tahoma"/>
            <family val="2"/>
          </rPr>
          <t xml:space="preserve"> Some people may have a disability that makes playing sports harder, and many still find a way to play! Work with an adult to find out how a sport is played by people with disabilities.
FOR MORE FUN: If there is a sports league for people with disabilities in your area, go watch a game. Or ask an adult to help you find a game to watch online.</t>
        </r>
      </text>
    </comment>
    <comment ref="C221" authorId="0" shapeId="0" xr:uid="{00000000-0006-0000-0500-0000A8000000}">
      <text>
        <r>
          <rPr>
            <sz val="9"/>
            <color indexed="81"/>
            <rFont val="Tahoma"/>
            <family val="2"/>
          </rPr>
          <t>Being a good team member is part of playing fair. Learn to work together by playing one of the games below.</t>
        </r>
      </text>
    </comment>
    <comment ref="C222" authorId="0" shapeId="0" xr:uid="{00000000-0006-0000-0500-0000A9000000}">
      <text>
        <r>
          <rPr>
            <b/>
            <sz val="9"/>
            <color indexed="81"/>
            <rFont val="Tahoma"/>
            <family val="2"/>
          </rPr>
          <t>Play Popcorn.</t>
        </r>
        <r>
          <rPr>
            <sz val="9"/>
            <color indexed="81"/>
            <rFont val="Tahoma"/>
            <family val="2"/>
          </rPr>
          <t xml:space="preserve"> One person is the caller who yells out an object and a umber. The number called will be the number of players. Those players then pretend to be that object. For example, "Popcorn-4!"means four girls get together and act like popcorn. Try it with objects like a train, piano, tree, waterfall, or roller coaster!</t>
        </r>
      </text>
    </comment>
    <comment ref="C223" authorId="0" shapeId="0" xr:uid="{00000000-0006-0000-0500-0000AA000000}">
      <text>
        <r>
          <rPr>
            <b/>
            <sz val="9"/>
            <color indexed="81"/>
            <rFont val="Tahoma"/>
            <family val="2"/>
          </rPr>
          <t>Untangle yourself from a human knot.</t>
        </r>
        <r>
          <rPr>
            <sz val="9"/>
            <color indexed="81"/>
            <rFont val="Tahoma"/>
            <family val="2"/>
          </rPr>
          <t xml:space="preserve"> Divide into two teams of at least four people. Have each team stand in a circle. Players put both hands in the middle, then grab hands with two other people in the group. The teams must work together to untangle themselves without letting go of anyone's hand. The team that finishes first wins! Now form one big team and try to get your human knot untied.
FOR MORE FUN: Try this game with new girls or a group of Daisies.</t>
        </r>
      </text>
    </comment>
    <comment ref="C224" authorId="0" shapeId="0" xr:uid="{00000000-0006-0000-0500-0000AB000000}">
      <text>
        <r>
          <rPr>
            <b/>
            <sz val="9"/>
            <color indexed="81"/>
            <rFont val="Tahoma"/>
            <family val="2"/>
          </rPr>
          <t>Try a game of Octopus Tag.</t>
        </r>
        <r>
          <rPr>
            <sz val="9"/>
            <color indexed="81"/>
            <rFont val="Tahoma"/>
            <family val="2"/>
          </rPr>
          <t xml:space="preserve"> Two people start as the octopus. They must hold hands as they run and tag other players. If someone gets tagged, they join the octopus. The game continues until the octopus has tagged everyone.</t>
        </r>
      </text>
    </comment>
    <comment ref="C225" authorId="0" shapeId="0" xr:uid="{00000000-0006-0000-0500-0000AC000000}">
      <text>
        <r>
          <rPr>
            <sz val="9"/>
            <color indexed="81"/>
            <rFont val="Tahoma"/>
            <family val="2"/>
          </rPr>
          <t>How will you know who wins if you don't keep score? Practice your scoring skills in this step.</t>
        </r>
      </text>
    </comment>
    <comment ref="C226" authorId="0" shapeId="0" xr:uid="{00000000-0006-0000-0500-0000AD000000}">
      <text>
        <r>
          <rPr>
            <b/>
            <sz val="9"/>
            <color indexed="81"/>
            <rFont val="Tahoma"/>
            <family val="2"/>
          </rPr>
          <t>See a sport live or on television.</t>
        </r>
        <r>
          <rPr>
            <sz val="9"/>
            <color indexed="81"/>
            <rFont val="Tahoma"/>
            <family val="2"/>
          </rPr>
          <t xml:space="preserve"> Watch a whole game and find out how they score points, Keep your own score at home. Is it the same as the official score?
FOR MORE FUN: Pretend to be a referee and make up your own sport signals. Explain them to a friend.ee</t>
        </r>
      </text>
    </comment>
    <comment ref="C227" authorId="0" shapeId="0" xr:uid="{00000000-0006-0000-0500-0000AE000000}">
      <text>
        <r>
          <rPr>
            <b/>
            <sz val="9"/>
            <color indexed="81"/>
            <rFont val="Tahoma"/>
            <family val="2"/>
          </rPr>
          <t>Make more points.</t>
        </r>
        <r>
          <rPr>
            <sz val="9"/>
            <color indexed="81"/>
            <rFont val="Tahoma"/>
            <family val="2"/>
          </rPr>
          <t xml:space="preserve"> Play the Points Match Up game on this page. Then choose one sport and find out how many points you get when you score. Now, think of ways to award more points if you were in charge. Would you give points for style or for trying really hard?</t>
        </r>
      </text>
    </comment>
    <comment ref="C228" authorId="0" shapeId="0" xr:uid="{00000000-0006-0000-0500-0000AF000000}">
      <text>
        <r>
          <rPr>
            <b/>
            <sz val="9"/>
            <color indexed="81"/>
            <rFont val="Tahoma"/>
            <family val="2"/>
          </rPr>
          <t>Keep score for a sport you play by yourself.</t>
        </r>
        <r>
          <rPr>
            <sz val="9"/>
            <color indexed="81"/>
            <rFont val="Tahoma"/>
            <family val="2"/>
          </rPr>
          <t xml:space="preserve"> Choose a sport like biking, skating, or jumping rope. Then figure out how and when you should get points. Now, go out and play! Practice playing fair by keeping an honest score for yourself.</t>
        </r>
      </text>
    </comment>
    <comment ref="C229" authorId="0" shapeId="0" xr:uid="{00000000-0006-0000-0500-0000B0000000}">
      <text>
        <r>
          <rPr>
            <sz val="9"/>
            <color indexed="81"/>
            <rFont val="Tahoma"/>
            <family val="2"/>
          </rPr>
          <t>Put your playing-fair skills in action with a field day! You could even invite another Girl Scout group to play. At your field day, include a team game you make up, and teach the rules to everyone so you can play together. (Be sure to listen and play by the rules that other girls teach you, too!)</t>
        </r>
      </text>
    </comment>
    <comment ref="C230" authorId="0" shapeId="0" xr:uid="{00000000-0006-0000-0500-0000B1000000}">
      <text>
        <r>
          <rPr>
            <b/>
            <sz val="9"/>
            <color indexed="81"/>
            <rFont val="Tahoma"/>
            <family val="2"/>
          </rPr>
          <t>Make a team relay that combines three different games.</t>
        </r>
        <r>
          <rPr>
            <sz val="9"/>
            <color indexed="81"/>
            <rFont val="Tahoma"/>
            <family val="2"/>
          </rPr>
          <t xml:space="preserve"> For example, you might hit a ball through two croquet hoops, then make a basket through a hoop, then throw a baseball to the next teammate so she can start. See which team can finish first!</t>
        </r>
      </text>
    </comment>
    <comment ref="C231" authorId="0" shapeId="0" xr:uid="{00000000-0006-0000-0500-0000B2000000}">
      <text>
        <r>
          <rPr>
            <b/>
            <sz val="9"/>
            <color indexed="81"/>
            <rFont val="Tahoma"/>
            <family val="2"/>
          </rPr>
          <t>Make a theme day.</t>
        </r>
        <r>
          <rPr>
            <sz val="9"/>
            <color indexed="81"/>
            <rFont val="Tahoma"/>
            <family val="2"/>
          </rPr>
          <t xml:space="preserve"> With your Brownie friends, come with ideas for a theme. Then make up games that go with it. For example, you could have a zoo field day and jump in sack races like bunnies, or make baskets in a game of Horse.
FOR MORE FUN: Dress up in the theme!</t>
        </r>
      </text>
    </comment>
    <comment ref="C232" authorId="0" shapeId="0" xr:uid="{00000000-0006-0000-0500-0000B3000000}">
      <text>
        <r>
          <rPr>
            <b/>
            <sz val="9"/>
            <color indexed="81"/>
            <rFont val="Tahoma"/>
            <family val="2"/>
          </rPr>
          <t>Make up a championship.</t>
        </r>
        <r>
          <rPr>
            <sz val="9"/>
            <color indexed="81"/>
            <rFont val="Tahoma"/>
            <family val="2"/>
          </rPr>
          <t xml:space="preserve"> Divide into four teams. Then choose at least three different games. For example, you could see who can do the silliest jumping jack, throw a ball the farthest, and jump rope the longest. First, compete within your team. Then choose your team's strongest player. Send her to play in a championship game against the other teams' strongest players. Don't forget to cheer on your champion!</t>
        </r>
      </text>
    </comment>
    <comment ref="C236" authorId="0" shapeId="0" xr:uid="{00000000-0006-0000-0500-000001000000}">
      <text>
        <r>
          <rPr>
            <sz val="9"/>
            <color indexed="81"/>
            <rFont val="Tahoma"/>
            <family val="2"/>
          </rPr>
          <t>An emergency is when something serious like a fire or a car accident happens, or someone gets hurt or sick and can't get help for themselves. Find out more about how to handle an emergency.</t>
        </r>
      </text>
    </comment>
    <comment ref="C237" authorId="0" shapeId="0" xr:uid="{00000000-0006-0000-0500-000002000000}">
      <text>
        <r>
          <rPr>
            <b/>
            <sz val="9"/>
            <color indexed="81"/>
            <rFont val="Tahoma"/>
            <family val="2"/>
          </rPr>
          <t>Role-play 911.</t>
        </r>
        <r>
          <rPr>
            <sz val="9"/>
            <color indexed="81"/>
            <rFont val="Tahoma"/>
            <family val="2"/>
          </rPr>
          <t xml:space="preserve"> Ask an adult to write different emergency situations on slips of paper and put them in a jar. With your Brownie friends, take turns pulling a paper from the jar. Role-play a call to 911 based on the information on the paper.</t>
        </r>
      </text>
    </comment>
    <comment ref="C238" authorId="0" shapeId="0" xr:uid="{00000000-0006-0000-0500-000003000000}">
      <text>
        <r>
          <rPr>
            <b/>
            <sz val="9"/>
            <color indexed="81"/>
            <rFont val="Tahoma"/>
            <family val="2"/>
          </rPr>
          <t>Practice 911 with a friend or family member.</t>
        </r>
        <r>
          <rPr>
            <sz val="9"/>
            <color indexed="81"/>
            <rFont val="Tahoma"/>
            <family val="2"/>
          </rPr>
          <t xml:space="preserve"> Take turns pretending to make calls to 911. One of you will play the role of the caller and the other the operator.</t>
        </r>
      </text>
    </comment>
    <comment ref="C239" authorId="0" shapeId="0" xr:uid="{00000000-0006-0000-0500-000004000000}">
      <text>
        <r>
          <rPr>
            <b/>
            <sz val="9"/>
            <color indexed="81"/>
            <rFont val="Tahoma"/>
            <family val="2"/>
          </rPr>
          <t>Get advice from an expert.</t>
        </r>
        <r>
          <rPr>
            <sz val="9"/>
            <color indexed="81"/>
            <rFont val="Tahoma"/>
            <family val="2"/>
          </rPr>
          <t xml:space="preserve"> Invite a police officer or firefighter to talk to your group about the importance of calling 911 in an emergency and what you need to say to get help.</t>
        </r>
      </text>
    </comment>
    <comment ref="C240" authorId="0" shapeId="0" xr:uid="{00000000-0006-0000-0500-000005000000}">
      <text>
        <r>
          <rPr>
            <sz val="9"/>
            <color indexed="81"/>
            <rFont val="Tahoma"/>
            <family val="2"/>
          </rPr>
          <t>Ask for tips about staying safe, and find out how they use first aid.</t>
        </r>
      </text>
    </comment>
    <comment ref="C241" authorId="0" shapeId="0" xr:uid="{00000000-0006-0000-0500-000006000000}">
      <text>
        <r>
          <rPr>
            <b/>
            <sz val="9"/>
            <color indexed="81"/>
            <rFont val="Tahoma"/>
            <family val="2"/>
          </rPr>
          <t>Interview a medical professional.</t>
        </r>
        <r>
          <rPr>
            <sz val="9"/>
            <color indexed="81"/>
            <rFont val="Tahoma"/>
            <family val="2"/>
          </rPr>
          <t xml:space="preserve"> Tour a clinic and talk to a doctor or nurse, or interview your school nurse.</t>
        </r>
      </text>
    </comment>
    <comment ref="C242" authorId="0" shapeId="0" xr:uid="{00000000-0006-0000-0500-000007000000}">
      <text>
        <r>
          <rPr>
            <b/>
            <sz val="9"/>
            <color indexed="81"/>
            <rFont val="Tahoma"/>
            <family val="2"/>
          </rPr>
          <t>Talk to the police.</t>
        </r>
        <r>
          <rPr>
            <sz val="9"/>
            <color indexed="81"/>
            <rFont val="Tahoma"/>
            <family val="2"/>
          </rPr>
          <t xml:space="preserve"> Interview officers at your local police station.</t>
        </r>
      </text>
    </comment>
    <comment ref="C243" authorId="0" shapeId="0" xr:uid="{00000000-0006-0000-0500-000008000000}">
      <text>
        <r>
          <rPr>
            <b/>
            <sz val="9"/>
            <color indexed="81"/>
            <rFont val="Tahoma"/>
            <family val="2"/>
          </rPr>
          <t>Visit a fire station.</t>
        </r>
        <r>
          <rPr>
            <sz val="9"/>
            <color indexed="81"/>
            <rFont val="Tahoma"/>
            <family val="2"/>
          </rPr>
          <t xml:space="preserve"> Tour your local fire station and talk to the firefighters.
FOR MORE FUN: If you were to visit a fire station you might see boots and pants ready for the firefighter to step right into. Lay your clothes out the night before and be ready to jump into them just like a firefighter!</t>
        </r>
      </text>
    </comment>
    <comment ref="C244" authorId="0" shapeId="0" xr:uid="{00000000-0006-0000-0500-000009000000}">
      <text>
        <r>
          <rPr>
            <sz val="9"/>
            <color indexed="81"/>
            <rFont val="Tahoma"/>
            <family val="2"/>
          </rPr>
          <t>It's a good idea to have a first aid kit handy to help anyone who has a minor injury, such as a cut or scrape. First, find out what should go into a first aid kit, then make your own.</t>
        </r>
      </text>
    </comment>
    <comment ref="C245" authorId="0" shapeId="0" xr:uid="{00000000-0006-0000-0500-00000A000000}">
      <text>
        <r>
          <rPr>
            <b/>
            <sz val="9"/>
            <color indexed="81"/>
            <rFont val="Tahoma"/>
            <family val="2"/>
          </rPr>
          <t>Make a first aid kit for your home.</t>
        </r>
        <r>
          <rPr>
            <sz val="9"/>
            <color indexed="81"/>
            <rFont val="Tahoma"/>
            <family val="2"/>
          </rPr>
          <t xml:space="preserve"> Keep it in a place where everyone in your family can find it easily.</t>
        </r>
      </text>
    </comment>
    <comment ref="C246" authorId="0" shapeId="0" xr:uid="{00000000-0006-0000-0500-00000B000000}">
      <text>
        <r>
          <rPr>
            <b/>
            <sz val="9"/>
            <color indexed="81"/>
            <rFont val="Tahoma"/>
            <family val="2"/>
          </rPr>
          <t>Make a kit for your Girl Scout meeting place.</t>
        </r>
        <r>
          <rPr>
            <sz val="9"/>
            <color indexed="81"/>
            <rFont val="Tahoma"/>
            <family val="2"/>
          </rPr>
          <t xml:space="preserve"> Think about what kinds of emergencies might occur during a meeting. Make your kit to be prepared for them!</t>
        </r>
      </text>
    </comment>
    <comment ref="C247" authorId="0" shapeId="0" xr:uid="{00000000-0006-0000-0500-00000C000000}">
      <text>
        <r>
          <rPr>
            <b/>
            <sz val="9"/>
            <color indexed="81"/>
            <rFont val="Tahoma"/>
            <family val="2"/>
          </rPr>
          <t>Make a first aid kit and donate it.</t>
        </r>
        <r>
          <rPr>
            <sz val="9"/>
            <color indexed="81"/>
            <rFont val="Tahoma"/>
            <family val="2"/>
          </rPr>
          <t xml:space="preserve"> You might give the kit to a local organization, such as a homeless shelter or food pantry.</t>
        </r>
      </text>
    </comment>
    <comment ref="C248" authorId="0" shapeId="0" xr:uid="{00000000-0006-0000-0500-00000D000000}">
      <text>
        <r>
          <rPr>
            <sz val="9"/>
            <color indexed="81"/>
            <rFont val="Tahoma"/>
            <family val="2"/>
          </rPr>
          <t>If you know how to treat an injury like a cut, scrape, bruise, or insect bite, you can take care of yourself and help others. Find out how to prevent common injuries and how to use first aid to treat them.</t>
        </r>
      </text>
    </comment>
    <comment ref="C249" authorId="0" shapeId="0" xr:uid="{00000000-0006-0000-0500-00000E000000}">
      <text>
        <r>
          <rPr>
            <b/>
            <sz val="9"/>
            <color indexed="81"/>
            <rFont val="Tahoma"/>
            <family val="2"/>
          </rPr>
          <t>Get tips from a medical professional.</t>
        </r>
        <r>
          <rPr>
            <sz val="9"/>
            <color indexed="81"/>
            <rFont val="Tahoma"/>
            <family val="2"/>
          </rPr>
          <t xml:space="preserve"> Ask a doctor or nurse to talk to your group.</t>
        </r>
      </text>
    </comment>
    <comment ref="C250" authorId="0" shapeId="0" xr:uid="{00000000-0006-0000-0500-00000F000000}">
      <text>
        <r>
          <rPr>
            <b/>
            <sz val="9"/>
            <color indexed="81"/>
            <rFont val="Tahoma"/>
            <family val="2"/>
          </rPr>
          <t>Learn with the Red Cross.</t>
        </r>
        <r>
          <rPr>
            <sz val="9"/>
            <color indexed="81"/>
            <rFont val="Tahoma"/>
            <family val="2"/>
          </rPr>
          <t xml:space="preserve"> Take a first aid course or ask someone from your local Red Cross to talk to your group about first aid for girls your age.</t>
        </r>
      </text>
    </comment>
    <comment ref="C251" authorId="0" shapeId="0" xr:uid="{00000000-0006-0000-0500-000010000000}">
      <text>
        <r>
          <rPr>
            <b/>
            <sz val="9"/>
            <color indexed="81"/>
            <rFont val="Tahoma"/>
            <family val="2"/>
          </rPr>
          <t>Talk to an EMT.</t>
        </r>
        <r>
          <rPr>
            <sz val="9"/>
            <color indexed="81"/>
            <rFont val="Tahoma"/>
            <family val="2"/>
          </rPr>
          <t xml:space="preserve"> Ask an emergency medical technician (also known as an EMT) to talk to your group.</t>
        </r>
      </text>
    </comment>
    <comment ref="C252" authorId="0" shapeId="0" xr:uid="{00000000-0006-0000-0500-000011000000}">
      <text>
        <r>
          <rPr>
            <sz val="9"/>
            <color indexed="81"/>
            <rFont val="Tahoma"/>
            <family val="2"/>
          </rPr>
          <t>Enjoying the outdoors at camp, at the beach, or at a park is great fun. What's not so fun? Bug bites, bee stings, sunburn, and poison oak or ivy. Find out how to avoid and treat common outdoor injuries.</t>
        </r>
      </text>
    </comment>
    <comment ref="C253" authorId="0" shapeId="0" xr:uid="{00000000-0006-0000-0500-000012000000}">
      <text>
        <r>
          <rPr>
            <b/>
            <sz val="9"/>
            <color indexed="81"/>
            <rFont val="Tahoma"/>
            <family val="2"/>
          </rPr>
          <t>Take a hike.</t>
        </r>
        <r>
          <rPr>
            <sz val="9"/>
            <color indexed="81"/>
            <rFont val="Tahoma"/>
            <family val="2"/>
          </rPr>
          <t xml:space="preserve"> Ask a park ranger or camp director to take you on a nature walk. Identify plants, animals, and insects to avoid, and discuss how to protect yourself from sunburn. Talk about what to do if you have a bug bite, bee sting, sunburn, or poison oak or ivy rash.</t>
        </r>
      </text>
    </comment>
    <comment ref="C254" authorId="0" shapeId="0" xr:uid="{00000000-0006-0000-0500-000013000000}">
      <text>
        <r>
          <rPr>
            <b/>
            <sz val="9"/>
            <color indexed="81"/>
            <rFont val="Tahoma"/>
            <family val="2"/>
          </rPr>
          <t>Read all about it.</t>
        </r>
        <r>
          <rPr>
            <sz val="9"/>
            <color indexed="81"/>
            <rFont val="Tahoma"/>
            <family val="2"/>
          </rPr>
          <t xml:space="preserve"> Go to the library (or ask an adult to go online with you) and make a list of local plants, animals, and insects to avoid and how to protect yourself from sunburn. Get information about treating a bug bite, bee sting, sunburn, or poison oak or ivy rash, then discuss what you find with friends and family.</t>
        </r>
      </text>
    </comment>
    <comment ref="C255" authorId="0" shapeId="0" xr:uid="{00000000-0006-0000-0500-000014000000}">
      <text>
        <r>
          <rPr>
            <b/>
            <sz val="9"/>
            <color indexed="81"/>
            <rFont val="Tahoma"/>
            <family val="2"/>
          </rPr>
          <t>Talk to an outdoor expert.</t>
        </r>
        <r>
          <rPr>
            <sz val="9"/>
            <color indexed="81"/>
            <rFont val="Tahoma"/>
            <family val="2"/>
          </rPr>
          <t xml:space="preserve"> Ask an older Girl Scout, an experienced hiker, or a member of an outdoor society about local plants, animals, and insects to avoid and how to protect yourself from sunburn. Talk about how to treat a bug bite, bee sting, sunburn, or poison oak or ivy rash.</t>
        </r>
      </text>
    </comment>
    <comment ref="C259" authorId="0" shapeId="0" xr:uid="{00000000-0006-0000-0500-000015000000}">
      <text>
        <r>
          <rPr>
            <sz val="9"/>
            <color indexed="81"/>
            <rFont val="Tahoma"/>
            <family val="2"/>
          </rPr>
          <t>Songs are fun no matter where you are. Singing brings us together and helps us feel connected, strong, and proud. Girl Scouts sing in special places or to mark special times-or sometimes just for the fun of it!</t>
        </r>
      </text>
    </comment>
    <comment ref="C260" authorId="0" shapeId="0" xr:uid="{00000000-0006-0000-0500-000016000000}">
      <text>
        <r>
          <rPr>
            <b/>
            <sz val="9"/>
            <color indexed="81"/>
            <rFont val="Tahoma"/>
            <family val="2"/>
          </rPr>
          <t>Learn three new Girl Scout songs.</t>
        </r>
        <r>
          <rPr>
            <sz val="9"/>
            <color indexed="81"/>
            <rFont val="Tahoma"/>
            <family val="2"/>
          </rPr>
          <t xml:space="preserve"> Ask an older Girl Scout or look in your Journeys for a song to learn and enjoy while: (a) riding in the car or doing chores, (b) camping or doing things outdoors, (c) at the end of a Brownie meeting. Sing them with your friends, and talk about why you like each one.</t>
        </r>
      </text>
    </comment>
    <comment ref="C261" authorId="0" shapeId="0" xr:uid="{00000000-0006-0000-0500-000017000000}">
      <text>
        <r>
          <rPr>
            <b/>
            <sz val="9"/>
            <color indexed="81"/>
            <rFont val="Tahoma"/>
            <family val="2"/>
          </rPr>
          <t>Learn a new singing game, an action song, and a hand-clapping song.</t>
        </r>
        <r>
          <rPr>
            <sz val="9"/>
            <color indexed="81"/>
            <rFont val="Tahoma"/>
            <family val="2"/>
          </rPr>
          <t xml:space="preserve"> These might include clapping your hands or stomping your feet in time to songs like "The Hokey Pokey" or "If You're Happy and You Know It." Once you've learned your songs, teach them to friends or Daisies and sing them together.</t>
        </r>
      </text>
    </comment>
    <comment ref="C262" authorId="0" shapeId="0" xr:uid="{00000000-0006-0000-0500-000018000000}">
      <text>
        <r>
          <rPr>
            <b/>
            <sz val="9"/>
            <color indexed="81"/>
            <rFont val="Tahoma"/>
            <family val="2"/>
          </rPr>
          <t>Make up your own song based on nature.</t>
        </r>
        <r>
          <rPr>
            <sz val="9"/>
            <color indexed="81"/>
            <rFont val="Tahoma"/>
            <family val="2"/>
          </rPr>
          <t xml:space="preserve"> Listen to musical sounds in nature, like birds singing, frogs croaking, or rivers washing over stones. Use the sounds to create your own song, then sing it for your Brownie group or a family member.
FOR MORE FUN: Make up hand and body movements to go along with the song, like girls did to earn their Songster badge in 1963.</t>
        </r>
      </text>
    </comment>
    <comment ref="C263" authorId="0" shapeId="0" xr:uid="{00000000-0006-0000-0500-000019000000}">
      <text>
        <r>
          <rPr>
            <sz val="9"/>
            <color indexed="81"/>
            <rFont val="Tahoma"/>
            <family val="2"/>
          </rPr>
          <t>Girl Scout celebrations honor women and girls who change the world. As a Brownie, celebrate our founder's birthday. Juliette "Daisy" Gordon Low wanted girls to have a place to come together as sisters while having fun and doing good, too-so she started Girl Scouting! This year, mark her birthday with a special celebration.</t>
        </r>
      </text>
    </comment>
    <comment ref="C264" authorId="0" shapeId="0" xr:uid="{00000000-0006-0000-0500-00001A000000}">
      <text>
        <r>
          <rPr>
            <b/>
            <sz val="9"/>
            <color indexed="81"/>
            <rFont val="Tahoma"/>
            <family val="2"/>
          </rPr>
          <t>Throw a birthday bash.</t>
        </r>
        <r>
          <rPr>
            <sz val="9"/>
            <color indexed="81"/>
            <rFont val="Tahoma"/>
            <family val="2"/>
          </rPr>
          <t xml:space="preserve"> Have a party for Daisy with your Brownie sisters. You could invite another Brownie group to celebrate with you.
FOR MORE FUN: Ask an older Girl Scout what ceremonies, games, songs, and decorations she has used to celebrate Daisy's birthday. Try one of these ideas at your party!</t>
        </r>
      </text>
    </comment>
    <comment ref="C265" authorId="0" shapeId="0" xr:uid="{00000000-0006-0000-0500-00001B000000}">
      <text>
        <r>
          <rPr>
            <b/>
            <sz val="9"/>
            <color indexed="81"/>
            <rFont val="Tahoma"/>
            <family val="2"/>
          </rPr>
          <t>Make a birthday card for Daisy.</t>
        </r>
        <r>
          <rPr>
            <sz val="9"/>
            <color indexed="81"/>
            <rFont val="Tahoma"/>
            <family val="2"/>
          </rPr>
          <t xml:space="preserve"> The littlest Girl Scouts are called Daisies, after Juliette "Daisy" herself. In honor of Daisy Low's birthday, make and give a card to a Girl Scout Daisy. Inside, tell her your favorite things about Daisy Low, and your favorite things about being a Brownie. (Ask older Girl Scouts to help you find information about Daisy Low-you can look in your handbook and on the Girl Scout websites).</t>
        </r>
      </text>
    </comment>
    <comment ref="C266" authorId="0" shapeId="0" xr:uid="{00000000-0006-0000-0500-00001C000000}">
      <text>
        <r>
          <rPr>
            <b/>
            <sz val="9"/>
            <color indexed="81"/>
            <rFont val="Tahoma"/>
            <family val="2"/>
          </rPr>
          <t>Make up a birthday message.</t>
        </r>
        <r>
          <rPr>
            <sz val="9"/>
            <color indexed="81"/>
            <rFont val="Tahoma"/>
            <family val="2"/>
          </rPr>
          <t xml:space="preserve"> Three years in a row, Daisy wrote a message to all the Girl Scouts. Read the messages on page 4-ask an adult or older girl for help if you don't know some of the words. Then write your own birthday message about something important you want Girl Scouts to know today. Share your message with friends, family, and other Brownies.
FOR MORE FUN: Send your message to a Brownie group in another council.</t>
        </r>
      </text>
    </comment>
    <comment ref="C267" authorId="0" shapeId="0" xr:uid="{00000000-0006-0000-0500-00001D000000}">
      <text>
        <r>
          <rPr>
            <sz val="9"/>
            <color indexed="81"/>
            <rFont val="Tahoma"/>
            <family val="2"/>
          </rPr>
          <t>"Sisterhood" doesn't mean just sisters in your family. All the girls and women who are Girl Scouts try to live by the Girl Scout Law. That's what makes us a Girl Scout sisterhood. Our Law brings us together-and in this badge, you'll practice living its lines!</t>
        </r>
      </text>
    </comment>
    <comment ref="C268" authorId="0" shapeId="0" xr:uid="{00000000-0006-0000-0500-00001E000000}">
      <text>
        <r>
          <rPr>
            <b/>
            <sz val="9"/>
            <color indexed="81"/>
            <rFont val="Tahoma"/>
            <family val="2"/>
          </rPr>
          <t>Make up a game about your favorite line of the Law.</t>
        </r>
        <r>
          <rPr>
            <sz val="9"/>
            <color indexed="81"/>
            <rFont val="Tahoma"/>
            <family val="2"/>
          </rPr>
          <t xml:space="preserve"> You could create a jump rope song that uses the names of all the girls in your group. Every girl will feel included, and that's being considerate and caring. Or you could practice being honest and fair while you play your favorite board game with your Brownie sisters.</t>
        </r>
      </text>
    </comment>
    <comment ref="C269" authorId="0" shapeId="0" xr:uid="{00000000-0006-0000-0500-00001F000000}">
      <text>
        <r>
          <rPr>
            <b/>
            <sz val="9"/>
            <color indexed="81"/>
            <rFont val="Tahoma"/>
            <family val="2"/>
          </rPr>
          <t>Create a story, play, or puppet show.</t>
        </r>
        <r>
          <rPr>
            <sz val="9"/>
            <color indexed="81"/>
            <rFont val="Tahoma"/>
            <family val="2"/>
          </rPr>
          <t xml:space="preserve"> Make it about how you try to live the Girl Scout Law. Maybe you can share something you did on a Leadership Journey or a good turn you're proud of. Tell or perform it for your group or a family member.</t>
        </r>
      </text>
    </comment>
    <comment ref="C270" authorId="0" shapeId="0" xr:uid="{00000000-0006-0000-0500-000020000000}">
      <text>
        <r>
          <rPr>
            <b/>
            <sz val="9"/>
            <color indexed="81"/>
            <rFont val="Tahoma"/>
            <family val="2"/>
          </rPr>
          <t>Make a team mural, collage, flag, or other artwork.</t>
        </r>
        <r>
          <rPr>
            <sz val="9"/>
            <color indexed="81"/>
            <rFont val="Tahoma"/>
            <family val="2"/>
          </rPr>
          <t xml:space="preserve"> Create something that shows the sisterhood between all the girls in your group. You might show each girl's name, handprint, and how she practices the Girl Scout Law-for example, "Brownie Elf is friendly because she shares smiles with everyone."
FOR MORE FUN: Display your artwork at your meeting place.</t>
        </r>
      </text>
    </comment>
    <comment ref="C271" authorId="0" shapeId="0" xr:uid="{00000000-0006-0000-0500-000021000000}">
      <text>
        <r>
          <rPr>
            <sz val="9"/>
            <color indexed="81"/>
            <rFont val="Tahoma"/>
            <family val="2"/>
          </rPr>
          <t>It's the Girl Scout way to care about the world around us-whether it's a room, a campground, or the world. Practice by leaving a place you use or visit better than you found it. Then share how it made you feel with your friends and family.</t>
        </r>
      </text>
    </comment>
    <comment ref="C272" authorId="0" shapeId="0" xr:uid="{00000000-0006-0000-0500-000022000000}">
      <text>
        <r>
          <rPr>
            <b/>
            <sz val="9"/>
            <color indexed="81"/>
            <rFont val="Tahoma"/>
            <family val="2"/>
          </rPr>
          <t>A better room or home.</t>
        </r>
        <r>
          <rPr>
            <sz val="9"/>
            <color indexed="81"/>
            <rFont val="Tahoma"/>
            <family val="2"/>
          </rPr>
          <t xml:space="preserve"> Think of three ways you could leave your room or your home better than you found it each day. Team up with your family to choose one and do it for a week.</t>
        </r>
      </text>
    </comment>
    <comment ref="C273" authorId="0" shapeId="0" xr:uid="{00000000-0006-0000-0500-000023000000}">
      <text>
        <r>
          <rPr>
            <b/>
            <sz val="9"/>
            <color indexed="81"/>
            <rFont val="Tahoma"/>
            <family val="2"/>
          </rPr>
          <t>A better meeting place.</t>
        </r>
        <r>
          <rPr>
            <sz val="9"/>
            <color indexed="81"/>
            <rFont val="Tahoma"/>
            <family val="2"/>
          </rPr>
          <t xml:space="preserve"> Team up with your Brownie friends to think of three ways you could leave your Girl Scout meeting place better than you found it. Choose one and do it.</t>
        </r>
      </text>
    </comment>
    <comment ref="C274" authorId="0" shapeId="0" xr:uid="{00000000-0006-0000-0500-000024000000}">
      <text>
        <r>
          <rPr>
            <b/>
            <sz val="9"/>
            <color indexed="81"/>
            <rFont val="Tahoma"/>
            <family val="2"/>
          </rPr>
          <t>A better classroom.</t>
        </r>
        <r>
          <rPr>
            <sz val="9"/>
            <color indexed="81"/>
            <rFont val="Tahoma"/>
            <family val="2"/>
          </rPr>
          <t xml:space="preserve"> Think of three ways you could leave your classroom better than you found it. Talk to your teacher about your ideas, and choose one together that you can do for one week.</t>
        </r>
      </text>
    </comment>
    <comment ref="C275" authorId="0" shapeId="0" xr:uid="{00000000-0006-0000-0500-000025000000}">
      <text>
        <r>
          <rPr>
            <sz val="9"/>
            <color indexed="81"/>
            <rFont val="Tahoma"/>
            <family val="2"/>
          </rPr>
          <t>Traditions bring people together. A tradition can be a special food, a ceremony, a song-anything that's passed along through the years. Try one of these to share in Girl Scout tradition.</t>
        </r>
      </text>
    </comment>
    <comment ref="C276" authorId="0" shapeId="0" xr:uid="{00000000-0006-0000-0500-000026000000}">
      <text>
        <r>
          <rPr>
            <b/>
            <sz val="9"/>
            <color indexed="81"/>
            <rFont val="Tahoma"/>
            <family val="2"/>
          </rPr>
          <t>Follow in a Girl Scout's footsteps.</t>
        </r>
        <r>
          <rPr>
            <sz val="9"/>
            <color indexed="81"/>
            <rFont val="Tahoma"/>
            <family val="2"/>
          </rPr>
          <t xml:space="preserve"> Find a neighbor, relative, older friend, or family member who was a Girl Scout. Find out her favorite memories. Talk about things that are the same and different from when she was a Girl Scout compared to today.</t>
        </r>
      </text>
    </comment>
    <comment ref="C277" authorId="0" shapeId="0" xr:uid="{00000000-0006-0000-0500-000027000000}">
      <text>
        <r>
          <rPr>
            <b/>
            <sz val="9"/>
            <color indexed="81"/>
            <rFont val="Tahoma"/>
            <family val="2"/>
          </rPr>
          <t>Read the Brownie Story from an old Girl Scout handbook.</t>
        </r>
        <r>
          <rPr>
            <sz val="9"/>
            <color indexed="81"/>
            <rFont val="Tahoma"/>
            <family val="2"/>
          </rPr>
          <t xml:space="preserve"> Then read a story about Brownie Elf and the Brownie Friends from one of your Journeys, and talk about the two stories with your Brownie sisters. Why do you like each one? What do Brownies always have in common?
FOR MORE FUN: Illustrate one of the Brownie stories yourself, or ask your friends to each draw a page.</t>
        </r>
      </text>
    </comment>
    <comment ref="C278" authorId="0" shapeId="0" xr:uid="{00000000-0006-0000-0500-000028000000}">
      <text>
        <r>
          <rPr>
            <b/>
            <sz val="9"/>
            <color indexed="81"/>
            <rFont val="Tahoma"/>
            <family val="2"/>
          </rPr>
          <t>Make up a story about Campbell, Jamila, and Alejandra.</t>
        </r>
        <r>
          <rPr>
            <sz val="9"/>
            <color indexed="81"/>
            <rFont val="Tahoma"/>
            <family val="2"/>
          </rPr>
          <t xml:space="preserve"> You meet these three Brownie Friends in each of your Leadership Journeys. Read some of their adventures. Then make up a story about them! Will Campbell, Jam, and Ali visit your town or school? Will Brownie Elf come with them? Tell the story to your friends or family.</t>
        </r>
      </text>
    </comment>
    <comment ref="C283" authorId="0" shapeId="0" xr:uid="{00000000-0006-0000-0500-0000B4000000}">
      <text>
        <r>
          <rPr>
            <b/>
            <sz val="9"/>
            <color indexed="81"/>
            <rFont val="Tahoma"/>
            <family val="2"/>
          </rPr>
          <t>What does it mean to "give back"?</t>
        </r>
        <r>
          <rPr>
            <sz val="9"/>
            <color indexed="81"/>
            <rFont val="Tahoma"/>
            <family val="2"/>
          </rPr>
          <t xml:space="preserve"> Giving back is a way of helping people or supporting causes that you care about. Maybe you want to make sure people have enough to eat, or that pets can find loving homes. Find a business that donates money to help others, perhaps by giving money to schools or hospitals. See if they can use help from you! It doesn't have to be money-they might be able to use your time or ideas.</t>
        </r>
      </text>
    </comment>
    <comment ref="C285" authorId="0" shapeId="0" xr:uid="{00000000-0006-0000-0500-0000B5000000}">
      <text>
        <r>
          <rPr>
            <b/>
            <sz val="9"/>
            <color indexed="81"/>
            <rFont val="Tahoma"/>
            <family val="2"/>
          </rPr>
          <t>With your Brownie friends, talk about how you'd like to help others through your cookie business.</t>
        </r>
        <r>
          <rPr>
            <sz val="9"/>
            <color indexed="81"/>
            <rFont val="Tahoma"/>
            <family val="2"/>
          </rPr>
          <t xml:space="preserve"> You could help others with some of the money you earn or with the cookies themselves. If you want to help with money, set a goal for the number of boxes you'll have to sell. If you want to help with cookies, think about people who would love to have cookies, sch as soldiers, people in senior citizen homes, or people who can't afford cookies.</t>
        </r>
      </text>
    </comment>
    <comment ref="C287" authorId="0" shapeId="0" xr:uid="{00000000-0006-0000-0500-0000B6000000}">
      <text>
        <r>
          <rPr>
            <b/>
            <sz val="9"/>
            <color indexed="81"/>
            <rFont val="Tahoma"/>
            <family val="2"/>
          </rPr>
          <t>As you sell cookies, ask customers about how they think your community could be improved.</t>
        </r>
        <r>
          <rPr>
            <sz val="9"/>
            <color indexed="81"/>
            <rFont val="Tahoma"/>
            <family val="2"/>
          </rPr>
          <t xml:space="preserve"> People might tell you that there aren't enough trash cans in the park or that a sidewalk should be built near the school. Write down what they say, then look through your notes to find ideas for Take Action projects. You could also tell your cookie customers about a few projects you're thinking of doing, and ask them which one they would choose.</t>
        </r>
      </text>
    </comment>
    <comment ref="C289" authorId="0" shapeId="0" xr:uid="{00000000-0006-0000-0500-0000B7000000}">
      <text>
        <r>
          <rPr>
            <b/>
            <sz val="9"/>
            <color indexed="81"/>
            <rFont val="Tahoma"/>
            <family val="2"/>
          </rPr>
          <t>If you want to help others with your cookie money, create a budget for a Take Action project or use your money to help your community.</t>
        </r>
        <r>
          <rPr>
            <sz val="9"/>
            <color indexed="81"/>
            <rFont val="Tahoma"/>
            <family val="2"/>
          </rPr>
          <t xml:space="preserve"> If you want to help with cookies, make a plan for how to do that. For example, you could offer your customers a chance to buy cookies for people who would enjoy them, then donate the cookies in person or write cards to send with the cookies.</t>
        </r>
      </text>
    </comment>
    <comment ref="C291" authorId="0" shapeId="0" xr:uid="{00000000-0006-0000-0500-0000B8000000}">
      <text>
        <r>
          <rPr>
            <b/>
            <sz val="9"/>
            <color indexed="81"/>
            <rFont val="Tahoma"/>
            <family val="2"/>
          </rPr>
          <t>Write your cookie customers after the sale to let them know how they've helped make the world a better place by buying Girl Scout Cookies!</t>
        </r>
      </text>
    </comment>
    <comment ref="C295" authorId="0" shapeId="0" xr:uid="{00000000-0006-0000-0500-0000B9000000}">
      <text>
        <r>
          <rPr>
            <sz val="9"/>
            <color indexed="81"/>
            <rFont val="Tahoma"/>
            <family val="2"/>
          </rPr>
          <t>Find out where you can hike in your area. Some distances look short on a map, but they are actually quite long. Work with an adult to choose a hike that's perfect for you.</t>
        </r>
      </text>
    </comment>
    <comment ref="C296" authorId="0" shapeId="0" xr:uid="{00000000-0006-0000-0500-0000BA000000}">
      <text>
        <r>
          <rPr>
            <b/>
            <sz val="9"/>
            <color indexed="81"/>
            <rFont val="Tahoma"/>
            <family val="2"/>
          </rPr>
          <t>Find a trail.</t>
        </r>
        <r>
          <rPr>
            <sz val="9"/>
            <color indexed="81"/>
            <rFont val="Tahoma"/>
            <family val="2"/>
          </rPr>
          <t xml:space="preserve"> Team up with an adult to find a local trail online, or find a book of trails in your area.</t>
        </r>
      </text>
    </comment>
    <comment ref="C297" authorId="0" shapeId="0" xr:uid="{00000000-0006-0000-0500-0000BB000000}">
      <text>
        <r>
          <rPr>
            <b/>
            <sz val="9"/>
            <color indexed="81"/>
            <rFont val="Tahoma"/>
            <family val="2"/>
          </rPr>
          <t>Ask an expert.</t>
        </r>
        <r>
          <rPr>
            <sz val="9"/>
            <color indexed="81"/>
            <rFont val="Tahoma"/>
            <family val="2"/>
          </rPr>
          <t xml:space="preserve"> Invite a park ranger or experienced hiker to talk to your group about local places to hike.</t>
        </r>
      </text>
    </comment>
    <comment ref="C298" authorId="0" shapeId="0" xr:uid="{00000000-0006-0000-0500-0000BC000000}">
      <text>
        <r>
          <rPr>
            <b/>
            <sz val="9"/>
            <color indexed="81"/>
            <rFont val="Tahoma"/>
            <family val="2"/>
          </rPr>
          <t>Choose something to see.</t>
        </r>
        <r>
          <rPr>
            <sz val="9"/>
            <color indexed="81"/>
            <rFont val="Tahoma"/>
            <family val="2"/>
          </rPr>
          <t xml:space="preserve"> Do you have a favorite plant or animal you'd like to see? Is there a certain kind of tree you want to picnic under? Ask an experienced hiker to recommend a trail for you.</t>
        </r>
      </text>
    </comment>
    <comment ref="C299" authorId="0" shapeId="0" xr:uid="{00000000-0006-0000-0500-0000BD000000}">
      <text>
        <r>
          <rPr>
            <sz val="9"/>
            <color indexed="81"/>
            <rFont val="Tahoma"/>
            <family val="2"/>
          </rPr>
          <t>Get ready before you hit the trail. The more hiking skills you have, the more fun it will be.</t>
        </r>
      </text>
    </comment>
    <comment ref="C300" authorId="0" shapeId="0" xr:uid="{00000000-0006-0000-0500-0000BE000000}">
      <text>
        <r>
          <rPr>
            <b/>
            <sz val="9"/>
            <color indexed="81"/>
            <rFont val="Tahoma"/>
            <family val="2"/>
          </rPr>
          <t>Learn to follow trail signs.</t>
        </r>
        <r>
          <rPr>
            <sz val="9"/>
            <color indexed="81"/>
            <rFont val="Tahoma"/>
            <family val="2"/>
          </rPr>
          <t xml:space="preserve"> Set up a mini trail with trail signs. Make it in your own backyard, park, or school playground. Then ask your Brownie sisters to follow it.
FOR MORE FUN: Decorate a walking stick. (What kind of tree did your stick some from?)</t>
        </r>
      </text>
    </comment>
    <comment ref="C301" authorId="0" shapeId="0" xr:uid="{00000000-0006-0000-0500-0000BF000000}">
      <text>
        <r>
          <rPr>
            <b/>
            <sz val="9"/>
            <color indexed="81"/>
            <rFont val="Tahoma"/>
            <family val="2"/>
          </rPr>
          <t>Practice observation on a neighborhood safari.</t>
        </r>
        <r>
          <rPr>
            <sz val="9"/>
            <color indexed="81"/>
            <rFont val="Tahoma"/>
            <family val="2"/>
          </rPr>
          <t xml:space="preserve"> Before you go, make a simple map of your route. Then make three groups. One group will be "trailblazers." They're in charge of directions and will trace them on the map as you go. Another group will be "plant detectives." They'll write down all the plants they see. The third group will be "animal and bug detectives." They'll write down all the animals and bugs they see.</t>
        </r>
      </text>
    </comment>
    <comment ref="C302" authorId="0" shapeId="0" xr:uid="{00000000-0006-0000-0500-0000C0000000}">
      <text>
        <r>
          <rPr>
            <b/>
            <sz val="9"/>
            <color indexed="81"/>
            <rFont val="Tahoma"/>
            <family val="2"/>
          </rPr>
          <t>Know the trail.</t>
        </r>
        <r>
          <rPr>
            <sz val="9"/>
            <color indexed="81"/>
            <rFont val="Tahoma"/>
            <family val="2"/>
          </rPr>
          <t xml:space="preserve"> Trace the trail you will hike on a new piece of paper. Then talk with your friends about where you might see hills, streams, trees, flowers, and animals. Sketch them on your map.
FOR MORE FUN: Take your map with you on the hike. Were you right about what you would see?</t>
        </r>
      </text>
    </comment>
    <comment ref="C303" authorId="0" shapeId="0" xr:uid="{00000000-0006-0000-0500-0000C1000000}">
      <text>
        <r>
          <rPr>
            <sz val="9"/>
            <color indexed="81"/>
            <rFont val="Tahoma"/>
            <family val="2"/>
          </rPr>
          <t>Just like you can't play sports without the right equipment (playing soccer without a ball would be pretty tough!), you can't hike without the right gear. By the end of this step, you should have your hiker backpack ready.</t>
        </r>
      </text>
    </comment>
    <comment ref="C304" authorId="0" shapeId="0" xr:uid="{00000000-0006-0000-0500-0000C2000000}">
      <text>
        <r>
          <rPr>
            <b/>
            <sz val="9"/>
            <color indexed="81"/>
            <rFont val="Tahoma"/>
            <family val="2"/>
          </rPr>
          <t>Visit an outdoor store.</t>
        </r>
        <r>
          <rPr>
            <sz val="9"/>
            <color indexed="81"/>
            <rFont val="Tahoma"/>
            <family val="2"/>
          </rPr>
          <t xml:space="preserve"> Ask a staff member to teach you about great hiking gear.</t>
        </r>
      </text>
    </comment>
    <comment ref="C305" authorId="0" shapeId="0" xr:uid="{00000000-0006-0000-0500-0000C3000000}">
      <text>
        <r>
          <rPr>
            <b/>
            <sz val="9"/>
            <color indexed="81"/>
            <rFont val="Tahoma"/>
            <family val="2"/>
          </rPr>
          <t>Ask an older Girl Scout.</t>
        </r>
        <r>
          <rPr>
            <sz val="9"/>
            <color indexed="81"/>
            <rFont val="Tahoma"/>
            <family val="2"/>
          </rPr>
          <t xml:space="preserve"> What does she pack for a hike?</t>
        </r>
      </text>
    </comment>
    <comment ref="C306" authorId="0" shapeId="0" xr:uid="{00000000-0006-0000-0500-0000C4000000}">
      <text>
        <r>
          <rPr>
            <b/>
            <sz val="9"/>
            <color indexed="81"/>
            <rFont val="Tahoma"/>
            <family val="2"/>
          </rPr>
          <t>Invite an experienced hiker to your meeting.</t>
        </r>
        <r>
          <rPr>
            <sz val="9"/>
            <color indexed="81"/>
            <rFont val="Tahoma"/>
            <family val="2"/>
          </rPr>
          <t xml:space="preserve"> Ask for gear tips.</t>
        </r>
      </text>
    </comment>
    <comment ref="C307" authorId="0" shapeId="0" xr:uid="{00000000-0006-0000-0500-0000C5000000}">
      <text>
        <r>
          <rPr>
            <sz val="9"/>
            <color indexed="81"/>
            <rFont val="Tahoma"/>
            <family val="2"/>
          </rPr>
          <t>You'll need to keep up your energy on your hike. Pick your favorite healthy snack to take with you on the trail.</t>
        </r>
      </text>
    </comment>
    <comment ref="C308" authorId="0" shapeId="0" xr:uid="{00000000-0006-0000-0500-0000C6000000}">
      <text>
        <r>
          <rPr>
            <b/>
            <sz val="9"/>
            <color indexed="81"/>
            <rFont val="Tahoma"/>
            <family val="2"/>
          </rPr>
          <t>GORP. G</t>
        </r>
        <r>
          <rPr>
            <sz val="9"/>
            <color indexed="81"/>
            <rFont val="Tahoma"/>
            <family val="2"/>
          </rPr>
          <t>ood</t>
        </r>
        <r>
          <rPr>
            <b/>
            <sz val="9"/>
            <color indexed="81"/>
            <rFont val="Tahoma"/>
            <family val="2"/>
          </rPr>
          <t xml:space="preserve"> O</t>
        </r>
        <r>
          <rPr>
            <sz val="9"/>
            <color indexed="81"/>
            <rFont val="Tahoma"/>
            <family val="2"/>
          </rPr>
          <t>ld</t>
        </r>
        <r>
          <rPr>
            <b/>
            <sz val="9"/>
            <color indexed="81"/>
            <rFont val="Tahoma"/>
            <family val="2"/>
          </rPr>
          <t xml:space="preserve"> R</t>
        </r>
        <r>
          <rPr>
            <sz val="9"/>
            <color indexed="81"/>
            <rFont val="Tahoma"/>
            <family val="2"/>
          </rPr>
          <t xml:space="preserve">aisins and </t>
        </r>
        <r>
          <rPr>
            <b/>
            <sz val="9"/>
            <color indexed="81"/>
            <rFont val="Tahoma"/>
            <family val="2"/>
          </rPr>
          <t>P</t>
        </r>
        <r>
          <rPr>
            <sz val="9"/>
            <color indexed="81"/>
            <rFont val="Tahoma"/>
            <family val="2"/>
          </rPr>
          <t>eanuts taste great-and help keep your energy up! Pick your own ingredients, or invite your Brownie sisters to each contribute an ingredient. Try using nuts, dried fruit, chocolate chips, pretzels, or yogurt chips. Then mix it up in a big bowl and store in small zipper-close plastic bags.</t>
        </r>
      </text>
    </comment>
    <comment ref="C309" authorId="0" shapeId="0" xr:uid="{00000000-0006-0000-0500-0000C7000000}">
      <text>
        <r>
          <rPr>
            <b/>
            <sz val="9"/>
            <color indexed="81"/>
            <rFont val="Tahoma"/>
            <family val="2"/>
          </rPr>
          <t>Make a "walking salad."</t>
        </r>
        <r>
          <rPr>
            <sz val="9"/>
            <color indexed="81"/>
            <rFont val="Tahoma"/>
            <family val="2"/>
          </rPr>
          <t xml:space="preserve"> A walking salad is one that is easy to carry and eat on a hike. You make up your own. Use any raw vegetables and fruits. How about celery or carrot sticks wrapped in a lettuce leaf?</t>
        </r>
      </text>
    </comment>
    <comment ref="C310" authorId="0" shapeId="0" xr:uid="{00000000-0006-0000-0500-0000C8000000}">
      <text>
        <r>
          <rPr>
            <b/>
            <sz val="9"/>
            <color indexed="81"/>
            <rFont val="Tahoma"/>
            <family val="2"/>
          </rPr>
          <t>Bring a "nose-bag lunch"!</t>
        </r>
        <r>
          <rPr>
            <sz val="9"/>
            <color indexed="81"/>
            <rFont val="Tahoma"/>
            <family val="2"/>
          </rPr>
          <t xml:space="preserve"> These are named after the lunches horses carry around with them, hanging in a bag around their noses! Your bag can have whatever delicious lunch items you want, as long as they're easy to carry.</t>
        </r>
      </text>
    </comment>
    <comment ref="C311" authorId="0" shapeId="0" xr:uid="{00000000-0006-0000-0500-0000C9000000}">
      <text>
        <r>
          <rPr>
            <sz val="9"/>
            <color indexed="81"/>
            <rFont val="Tahoma"/>
            <family val="2"/>
          </rPr>
          <t>You have your map, your backpack, and your new hiking skills. You're ready to go! Now choose a game to play as you hike along-and maybe even learn a new song.</t>
        </r>
      </text>
    </comment>
    <comment ref="C312" authorId="0" shapeId="0" xr:uid="{00000000-0006-0000-0500-0000CA000000}">
      <text>
        <r>
          <rPr>
            <b/>
            <sz val="9"/>
            <color indexed="81"/>
            <rFont val="Tahoma"/>
            <family val="2"/>
          </rPr>
          <t>Have a scavenger hunt.</t>
        </r>
        <r>
          <rPr>
            <sz val="9"/>
            <color indexed="81"/>
            <rFont val="Tahoma"/>
            <family val="2"/>
          </rPr>
          <t xml:space="preserve"> Make a list of ten things you might find along your trail. It might be a smooth rock, a yellow leaf, an acorn, or a pinecone.</t>
        </r>
      </text>
    </comment>
    <comment ref="C313" authorId="0" shapeId="0" xr:uid="{00000000-0006-0000-0500-0000CB000000}">
      <text>
        <r>
          <rPr>
            <b/>
            <sz val="9"/>
            <color indexed="81"/>
            <rFont val="Tahoma"/>
            <family val="2"/>
          </rPr>
          <t>Play "I Spy."</t>
        </r>
        <r>
          <rPr>
            <sz val="9"/>
            <color indexed="81"/>
            <rFont val="Tahoma"/>
            <family val="2"/>
          </rPr>
          <t xml:space="preserve"> Start with the rainbow and find something in each color. Or try to find things that start with each letter of the alphabet!</t>
        </r>
      </text>
    </comment>
    <comment ref="C314" authorId="0" shapeId="0" xr:uid="{00000000-0006-0000-0500-0000CC000000}">
      <text>
        <r>
          <rPr>
            <b/>
            <sz val="9"/>
            <color indexed="81"/>
            <rFont val="Tahoma"/>
            <family val="2"/>
          </rPr>
          <t>Do a detective hike.</t>
        </r>
        <r>
          <rPr>
            <sz val="9"/>
            <color indexed="81"/>
            <rFont val="Tahoma"/>
            <family val="2"/>
          </rPr>
          <t xml:space="preserve"> Bring a guidebook and identify new leaves or tracks on the trail.
FOR MORE FUN: Try to be totally silent for one minute on your hike. What new sounds can you hear?</t>
        </r>
      </text>
    </comment>
    <comment ref="C318" authorId="0" shapeId="0" xr:uid="{00000000-0006-0000-0500-0000CD000000}">
      <text>
        <r>
          <rPr>
            <sz val="9"/>
            <color indexed="81"/>
            <rFont val="Tahoma"/>
            <family val="2"/>
          </rPr>
          <t>Start your experimenting in the coolest place for science in your house-the kitchen! Science is responsible for making lots of different foods. Try one of these experiments, then enjoy the food when you're done!</t>
        </r>
      </text>
    </comment>
    <comment ref="C319" authorId="0" shapeId="0" xr:uid="{00000000-0006-0000-0500-0000CE000000}">
      <text>
        <r>
          <rPr>
            <b/>
            <sz val="9"/>
            <color indexed="81"/>
            <rFont val="Tahoma"/>
            <family val="2"/>
          </rPr>
          <t>Make a salad dressing.</t>
        </r>
        <r>
          <rPr>
            <sz val="9"/>
            <color indexed="81"/>
            <rFont val="Tahoma"/>
            <family val="2"/>
          </rPr>
          <t xml:space="preserve"> Salad dressing is science in action! A vinaigrette is made with two liquids that don't want to blend. They need the help of an "emulsifier" to come together. Here, use mustard as your emulsifier to get vinegar and oil to mix into something yummy for your salad.
 </t>
        </r>
        <r>
          <rPr>
            <b/>
            <sz val="8"/>
            <color indexed="81"/>
            <rFont val="Tahoma"/>
            <family val="2"/>
          </rPr>
          <t>You'll need</t>
        </r>
        <r>
          <rPr>
            <sz val="9"/>
            <color indexed="81"/>
            <rFont val="Tahoma"/>
            <family val="2"/>
          </rPr>
          <t xml:space="preserve">: 1 tsp mustard; 1 Tbsp vinegar; 1/2 cup olive oil, salt and pepper; medium-size bowl; whisk
 </t>
        </r>
        <r>
          <rPr>
            <b/>
            <sz val="8"/>
            <color indexed="81"/>
            <rFont val="Tahoma"/>
            <family val="2"/>
          </rPr>
          <t>Instructions</t>
        </r>
        <r>
          <rPr>
            <sz val="9"/>
            <color indexed="81"/>
            <rFont val="Tahoma"/>
            <family val="2"/>
          </rPr>
          <t xml:space="preserve">: Put the mustard in the bowl. Add the vinegar and whisk, whisk, whisk! Slowly add the oil while continuing to whisk. Watch closely as the dressing gets smooth.
 </t>
        </r>
        <r>
          <rPr>
            <b/>
            <sz val="8"/>
            <color indexed="81"/>
            <rFont val="Tahoma"/>
            <family val="2"/>
          </rPr>
          <t>What happens</t>
        </r>
        <r>
          <rPr>
            <sz val="9"/>
            <color indexed="81"/>
            <rFont val="Tahoma"/>
            <family val="2"/>
          </rPr>
          <t xml:space="preserve">? Look really closely-your dressing is not a mixture (like vinegar and water would be), but actually tiny oil bubbles floating in vinegar, with the help of mustard. It's an </t>
        </r>
        <r>
          <rPr>
            <b/>
            <sz val="8"/>
            <color indexed="81"/>
            <rFont val="Tahoma"/>
            <family val="2"/>
          </rPr>
          <t>emulsion</t>
        </r>
        <r>
          <rPr>
            <sz val="9"/>
            <color indexed="81"/>
            <rFont val="Tahoma"/>
            <family val="2"/>
          </rPr>
          <t>!</t>
        </r>
      </text>
    </comment>
    <comment ref="C320" authorId="0" shapeId="0" xr:uid="{00000000-0006-0000-0500-0000CF000000}">
      <text>
        <r>
          <rPr>
            <b/>
            <sz val="9"/>
            <color indexed="81"/>
            <rFont val="Tahoma"/>
            <family val="2"/>
          </rPr>
          <t xml:space="preserve">Grow rock candy. </t>
        </r>
        <r>
          <rPr>
            <sz val="9"/>
            <color indexed="81"/>
            <rFont val="Tahoma"/>
            <family val="2"/>
          </rPr>
          <t xml:space="preserve">Make your own candy from sugar crystals.
 </t>
        </r>
        <r>
          <rPr>
            <b/>
            <sz val="8"/>
            <color indexed="81"/>
            <rFont val="Tahoma"/>
            <family val="2"/>
          </rPr>
          <t>You'll need</t>
        </r>
        <r>
          <rPr>
            <sz val="9"/>
            <color indexed="81"/>
            <rFont val="Tahoma"/>
            <family val="2"/>
          </rPr>
          <t xml:space="preserve">: 1 cup water; 4 cups sugar; food coloring; jar; wooden skewers or string
 </t>
        </r>
        <r>
          <rPr>
            <b/>
            <sz val="8"/>
            <color indexed="81"/>
            <rFont val="Tahoma"/>
            <family val="2"/>
          </rPr>
          <t>Instructions</t>
        </r>
        <r>
          <rPr>
            <sz val="9"/>
            <color indexed="81"/>
            <rFont val="Tahoma"/>
            <family val="2"/>
          </rPr>
          <t xml:space="preserve">: With an adult's help, boil the water. Slowly pour in the sugar, letting it dissolve as you pour. When the sugar won't dissolve anymore and begins building up on the bottom of the pan, add a few drops of the food coloring. (You can also add fruit flavoring now.) Pour this liquid into the jar, but don't let any undissolved sugar get into the jar. Put the skewers into the solution or tie string to a pencil and place the pencil across the jar.
 </t>
        </r>
        <r>
          <rPr>
            <b/>
            <sz val="8"/>
            <color indexed="81"/>
            <rFont val="Tahoma"/>
            <family val="2"/>
          </rPr>
          <t>What happens</t>
        </r>
        <r>
          <rPr>
            <sz val="9"/>
            <color indexed="81"/>
            <rFont val="Tahoma"/>
            <family val="2"/>
          </rPr>
          <t>? Crystals should start to form after about an hour, but if you wait several days or weeks, your rock candy will form large crystals. Sugar is actually made of tiny crystals that clump together. The same idea is used to make rock candy.
FOR MORE FUN: Use a hand lens or magnifying glass to look really closely at how the crystals grow. Do they look different than salt crystals?</t>
        </r>
      </text>
    </comment>
    <comment ref="C321" authorId="0" shapeId="0" xr:uid="{00000000-0006-0000-0500-0000D0000000}">
      <text>
        <r>
          <rPr>
            <b/>
            <sz val="9"/>
            <color indexed="81"/>
            <rFont val="Tahoma"/>
            <family val="2"/>
          </rPr>
          <t>Make your own ice cream.</t>
        </r>
        <r>
          <rPr>
            <sz val="9"/>
            <color indexed="81"/>
            <rFont val="Tahoma"/>
            <family val="2"/>
          </rPr>
          <t xml:space="preserve"> With the help of salt, ice cream stays creamy instead of turning into a block of ice.
 </t>
        </r>
        <r>
          <rPr>
            <b/>
            <sz val="8"/>
            <color indexed="81"/>
            <rFont val="Tahoma"/>
            <family val="2"/>
          </rPr>
          <t>You'll need</t>
        </r>
        <r>
          <rPr>
            <sz val="9"/>
            <color indexed="81"/>
            <rFont val="Tahoma"/>
            <family val="2"/>
          </rPr>
          <t xml:space="preserve">: 1 Tbsp sugar, 1/2 cup whipping cream or half &amp; half; 1/4 tsp vanilla; 6 Tbsp rock salt or kosher salt; 1 pint-sized ziplock bag; 1 gallon-size ziplock bag; ice
 </t>
        </r>
        <r>
          <rPr>
            <b/>
            <sz val="8"/>
            <color indexed="81"/>
            <rFont val="Tahoma"/>
            <family val="2"/>
          </rPr>
          <t>Instructions</t>
        </r>
        <r>
          <rPr>
            <sz val="9"/>
            <color indexed="81"/>
            <rFont val="Tahoma"/>
            <family val="2"/>
          </rPr>
          <t xml:space="preserve">: Fill the pint-size bag with sugar, milk, and vanilla, then seal it. Fill the gallon-size bag halfway with ice, then add the salt. Place the pint bag inside the gallon bag and seal. Shake the bags for about 10 minutes, until you see ice cream forming in the small bag. (Wear gloves-your hands will get cold.) Then open it up and dig in!
</t>
        </r>
        <r>
          <rPr>
            <b/>
            <sz val="9"/>
            <color indexed="81"/>
            <rFont val="Tahoma"/>
            <family val="2"/>
          </rPr>
          <t>Tip</t>
        </r>
        <r>
          <rPr>
            <sz val="9"/>
            <color indexed="81"/>
            <rFont val="Tahoma"/>
            <family val="2"/>
          </rPr>
          <t xml:space="preserve">: Double-bag both bags in case something leaks.
 </t>
        </r>
        <r>
          <rPr>
            <b/>
            <sz val="8"/>
            <color indexed="81"/>
            <rFont val="Tahoma"/>
            <family val="2"/>
          </rPr>
          <t>What happens</t>
        </r>
        <r>
          <rPr>
            <sz val="9"/>
            <color indexed="81"/>
            <rFont val="Tahoma"/>
            <family val="2"/>
          </rPr>
          <t>? Salt helps keep the ice cream temperature low enough to freeze milk, and sugar helps keep the ice cream from freezing solid! (There's more cool science in ice cream-with an adult, find out more online.)</t>
        </r>
      </text>
    </comment>
    <comment ref="C322" authorId="0" shapeId="0" xr:uid="{00000000-0006-0000-0500-0000D1000000}">
      <text>
        <r>
          <rPr>
            <sz val="9"/>
            <color indexed="81"/>
            <rFont val="Tahoma"/>
            <family val="2"/>
          </rPr>
          <t>Ever wonder why your clothes sometimes cling to you? Or why you feel a shock when you touch a doorknob? It's because of static electricity. Try one of these experiments to find out more about how it works.</t>
        </r>
      </text>
    </comment>
    <comment ref="C323" authorId="0" shapeId="0" xr:uid="{00000000-0006-0000-0500-0000D2000000}">
      <text>
        <r>
          <rPr>
            <b/>
            <sz val="9"/>
            <color indexed="81"/>
            <rFont val="Tahoma"/>
            <family val="2"/>
          </rPr>
          <t>Follow the balloon leader.</t>
        </r>
        <r>
          <rPr>
            <sz val="9"/>
            <color indexed="81"/>
            <rFont val="Tahoma"/>
            <family val="2"/>
          </rPr>
          <t xml:space="preserve"> A balloon charged with static electricity can make a lot of different things follow it around the room!
 </t>
        </r>
        <r>
          <rPr>
            <b/>
            <sz val="8"/>
            <color indexed="81"/>
            <rFont val="Tahoma"/>
            <family val="2"/>
          </rPr>
          <t>You'll need</t>
        </r>
        <r>
          <rPr>
            <sz val="9"/>
            <color indexed="81"/>
            <rFont val="Tahoma"/>
            <family val="2"/>
          </rPr>
          <t xml:space="preserve">: a balloon; a ping-pong ball; paper; bubbles (optional)
 </t>
        </r>
        <r>
          <rPr>
            <b/>
            <sz val="8"/>
            <color indexed="81"/>
            <rFont val="Tahoma"/>
            <family val="2"/>
          </rPr>
          <t>Instructions</t>
        </r>
        <r>
          <rPr>
            <sz val="9"/>
            <color indexed="81"/>
            <rFont val="Tahoma"/>
            <family val="2"/>
          </rPr>
          <t xml:space="preserve">: Blow up the balloon and tie the end. Rub it on your hair. Then hold it close to a Ping-Pong ball. When you move the balloon, watch the science magic.
 </t>
        </r>
        <r>
          <rPr>
            <b/>
            <sz val="8"/>
            <color indexed="81"/>
            <rFont val="Tahoma"/>
            <family val="2"/>
          </rPr>
          <t>What happens</t>
        </r>
        <r>
          <rPr>
            <sz val="9"/>
            <color indexed="81"/>
            <rFont val="Tahoma"/>
            <family val="2"/>
          </rPr>
          <t>? When you rub the balloon against your hair, you give it a negative charge. The balloon takes some of the electrons from your hair, which leaves your hair positively charged.
  Your positively charged hair is now attracted to the negatively charged balloon, so your hair starts to rise up to meet it. This is similar to the Ping-Pong ball, which is drawn to the negatively charged balloon as the area near it becomes positively charged - opposite charges attract.
  You also see how same charges repel here0after you rub the balloon, the strands of your hair repel each other!
FOR MORE FUN: Try the experiment again with small bits of paper, or blow some bubbles and see if they'll follow the balloon.</t>
        </r>
      </text>
    </comment>
    <comment ref="C324" authorId="0" shapeId="0" xr:uid="{00000000-0006-0000-0500-0000D3000000}">
      <text>
        <r>
          <rPr>
            <b/>
            <sz val="9"/>
            <color indexed="81"/>
            <rFont val="Tahoma"/>
            <family val="2"/>
          </rPr>
          <t xml:space="preserve">Make pepper dance. </t>
        </r>
        <r>
          <rPr>
            <sz val="9"/>
            <color indexed="81"/>
            <rFont val="Tahoma"/>
            <family val="2"/>
          </rPr>
          <t xml:space="preserve">See what happens when electric charges jump back and forth.
 </t>
        </r>
        <r>
          <rPr>
            <b/>
            <sz val="8"/>
            <color indexed="81"/>
            <rFont val="Tahoma"/>
            <family val="2"/>
          </rPr>
          <t>You'll need</t>
        </r>
        <r>
          <rPr>
            <sz val="9"/>
            <color indexed="81"/>
            <rFont val="Tahoma"/>
            <family val="2"/>
          </rPr>
          <t xml:space="preserve">: salt, pepper, a sheet of paper, a balloon
 </t>
        </r>
        <r>
          <rPr>
            <b/>
            <sz val="8"/>
            <color indexed="81"/>
            <rFont val="Tahoma"/>
            <family val="2"/>
          </rPr>
          <t>Instructions</t>
        </r>
        <r>
          <rPr>
            <sz val="9"/>
            <color indexed="81"/>
            <rFont val="Tahoma"/>
            <family val="2"/>
          </rPr>
          <t xml:space="preserve">: Pour some salt and pepper on the sheet of paper. Blow up the balloon and tie it, and then rub it on your hair. Hold it over the salt and pepper and watch a "dance"!
 </t>
        </r>
        <r>
          <rPr>
            <b/>
            <sz val="8"/>
            <color indexed="81"/>
            <rFont val="Tahoma"/>
            <family val="2"/>
          </rPr>
          <t>What happen</t>
        </r>
        <r>
          <rPr>
            <sz val="9"/>
            <color indexed="81"/>
            <rFont val="Tahoma"/>
            <family val="2"/>
          </rPr>
          <t>s? After you rub the balloon on your hair, it gets a negative charge. When you bring it close to the salt and pepper, the charge attracts the pepper first because it's lighter than salt. The pepper moves to the balloon, where it gets a negative charge, which repels it back to the paper. There, it loses the charge, and the "dance" starts again.</t>
        </r>
      </text>
    </comment>
    <comment ref="C325" authorId="0" shapeId="0" xr:uid="{00000000-0006-0000-0500-0000D4000000}">
      <text>
        <r>
          <rPr>
            <b/>
            <sz val="9"/>
            <color indexed="81"/>
            <rFont val="Tahoma"/>
            <family val="2"/>
          </rPr>
          <t xml:space="preserve">Bend water. </t>
        </r>
        <r>
          <rPr>
            <sz val="9"/>
            <color indexed="81"/>
            <rFont val="Tahoma"/>
            <family val="2"/>
          </rPr>
          <t xml:space="preserve">See if you can bend water with static electricity.
 </t>
        </r>
        <r>
          <rPr>
            <b/>
            <sz val="8"/>
            <color indexed="81"/>
            <rFont val="Tahoma"/>
            <family val="2"/>
          </rPr>
          <t>You'll need</t>
        </r>
        <r>
          <rPr>
            <sz val="9"/>
            <color indexed="81"/>
            <rFont val="Tahoma"/>
            <family val="2"/>
          </rPr>
          <t xml:space="preserve">: running water from a tap; a plastic comb; a wool sweater
 </t>
        </r>
        <r>
          <rPr>
            <b/>
            <sz val="8"/>
            <color indexed="81"/>
            <rFont val="Tahoma"/>
            <family val="2"/>
          </rPr>
          <t>Instructions</t>
        </r>
        <r>
          <rPr>
            <sz val="9"/>
            <color indexed="81"/>
            <rFont val="Tahoma"/>
            <family val="2"/>
          </rPr>
          <t xml:space="preserve">: Turn the water on in a very thing stream. Rub the comb very quickly on the sweater. Then bring the teeth of the comb near the water, about 3-4 inches below the faucet. Watch closely!
 </t>
        </r>
        <r>
          <rPr>
            <b/>
            <sz val="8"/>
            <color indexed="81"/>
            <rFont val="Tahoma"/>
            <family val="2"/>
          </rPr>
          <t>What happens</t>
        </r>
        <r>
          <rPr>
            <sz val="9"/>
            <color indexed="81"/>
            <rFont val="Tahoma"/>
            <family val="2"/>
          </rPr>
          <t>? The water bends toward the comb! By rubbing the comb against the sweater, you gave it a positive charge. This caused the water to be attracted to the charged item.
FOR MORE FUN: Try moving the comb different distances from the water. Then try running it through your hair more times. You could also try different kinds of combs.</t>
        </r>
      </text>
    </comment>
    <comment ref="C326" authorId="0" shapeId="0" xr:uid="{00000000-0006-0000-0500-0000D5000000}">
      <text>
        <r>
          <rPr>
            <sz val="9"/>
            <color indexed="81"/>
            <rFont val="Tahoma"/>
            <family val="2"/>
          </rPr>
          <t>How come some things float, while others don't? It's all about density. Density is not weight, but it's related. For example, if you swim in the pool with blow-up floaties or a raft, you won't sink because the air inside the floaties is less dense than the water around you. So the air helps hold you up! Try one of these to find out more about density.</t>
        </r>
      </text>
    </comment>
    <comment ref="C327" authorId="0" shapeId="0" xr:uid="{00000000-0006-0000-0500-0000D6000000}">
      <text>
        <r>
          <rPr>
            <b/>
            <sz val="9"/>
            <color indexed="81"/>
            <rFont val="Tahoma"/>
            <family val="2"/>
          </rPr>
          <t>Eggs in salt water</t>
        </r>
        <r>
          <rPr>
            <sz val="9"/>
            <color indexed="81"/>
            <rFont val="Tahoma"/>
            <family val="2"/>
          </rPr>
          <t xml:space="preserve">. See if you can keep an egg suspended in the middle of a glass with this experiment.
 </t>
        </r>
        <r>
          <rPr>
            <b/>
            <sz val="8"/>
            <color indexed="81"/>
            <rFont val="Tahoma"/>
            <family val="2"/>
          </rPr>
          <t>You'll need</t>
        </r>
        <r>
          <rPr>
            <sz val="9"/>
            <color indexed="81"/>
            <rFont val="Tahoma"/>
            <family val="2"/>
          </rPr>
          <t xml:space="preserve">: a tall glass or clear pitcher; 4 Tbsp salt; 2 cups water; food coloring; an egg
 </t>
        </r>
        <r>
          <rPr>
            <b/>
            <sz val="8"/>
            <color indexed="81"/>
            <rFont val="Tahoma"/>
            <family val="2"/>
          </rPr>
          <t>Instructions</t>
        </r>
        <r>
          <rPr>
            <sz val="9"/>
            <color indexed="81"/>
            <rFont val="Tahoma"/>
            <family val="2"/>
          </rPr>
          <t xml:space="preserve">: Mix the salt and one cup of water in the glass, then add a few drops of food coloring. Mix to dissolve the salt. Then slowly pour the remaining cup of plain water down the side of the glass. Carefully lower your egg into the glass.
 </t>
        </r>
        <r>
          <rPr>
            <b/>
            <sz val="8"/>
            <color indexed="81"/>
            <rFont val="Tahoma"/>
            <family val="2"/>
          </rPr>
          <t>What happens</t>
        </r>
        <r>
          <rPr>
            <sz val="9"/>
            <color indexed="81"/>
            <rFont val="Tahoma"/>
            <family val="2"/>
          </rPr>
          <t xml:space="preserve">? The egg should sink until it hits the layer of salt water. (The food coloring is to help you see the boundary between the salt water and plain water.) Why does the egg stop sinking? Because the salt water is denser than the egg!
</t>
        </r>
      </text>
    </comment>
    <comment ref="C328" authorId="0" shapeId="0" xr:uid="{00000000-0006-0000-0500-0000D7000000}">
      <text>
        <r>
          <rPr>
            <b/>
            <sz val="9"/>
            <color indexed="81"/>
            <rFont val="Tahoma"/>
            <family val="2"/>
          </rPr>
          <t>Dancing raisins</t>
        </r>
        <r>
          <rPr>
            <sz val="9"/>
            <color indexed="81"/>
            <rFont val="Tahoma"/>
            <family val="2"/>
          </rPr>
          <t xml:space="preserve">. Can you make raisins move without touching them? Try this experiment.
 </t>
        </r>
        <r>
          <rPr>
            <b/>
            <sz val="8"/>
            <color indexed="81"/>
            <rFont val="Tahoma"/>
            <family val="2"/>
          </rPr>
          <t>You'll need</t>
        </r>
        <r>
          <rPr>
            <sz val="9"/>
            <color indexed="81"/>
            <rFont val="Tahoma"/>
            <family val="2"/>
          </rPr>
          <t xml:space="preserve">: Can of lemon-lime soda (like Springe or 7Up); tall glass; a small box of raisins
 </t>
        </r>
        <r>
          <rPr>
            <b/>
            <sz val="8"/>
            <color indexed="81"/>
            <rFont val="Tahoma"/>
            <family val="2"/>
          </rPr>
          <t>Instructions</t>
        </r>
        <r>
          <rPr>
            <sz val="9"/>
            <color indexed="81"/>
            <rFont val="Tahoma"/>
            <family val="2"/>
          </rPr>
          <t xml:space="preserve">: Pour the soda into the glass. Drop 6 or 7 raisins into the soda. Watch them for a few seconds.
 </t>
        </r>
        <r>
          <rPr>
            <b/>
            <sz val="8"/>
            <color indexed="81"/>
            <rFont val="Tahoma"/>
            <family val="2"/>
          </rPr>
          <t>What happens</t>
        </r>
        <r>
          <rPr>
            <sz val="9"/>
            <color indexed="81"/>
            <rFont val="Tahoma"/>
            <family val="2"/>
          </rPr>
          <t>? Raisins are denser than the soda so at first they sink. But then the bubbles from the soda fill in the wrinkles in the raisins, lifting them up. When the bubbles reach the top of the glass, they pop, and the raisins sink again.</t>
        </r>
      </text>
    </comment>
    <comment ref="C329" authorId="0" shapeId="0" xr:uid="{00000000-0006-0000-0500-0000D8000000}">
      <text>
        <r>
          <rPr>
            <b/>
            <sz val="9"/>
            <color indexed="81"/>
            <rFont val="Tahoma"/>
            <family val="2"/>
          </rPr>
          <t xml:space="preserve">Lemons vs. limes. </t>
        </r>
        <r>
          <rPr>
            <sz val="9"/>
            <color indexed="81"/>
            <rFont val="Tahoma"/>
            <family val="2"/>
          </rPr>
          <t xml:space="preserve">Lemons and limes seem very alike. But are they really?
 </t>
        </r>
        <r>
          <rPr>
            <b/>
            <sz val="8"/>
            <color indexed="81"/>
            <rFont val="Tahoma"/>
            <family val="2"/>
          </rPr>
          <t>You'll need</t>
        </r>
        <r>
          <rPr>
            <sz val="9"/>
            <color indexed="81"/>
            <rFont val="Tahoma"/>
            <family val="2"/>
          </rPr>
          <t xml:space="preserve">: a deep container; a lemon; a lime
 </t>
        </r>
        <r>
          <rPr>
            <b/>
            <sz val="8"/>
            <color indexed="81"/>
            <rFont val="Tahoma"/>
            <family val="2"/>
          </rPr>
          <t>Instructions</t>
        </r>
        <r>
          <rPr>
            <sz val="9"/>
            <color indexed="81"/>
            <rFont val="Tahoma"/>
            <family val="2"/>
          </rPr>
          <t xml:space="preserve">: Fill a deep container with water. Add the lemon and lime.
 </t>
        </r>
        <r>
          <rPr>
            <b/>
            <sz val="8"/>
            <color indexed="81"/>
            <rFont val="Tahoma"/>
            <family val="2"/>
          </rPr>
          <t>What happens</t>
        </r>
        <r>
          <rPr>
            <sz val="9"/>
            <color indexed="81"/>
            <rFont val="Tahoma"/>
            <family val="2"/>
          </rPr>
          <t>? Usually the lemon will float and the lime won't. This is because a lime is denser than water, but a lemon is not.
FOR MORE FUN: Try the experiment again with different juicy fruits. You could use an orange with peel and one without, and then add more fruits with and without peels. Which float and which sink? Are any of them in the middle?</t>
        </r>
      </text>
    </comment>
    <comment ref="C330" authorId="0" shapeId="0" xr:uid="{00000000-0006-0000-0500-0000D9000000}">
      <text>
        <r>
          <rPr>
            <sz val="9"/>
            <color indexed="81"/>
            <rFont val="Tahoma"/>
            <family val="2"/>
          </rPr>
          <t xml:space="preserve">When mixed with a gas called carbon dioxide, some household items can have a fun reaction. Check out how carbon dioxide reacts with different elements.
</t>
        </r>
        <r>
          <rPr>
            <b/>
            <sz val="9"/>
            <color indexed="81"/>
            <rFont val="Tahoma"/>
            <family val="2"/>
          </rPr>
          <t>Important Tip:</t>
        </r>
        <r>
          <rPr>
            <sz val="9"/>
            <color indexed="81"/>
            <rFont val="Tahoma"/>
            <family val="2"/>
          </rPr>
          <t xml:space="preserve"> Make sure you wear sunglasses or safety goggles for these experiments!</t>
        </r>
      </text>
    </comment>
    <comment ref="C331" authorId="0" shapeId="0" xr:uid="{00000000-0006-0000-0500-0000DA000000}">
      <text>
        <r>
          <rPr>
            <b/>
            <sz val="9"/>
            <color indexed="81"/>
            <rFont val="Tahoma"/>
            <family val="2"/>
          </rPr>
          <t>Soda geyser.</t>
        </r>
        <r>
          <rPr>
            <sz val="9"/>
            <color indexed="81"/>
            <rFont val="Tahoma"/>
            <family val="2"/>
          </rPr>
          <t xml:space="preserve"> A geyser is a hole in the earth that sprays out hot water and steam. So making your own is definitely an </t>
        </r>
        <r>
          <rPr>
            <i/>
            <sz val="9"/>
            <color indexed="81"/>
            <rFont val="Tahoma"/>
            <family val="2"/>
          </rPr>
          <t>outside</t>
        </r>
        <r>
          <rPr>
            <sz val="9"/>
            <color indexed="81"/>
            <rFont val="Tahoma"/>
            <family val="2"/>
          </rPr>
          <t xml:space="preserve"> experiment!</t>
        </r>
        <r>
          <rPr>
            <b/>
            <sz val="9"/>
            <color indexed="81"/>
            <rFont val="Tahoma"/>
            <family val="2"/>
          </rPr>
          <t xml:space="preserve">
 </t>
        </r>
        <r>
          <rPr>
            <b/>
            <sz val="8"/>
            <color indexed="81"/>
            <rFont val="Tahoma"/>
            <family val="2"/>
          </rPr>
          <t>You'll need</t>
        </r>
        <r>
          <rPr>
            <sz val="9"/>
            <color indexed="81"/>
            <rFont val="Tahoma"/>
            <family val="2"/>
          </rPr>
          <t>: 2-liter bottle of Diet Coke; Roll of Mentos candy (mint works best); Long piece of scotch tape</t>
        </r>
        <r>
          <rPr>
            <b/>
            <sz val="9"/>
            <color indexed="81"/>
            <rFont val="Tahoma"/>
            <family val="2"/>
          </rPr>
          <t xml:space="preserve">
 </t>
        </r>
        <r>
          <rPr>
            <b/>
            <sz val="8"/>
            <color indexed="81"/>
            <rFont val="Tahoma"/>
            <family val="2"/>
          </rPr>
          <t>Instructions</t>
        </r>
        <r>
          <rPr>
            <sz val="9"/>
            <color indexed="81"/>
            <rFont val="Tahoma"/>
            <family val="2"/>
          </rPr>
          <t>: Take the top off the soda bottle and set the bottle on the ground somewhere outside with nothing else around. Open the package of Mentos candy and stick them along a piece of tape so you can drop them all into the soda at once. When you are ready to make the drop, be ready to run and stand back!</t>
        </r>
        <r>
          <rPr>
            <b/>
            <sz val="9"/>
            <color indexed="81"/>
            <rFont val="Tahoma"/>
            <family val="2"/>
          </rPr>
          <t xml:space="preserve">
 </t>
        </r>
        <r>
          <rPr>
            <b/>
            <sz val="8"/>
            <color indexed="81"/>
            <rFont val="Tahoma"/>
            <family val="2"/>
          </rPr>
          <t>What happens</t>
        </r>
        <r>
          <rPr>
            <sz val="9"/>
            <color indexed="81"/>
            <rFont val="Tahoma"/>
            <family val="2"/>
          </rPr>
          <t>?</t>
        </r>
        <r>
          <rPr>
            <b/>
            <sz val="9"/>
            <color indexed="81"/>
            <rFont val="Tahoma"/>
            <family val="2"/>
          </rPr>
          <t xml:space="preserve"> </t>
        </r>
        <r>
          <rPr>
            <sz val="9"/>
            <color indexed="81"/>
            <rFont val="Tahoma"/>
            <family val="2"/>
          </rPr>
          <t>A soda geyser will erupt because of the carbon dioxide gas created by the rapid reaction between the candy and soda.</t>
        </r>
      </text>
    </comment>
    <comment ref="C332" authorId="0" shapeId="0" xr:uid="{00000000-0006-0000-0500-0000DB000000}">
      <text>
        <r>
          <rPr>
            <b/>
            <sz val="9"/>
            <color indexed="81"/>
            <rFont val="Tahoma"/>
            <family val="2"/>
          </rPr>
          <t xml:space="preserve">Film-canister rockets. </t>
        </r>
        <r>
          <rPr>
            <sz val="9"/>
            <color indexed="81"/>
            <rFont val="Tahoma"/>
            <family val="2"/>
          </rPr>
          <t>If a gas like carbon dioxide builds up, it can create a strong force.</t>
        </r>
        <r>
          <rPr>
            <b/>
            <sz val="9"/>
            <color indexed="81"/>
            <rFont val="Tahoma"/>
            <family val="2"/>
          </rPr>
          <t xml:space="preserve">
 </t>
        </r>
        <r>
          <rPr>
            <b/>
            <sz val="8"/>
            <color indexed="81"/>
            <rFont val="Tahoma"/>
            <family val="2"/>
          </rPr>
          <t>You'll need</t>
        </r>
        <r>
          <rPr>
            <sz val="9"/>
            <color indexed="81"/>
            <rFont val="Tahoma"/>
            <family val="2"/>
          </rPr>
          <t xml:space="preserve">: an old film canister with a pop-in lid (it's important that the lid is </t>
        </r>
        <r>
          <rPr>
            <i/>
            <sz val="9"/>
            <color indexed="81"/>
            <rFont val="Tahoma"/>
            <family val="2"/>
          </rPr>
          <t>pop-in</t>
        </r>
        <r>
          <rPr>
            <sz val="9"/>
            <color indexed="81"/>
            <rFont val="Tahoma"/>
            <family val="2"/>
          </rPr>
          <t>, not pop-on. Pop in canisters are usually clear, while pop-ons are usually black with a grey or black lids. Canisters are available at photo stores or science-supply stories); water; Alka-Seltzer tablets</t>
        </r>
        <r>
          <rPr>
            <b/>
            <sz val="9"/>
            <color indexed="81"/>
            <rFont val="Tahoma"/>
            <family val="2"/>
          </rPr>
          <t xml:space="preserve">
 </t>
        </r>
        <r>
          <rPr>
            <b/>
            <sz val="8"/>
            <color indexed="81"/>
            <rFont val="Tahoma"/>
            <family val="2"/>
          </rPr>
          <t>Instructions</t>
        </r>
        <r>
          <rPr>
            <sz val="9"/>
            <color indexed="81"/>
            <rFont val="Tahoma"/>
            <family val="2"/>
          </rPr>
          <t>: Fill the film canister half-full with water. Cut the Alka Seltzer tablet into 4 pieces, then drop the pieces into the canister, and snap on the lid. Time the reaction!</t>
        </r>
        <r>
          <rPr>
            <b/>
            <sz val="9"/>
            <color indexed="81"/>
            <rFont val="Tahoma"/>
            <family val="2"/>
          </rPr>
          <t xml:space="preserve">
 </t>
        </r>
        <r>
          <rPr>
            <b/>
            <sz val="8"/>
            <color indexed="81"/>
            <rFont val="Tahoma"/>
            <family val="2"/>
          </rPr>
          <t>What happens</t>
        </r>
        <r>
          <rPr>
            <sz val="9"/>
            <color indexed="81"/>
            <rFont val="Tahoma"/>
            <family val="2"/>
          </rPr>
          <t>? The carbon dioxide created by the reaction in the canister should pop the top off the canister.
FOR MORE FUN: Try again, changing the amount of water or Alka-Seltzer. Is there a best combination?</t>
        </r>
      </text>
    </comment>
    <comment ref="C333" authorId="0" shapeId="0" xr:uid="{00000000-0006-0000-0500-0000DC000000}">
      <text>
        <r>
          <rPr>
            <b/>
            <sz val="9"/>
            <color indexed="81"/>
            <rFont val="Tahoma"/>
            <family val="2"/>
          </rPr>
          <t xml:space="preserve">Blow up a balloon without using your breath. </t>
        </r>
        <r>
          <rPr>
            <sz val="9"/>
            <color indexed="81"/>
            <rFont val="Tahoma"/>
            <family val="2"/>
          </rPr>
          <t>Gases like carbon dioxide will try to find a place to go when they are expanding in confined spaces. Test this out by showing your friends how to blow up a balloon without using your breath. Be careful-the balloon might pop!</t>
        </r>
        <r>
          <rPr>
            <b/>
            <sz val="9"/>
            <color indexed="81"/>
            <rFont val="Tahoma"/>
            <family val="2"/>
          </rPr>
          <t xml:space="preserve">
 </t>
        </r>
        <r>
          <rPr>
            <b/>
            <sz val="8"/>
            <color indexed="81"/>
            <rFont val="Tahoma"/>
            <family val="2"/>
          </rPr>
          <t>You'll need</t>
        </r>
        <r>
          <rPr>
            <sz val="9"/>
            <color indexed="81"/>
            <rFont val="Tahoma"/>
            <family val="2"/>
          </rPr>
          <t>: 2 spoons; 2 Tbsp vinegar; a clean, empty plastic bottle; a balloon; 1 tsp baking soda</t>
        </r>
        <r>
          <rPr>
            <b/>
            <sz val="9"/>
            <color indexed="81"/>
            <rFont val="Tahoma"/>
            <family val="2"/>
          </rPr>
          <t xml:space="preserve">
 </t>
        </r>
        <r>
          <rPr>
            <b/>
            <sz val="8"/>
            <color indexed="81"/>
            <rFont val="Tahoma"/>
            <family val="2"/>
          </rPr>
          <t>Instructions</t>
        </r>
        <r>
          <rPr>
            <sz val="9"/>
            <color indexed="81"/>
            <rFont val="Tahoma"/>
            <family val="2"/>
          </rPr>
          <t>: With one of the spoons, add the vinegar to the bottle. Ask a friend or an adult to hold open the mouth of the balloon, and, using the other spoon, pour baking soda into the balloon. Then stretch the balloon's opening over the mouth of the bottle. Make sure the baking soda inside the balloon falls into the vinegar</t>
        </r>
        <r>
          <rPr>
            <b/>
            <sz val="9"/>
            <color indexed="81"/>
            <rFont val="Tahoma"/>
            <family val="2"/>
          </rPr>
          <t xml:space="preserve">
 </t>
        </r>
        <r>
          <rPr>
            <b/>
            <sz val="8"/>
            <color indexed="81"/>
            <rFont val="Tahoma"/>
            <family val="2"/>
          </rPr>
          <t>What happens</t>
        </r>
        <r>
          <rPr>
            <sz val="9"/>
            <color indexed="81"/>
            <rFont val="Tahoma"/>
            <family val="2"/>
          </rPr>
          <t>? The baking soda and vinegar create carbon dioxide when they mix. There is not enough room inside the bottle for the extra gas, so it expands into the balloon, blowing it up!</t>
        </r>
      </text>
    </comment>
    <comment ref="C335" authorId="0" shapeId="0" xr:uid="{00000000-0006-0000-0500-0000DD000000}">
      <text>
        <r>
          <rPr>
            <b/>
            <sz val="9"/>
            <color indexed="81"/>
            <rFont val="Tahoma"/>
            <family val="2"/>
          </rPr>
          <t xml:space="preserve">Giant bubbles. </t>
        </r>
        <r>
          <rPr>
            <sz val="9"/>
            <color indexed="81"/>
            <rFont val="Tahoma"/>
            <family val="2"/>
          </rPr>
          <t>These are even</t>
        </r>
        <r>
          <rPr>
            <b/>
            <sz val="9"/>
            <color indexed="81"/>
            <rFont val="Tahoma"/>
            <family val="2"/>
          </rPr>
          <t xml:space="preserve"> </t>
        </r>
        <r>
          <rPr>
            <i/>
            <sz val="9"/>
            <color indexed="81"/>
            <rFont val="Tahoma"/>
            <family val="2"/>
          </rPr>
          <t>more</t>
        </r>
        <r>
          <rPr>
            <sz val="9"/>
            <color indexed="81"/>
            <rFont val="Tahoma"/>
            <family val="2"/>
          </rPr>
          <t xml:space="preserve"> fun than the small ones from the standard bubble wand</t>
        </r>
        <r>
          <rPr>
            <b/>
            <sz val="9"/>
            <color indexed="81"/>
            <rFont val="Tahoma"/>
            <family val="2"/>
          </rPr>
          <t xml:space="preserve">
 </t>
        </r>
        <r>
          <rPr>
            <b/>
            <sz val="8"/>
            <color indexed="81"/>
            <rFont val="Tahoma"/>
            <family val="2"/>
          </rPr>
          <t>You'll need</t>
        </r>
        <r>
          <rPr>
            <sz val="9"/>
            <color indexed="81"/>
            <rFont val="Tahoma"/>
            <family val="2"/>
          </rPr>
          <t>: cotton string; a large plastic tub; 2 plastic straws; 1 cup dishwashing soap; 4 cups water; 1/2 cup light-colored corn syrup or glycerin</t>
        </r>
        <r>
          <rPr>
            <b/>
            <sz val="9"/>
            <color indexed="81"/>
            <rFont val="Tahoma"/>
            <family val="2"/>
          </rPr>
          <t xml:space="preserve">
 </t>
        </r>
        <r>
          <rPr>
            <b/>
            <sz val="8"/>
            <color indexed="81"/>
            <rFont val="Tahoma"/>
            <family val="2"/>
          </rPr>
          <t>Instructions</t>
        </r>
        <r>
          <rPr>
            <sz val="9"/>
            <color indexed="81"/>
            <rFont val="Tahoma"/>
            <family val="2"/>
          </rPr>
          <t>: To make your bubble blower, cut a long piece of string and thread it through two straws. Tie the ends of the string together, and then slide the knot into the middle of one of the straws. You can adjust the blower size by making the length of string shorter or longer before tying ends. Pour the liquids into the tub and mix. Dip your blower into the tub. Holding the straws, slowly spin around. With some practice, you should create huge bubbles!</t>
        </r>
      </text>
    </comment>
    <comment ref="C336" authorId="0" shapeId="0" xr:uid="{00000000-0006-0000-0500-0000DE000000}">
      <text>
        <r>
          <rPr>
            <b/>
            <sz val="9"/>
            <color indexed="81"/>
            <rFont val="Tahoma"/>
            <family val="2"/>
          </rPr>
          <t>Homemade Silly Putty</t>
        </r>
        <r>
          <rPr>
            <sz val="9"/>
            <color indexed="81"/>
            <rFont val="Tahoma"/>
            <family val="2"/>
          </rPr>
          <t xml:space="preserve">. Silly Putty is fun goo that you can stretch, stamp, and play with. Instead of buying some, why not make your own?
 </t>
        </r>
        <r>
          <rPr>
            <b/>
            <sz val="8"/>
            <color indexed="81"/>
            <rFont val="Tahoma"/>
            <family val="2"/>
          </rPr>
          <t>You'll need</t>
        </r>
        <r>
          <rPr>
            <sz val="9"/>
            <color indexed="81"/>
            <rFont val="Tahoma"/>
            <family val="2"/>
          </rPr>
          <t xml:space="preserve">: food coloring; 3/4 cup glue; 1/4 cup liquid starch or borax; mixing bowl; water
 </t>
        </r>
        <r>
          <rPr>
            <b/>
            <sz val="8"/>
            <color indexed="81"/>
            <rFont val="Tahoma"/>
            <family val="2"/>
          </rPr>
          <t>Instructions</t>
        </r>
        <r>
          <rPr>
            <sz val="9"/>
            <color indexed="81"/>
            <rFont val="Tahoma"/>
            <family val="2"/>
          </rPr>
          <t>: In the bowl, mix 8 drops of food coloring, the glue, and 1 cup water. Mix the borax with 1 1/3 cups water. Slowly add the liquid starch or borax mixture to the colored glue and water mixture. Knead the mixture until you can stretch it but it isn't too mushy. Store in a plastic bag or covered container. (If it's out in the air for more than two hours it will harden!)</t>
        </r>
      </text>
    </comment>
    <comment ref="C337" authorId="0" shapeId="0" xr:uid="{00000000-0006-0000-0500-0000DF000000}">
      <text>
        <r>
          <rPr>
            <b/>
            <sz val="9"/>
            <color indexed="81"/>
            <rFont val="Tahoma"/>
            <family val="2"/>
          </rPr>
          <t>Make dinosaur sn_t</t>
        </r>
        <r>
          <rPr>
            <sz val="9"/>
            <color indexed="81"/>
            <rFont val="Tahoma"/>
            <family val="2"/>
          </rPr>
          <t xml:space="preserve">. Okay, so maybe it isn't real...but it sure looks like it!
 </t>
        </r>
        <r>
          <rPr>
            <b/>
            <sz val="8"/>
            <color indexed="81"/>
            <rFont val="Tahoma"/>
            <family val="2"/>
          </rPr>
          <t>You'll need</t>
        </r>
        <r>
          <rPr>
            <sz val="9"/>
            <color indexed="81"/>
            <rFont val="Tahoma"/>
            <family val="2"/>
          </rPr>
          <t xml:space="preserve">: a mixing bowl; 1 1/2 cups cornstarch; 1 cup water; yellow and green food coloring.
 </t>
        </r>
        <r>
          <rPr>
            <b/>
            <sz val="8"/>
            <color indexed="81"/>
            <rFont val="Tahoma"/>
            <family val="2"/>
          </rPr>
          <t>Instructions</t>
        </r>
        <r>
          <rPr>
            <sz val="9"/>
            <color indexed="81"/>
            <rFont val="Tahoma"/>
            <family val="2"/>
          </rPr>
          <t xml:space="preserve">: In the bowl, mix the cornstarch and water. Add a few drops of yellow and green food coloring to the mixture. Use your hands to make sure it has really combined. After about a minute, you'll have stretchy slime that looks like it came from a dinosaur. </t>
        </r>
        <r>
          <rPr>
            <i/>
            <sz val="9"/>
            <color indexed="81"/>
            <rFont val="Tahoma"/>
            <family val="2"/>
          </rPr>
          <t>Achoo!</t>
        </r>
      </text>
    </comment>
    <comment ref="C341" authorId="0" shapeId="0" xr:uid="{00000000-0006-0000-0500-0000E0000000}">
      <text>
        <r>
          <rPr>
            <sz val="9"/>
            <color indexed="81"/>
            <rFont val="Tahoma"/>
            <family val="2"/>
          </rPr>
          <t>When you sleep, you're saving your energy so you can play more when you wake up. Saving energy in your house is important, too. That helps make sure Earth doesn't run out of energy that makes electricity. It costs less for your family, too.</t>
        </r>
      </text>
    </comment>
    <comment ref="C342" authorId="0" shapeId="0" xr:uid="{00000000-0006-0000-0500-0000E1000000}">
      <text>
        <r>
          <rPr>
            <b/>
            <sz val="9"/>
            <color indexed="81"/>
            <rFont val="Tahoma"/>
            <family val="2"/>
          </rPr>
          <t>Be a light-saver.</t>
        </r>
        <r>
          <rPr>
            <sz val="9"/>
            <color indexed="81"/>
            <rFont val="Tahoma"/>
            <family val="2"/>
          </rPr>
          <t xml:space="preserve"> For one week, make sure lights are turned off in rooms no one is using. Are there other energy-users you can switch off, too?</t>
        </r>
      </text>
    </comment>
    <comment ref="C343" authorId="0" shapeId="0" xr:uid="{00000000-0006-0000-0500-0000E2000000}">
      <text>
        <r>
          <rPr>
            <b/>
            <sz val="9"/>
            <color indexed="81"/>
            <rFont val="Tahoma"/>
            <family val="2"/>
          </rPr>
          <t>Go on an energy scavenger hunt.</t>
        </r>
        <r>
          <rPr>
            <sz val="9"/>
            <color indexed="81"/>
            <rFont val="Tahoma"/>
            <family val="2"/>
          </rPr>
          <t xml:space="preserve"> With your family, look for appliances and electronics that are plugged in when they're not in use. Some of these things use energy, called "standby power," even if they're not turned on! Together, make a plan to conserve energy for one week.
FOR MORE FUN: Ask a staff member at a home-improvement store how power strips can help you save standby power.</t>
        </r>
      </text>
    </comment>
    <comment ref="C344" authorId="0" shapeId="0" xr:uid="{00000000-0006-0000-0500-0000E3000000}">
      <text>
        <r>
          <rPr>
            <b/>
            <sz val="9"/>
            <color indexed="81"/>
            <rFont val="Tahoma"/>
            <family val="2"/>
          </rPr>
          <t>Find out about three ways to use less energy.</t>
        </r>
        <r>
          <rPr>
            <sz val="9"/>
            <color indexed="81"/>
            <rFont val="Tahoma"/>
            <family val="2"/>
          </rPr>
          <t xml:space="preserve"> Then make a plan with your family to be more efficient energy users. (Being efficient means you're careful to use only what you really need.) You might replace five regular lightbulbs with energy-saving fluorescent bulbs, clean the lint filter after every dryer load so drying takes less energy, or wash with cold water instead of using energy to heat water.</t>
        </r>
      </text>
    </comment>
    <comment ref="C345" authorId="0" shapeId="0" xr:uid="{00000000-0006-0000-0500-0000E4000000}">
      <text>
        <r>
          <rPr>
            <sz val="9"/>
            <color indexed="81"/>
            <rFont val="Tahoma"/>
            <family val="2"/>
          </rPr>
          <t>One of the planet's most important resources is water. Everyone needs to protect it, or one day we could run out! Try one of these ways to save water at your own home.</t>
        </r>
      </text>
    </comment>
    <comment ref="C346" authorId="0" shapeId="0" xr:uid="{00000000-0006-0000-0500-0000E5000000}">
      <text>
        <r>
          <rPr>
            <b/>
            <sz val="9"/>
            <color indexed="81"/>
            <rFont val="Tahoma"/>
            <family val="2"/>
          </rPr>
          <t>Use less water by taking shorter baths or showers for one week.</t>
        </r>
        <r>
          <rPr>
            <sz val="9"/>
            <color indexed="81"/>
            <rFont val="Tahoma"/>
            <family val="2"/>
          </rPr>
          <t xml:space="preserve"> Did you know that for every minute you shower, you use about five gallons of water? That means if you take a 10-minute shower, you've used 50 gallons of water. And a bathtub holds 60 gallons of water! Try to trim your shower time to save water. If you take a bath, fill the tub only half full.
FOR MORE FUN: Shower like Cousin Cloudberry for some water-saving fun.</t>
        </r>
      </text>
    </comment>
    <comment ref="C347" authorId="0" shapeId="0" xr:uid="{00000000-0006-0000-0500-0000E6000000}">
      <text>
        <r>
          <rPr>
            <b/>
            <sz val="9"/>
            <color indexed="81"/>
            <rFont val="Tahoma"/>
            <family val="2"/>
          </rPr>
          <t>Turn off the faucet when brushing your teeth.</t>
        </r>
        <r>
          <rPr>
            <sz val="9"/>
            <color indexed="81"/>
            <rFont val="Tahoma"/>
            <family val="2"/>
          </rPr>
          <t xml:space="preserve"> An average running faucet uses about two to three gallons per minute. If you left the faucet on for five minutes while you brushed your teeth, that means you wasted nearly 15 gallons of water! Make a sign to put next to the sink to remind your family to do the same.</t>
        </r>
      </text>
    </comment>
    <comment ref="C348" authorId="0" shapeId="0" xr:uid="{00000000-0006-0000-0500-0000E7000000}">
      <text>
        <r>
          <rPr>
            <b/>
            <sz val="9"/>
            <color indexed="81"/>
            <rFont val="Tahoma"/>
            <family val="2"/>
          </rPr>
          <t>Find three ways to save water.</t>
        </r>
        <r>
          <rPr>
            <sz val="9"/>
            <color indexed="81"/>
            <rFont val="Tahoma"/>
            <family val="2"/>
          </rPr>
          <t xml:space="preserve"> Then team up with your family to make a water-saving plan. Try following the plan for two weeks. Need some ideas to start? Try running the dishwasher only when it's full, or when washing dishes, don't let the water run. What other ideas do you have?</t>
        </r>
      </text>
    </comment>
    <comment ref="C349" authorId="0" shapeId="0" xr:uid="{00000000-0006-0000-0500-0000E8000000}">
      <text>
        <r>
          <rPr>
            <sz val="9"/>
            <color indexed="81"/>
            <rFont val="Tahoma"/>
            <family val="2"/>
          </rPr>
          <t>Using natural products, or things that are made with ingredients found in nature, is better for our earth. Instead of a chemical or a plastic being created, you can reuse something you already have. Try one of these natural solutions to a household problem.</t>
        </r>
      </text>
    </comment>
    <comment ref="C350" authorId="0" shapeId="0" xr:uid="{00000000-0006-0000-0500-0000E9000000}">
      <text>
        <r>
          <rPr>
            <b/>
            <sz val="9"/>
            <color indexed="81"/>
            <rFont val="Tahoma"/>
            <family val="2"/>
          </rPr>
          <t>Make a natural cleaner.</t>
        </r>
        <r>
          <rPr>
            <sz val="9"/>
            <color indexed="81"/>
            <rFont val="Tahoma"/>
            <family val="2"/>
          </rPr>
          <t xml:space="preserve"> Check the box on page 5 to find out how to make one for tiles or glass. Then use it to clean every week for a month. Be even greener by using a cloth or an old T-shirt instead of a paper towel!</t>
        </r>
      </text>
    </comment>
    <comment ref="C351" authorId="0" shapeId="0" xr:uid="{00000000-0006-0000-0500-0000EA000000}">
      <text>
        <r>
          <rPr>
            <b/>
            <sz val="9"/>
            <color indexed="81"/>
            <rFont val="Tahoma"/>
            <family val="2"/>
          </rPr>
          <t>Make a natural spray to use on plants, flowers, or vegetables.</t>
        </r>
        <r>
          <rPr>
            <sz val="9"/>
            <color indexed="81"/>
            <rFont val="Tahoma"/>
            <family val="2"/>
          </rPr>
          <t xml:space="preserve"> Look for directions in the sidebar. Then use the spray for two weeks and write down what you see. Did the spray help scare away bugs that hurt garden plants?</t>
        </r>
      </text>
    </comment>
    <comment ref="C352" authorId="0" shapeId="0" xr:uid="{00000000-0006-0000-0500-0000EB000000}">
      <text>
        <r>
          <rPr>
            <b/>
            <sz val="9"/>
            <color indexed="81"/>
            <rFont val="Tahoma"/>
            <family val="2"/>
          </rPr>
          <t>Take your own reusable bag to the grocery store or when helping run errands.</t>
        </r>
        <r>
          <rPr>
            <sz val="9"/>
            <color indexed="81"/>
            <rFont val="Tahoma"/>
            <family val="2"/>
          </rPr>
          <t xml:space="preserve"> For one month, count how many times you used your bag-that's how many plastic ones you kept out of the environment!
FOR MORE FUN: Decorate a cloth bag for you and your family to use when shopping.</t>
        </r>
      </text>
    </comment>
    <comment ref="C353" authorId="0" shapeId="0" xr:uid="{00000000-0006-0000-0500-0000EC000000}">
      <text>
        <r>
          <rPr>
            <sz val="9"/>
            <color indexed="81"/>
            <rFont val="Tahoma"/>
            <family val="2"/>
          </rPr>
          <t>Recycling is a great way to help the environment-and reusing things is great, too. When you send bottles, paper, and plastic away to the recycling plant, it takes energy to turn them into new products, but when you reuse something, you're keeping it out of the trash system altogether!</t>
        </r>
      </text>
    </comment>
    <comment ref="C354" authorId="0" shapeId="0" xr:uid="{00000000-0006-0000-0500-0000ED000000}">
      <text>
        <r>
          <rPr>
            <b/>
            <sz val="9"/>
            <color indexed="81"/>
            <rFont val="Tahoma"/>
            <family val="2"/>
          </rPr>
          <t>How much trash can you stash?</t>
        </r>
        <r>
          <rPr>
            <sz val="9"/>
            <color indexed="81"/>
            <rFont val="Tahoma"/>
            <family val="2"/>
          </rPr>
          <t xml:space="preserve"> Weigh your trash for a week. Then see how many pounds you can reduce in your trash. Make containers for different types of recycling, and help family members use them. Is there anything in your recycling you could reuse, such as old jars or plastic bags?
FOR MORE FUN: Find out if your community has a composting plan, or if your family or a neighbor could use your compost. If so, make a container for compost, too!</t>
        </r>
      </text>
    </comment>
    <comment ref="C355" authorId="0" shapeId="0" xr:uid="{00000000-0006-0000-0500-0000EE000000}">
      <text>
        <r>
          <rPr>
            <b/>
            <sz val="9"/>
            <color indexed="81"/>
            <rFont val="Tahoma"/>
            <family val="2"/>
          </rPr>
          <t>Recycle plastic bags.</t>
        </r>
        <r>
          <rPr>
            <sz val="9"/>
            <color indexed="81"/>
            <rFont val="Tahoma"/>
            <family val="2"/>
          </rPr>
          <t xml:space="preserve"> Collect 20 leftover plastic bags and take them back to a store that recycles them. Recycled plastic bags can be used to make plastic lumber for decks or swing sets and polar fleece for vests and coats!
FOR MORE FUN: Set up a place at school where other kids can bring in plastic bags. With a parent, take what you collect for a month to a store for recycling.</t>
        </r>
      </text>
    </comment>
    <comment ref="C356" authorId="0" shapeId="0" xr:uid="{00000000-0006-0000-0500-0000EF000000}">
      <text>
        <r>
          <rPr>
            <b/>
            <sz val="9"/>
            <color indexed="81"/>
            <rFont val="Tahoma"/>
            <family val="2"/>
          </rPr>
          <t>Donate toys and clothes.</t>
        </r>
        <r>
          <rPr>
            <sz val="9"/>
            <color indexed="81"/>
            <rFont val="Tahoma"/>
            <family val="2"/>
          </rPr>
          <t xml:space="preserve"> With your family, go through your toys and clothes and set aside what you don't play with or wear anymore. (Make sure anything in this pile is in good enough shape that someone else could use it.) Then go online together and find a place that accepts donations. Bag up your things and drop them off!</t>
        </r>
      </text>
    </comment>
    <comment ref="C357" authorId="0" shapeId="0" xr:uid="{00000000-0006-0000-0500-0000F0000000}">
      <text>
        <r>
          <rPr>
            <sz val="9"/>
            <color indexed="81"/>
            <rFont val="Tahoma"/>
            <family val="2"/>
          </rPr>
          <t>The air we breather is important to how healthy we feel. The air inside your home can contain dust or chemicals that can cause you to sneeze or make it hard to breathe. Clean up the air in your home with one of these activities.</t>
        </r>
      </text>
    </comment>
    <comment ref="C358" authorId="0" shapeId="0" xr:uid="{00000000-0006-0000-0500-0000F1000000}">
      <text>
        <r>
          <rPr>
            <b/>
            <sz val="9"/>
            <color indexed="81"/>
            <rFont val="Tahoma"/>
            <family val="2"/>
          </rPr>
          <t>Clean or replace an air filter.</t>
        </r>
        <r>
          <rPr>
            <sz val="9"/>
            <color indexed="81"/>
            <rFont val="Tahoma"/>
            <family val="2"/>
          </rPr>
          <t xml:space="preserve"> Find out how filters help the air, then with an adult check the filters at your home. (If you have a central heating and air-conditioning unit, the filters might be in vents in the wall.) If they need cleaning or replacing, team up to follow the instructions to help do it.</t>
        </r>
      </text>
    </comment>
    <comment ref="C359" authorId="0" shapeId="0" xr:uid="{00000000-0006-0000-0500-0000F2000000}">
      <text>
        <r>
          <rPr>
            <b/>
            <sz val="9"/>
            <color indexed="81"/>
            <rFont val="Tahoma"/>
            <family val="2"/>
          </rPr>
          <t>Discover natural filters.</t>
        </r>
        <r>
          <rPr>
            <sz val="9"/>
            <color indexed="81"/>
            <rFont val="Tahoma"/>
            <family val="2"/>
          </rPr>
          <t xml:space="preserve"> Put a plant or other natural air filter in your favorite room. For two weeks, notice if you can tell a difference in the air, and write down how you feel.
FOR MORE FUN: Grow the plant from a seed, or decorate the plant pot. (Or both!)</t>
        </r>
      </text>
    </comment>
    <comment ref="C360" authorId="0" shapeId="0" xr:uid="{00000000-0006-0000-0500-0000F3000000}">
      <text>
        <r>
          <rPr>
            <b/>
            <sz val="9"/>
            <color indexed="81"/>
            <rFont val="Tahoma"/>
            <family val="2"/>
          </rPr>
          <t>Make a natural air freshener.</t>
        </r>
        <r>
          <rPr>
            <sz val="9"/>
            <color indexed="81"/>
            <rFont val="Tahoma"/>
            <family val="2"/>
          </rPr>
          <t xml:space="preserve"> Work with an adult to make your own fresh scent for the house. Team up to boil 2 quarts of distilled water with 2 tablespoons of white vinegar. Add a few drops of scented oil or fruit and simmer for a few more minutes. One fresh scent to try is two sliced lemons with 1 tablespoon vanilla extract.</t>
        </r>
      </text>
    </comment>
    <comment ref="C364" authorId="0" shapeId="0" xr:uid="{00000000-0006-0000-0500-0000F4000000}">
      <text>
        <r>
          <rPr>
            <sz val="9"/>
            <color indexed="81"/>
            <rFont val="Tahoma"/>
            <family val="2"/>
          </rPr>
          <t>Inventors warm up their minds so they can be creative! One way to do that is to find different ways to use things. If you've ever found a new way to use a tool or toy, you're already an inventor! In this step, come up with new uses for things that already exist.</t>
        </r>
      </text>
    </comment>
    <comment ref="C365" authorId="0" shapeId="0" xr:uid="{00000000-0006-0000-0500-0000F5000000}">
      <text>
        <r>
          <rPr>
            <b/>
            <sz val="9"/>
            <color indexed="81"/>
            <rFont val="Tahoma"/>
            <family val="2"/>
          </rPr>
          <t>Make up five new uses for a box.</t>
        </r>
        <r>
          <rPr>
            <sz val="9"/>
            <color indexed="81"/>
            <rFont val="Tahoma"/>
            <family val="2"/>
          </rPr>
          <t xml:space="preserve"> You could use a box to store your toys, build a playhouse, make a hat, or create a bed for your pet. Don't be afraid to think of something wacky and unusual. Sometimes the crazy ideas are the best ones!</t>
        </r>
      </text>
    </comment>
    <comment ref="C366" authorId="0" shapeId="0" xr:uid="{00000000-0006-0000-0500-0000F6000000}">
      <text>
        <r>
          <rPr>
            <b/>
            <sz val="9"/>
            <color indexed="81"/>
            <rFont val="Tahoma"/>
            <family val="2"/>
          </rPr>
          <t>Come up with fun and different things you can make from circles.</t>
        </r>
        <r>
          <rPr>
            <sz val="9"/>
            <color indexed="81"/>
            <rFont val="Tahoma"/>
            <family val="2"/>
          </rPr>
          <t xml:space="preserve"> Use the circle template on the next page. Take five minutes to draw as many as you can.
FOR MORE FUN: Use markers to decorate your circles!</t>
        </r>
      </text>
    </comment>
    <comment ref="C367" authorId="0" shapeId="0" xr:uid="{00000000-0006-0000-0500-0000F7000000}">
      <text>
        <r>
          <rPr>
            <b/>
            <sz val="9"/>
            <color indexed="81"/>
            <rFont val="Tahoma"/>
            <family val="2"/>
          </rPr>
          <t>Find five new ways to use or play with a tool or toy.</t>
        </r>
        <r>
          <rPr>
            <sz val="9"/>
            <color indexed="81"/>
            <rFont val="Tahoma"/>
            <family val="2"/>
          </rPr>
          <t xml:space="preserve"> It could be a ball, a headband, a toothbrush, or an old sock.</t>
        </r>
      </text>
    </comment>
    <comment ref="C368" authorId="0" shapeId="0" xr:uid="{00000000-0006-0000-0500-0000F8000000}">
      <text>
        <r>
          <rPr>
            <b/>
            <sz val="9"/>
            <color indexed="81"/>
            <rFont val="Tahoma"/>
            <family val="2"/>
          </rPr>
          <t>Find lots of ways to solve the same problem.</t>
        </r>
        <r>
          <rPr>
            <sz val="9"/>
            <color indexed="81"/>
            <rFont val="Tahoma"/>
            <family val="2"/>
          </rPr>
          <t xml:space="preserve"> There's more than one way to solve most problems. Sometimes we stick with the same way of doing something just because we're used to it. Pick one choice below, and make a list of 10 ideas. Then try two of them.</t>
        </r>
      </text>
    </comment>
    <comment ref="C369" authorId="0" shapeId="0" xr:uid="{00000000-0006-0000-0500-0000F9000000}">
      <text>
        <r>
          <rPr>
            <b/>
            <sz val="9"/>
            <color indexed="81"/>
            <rFont val="Tahoma"/>
            <family val="2"/>
          </rPr>
          <t>Making music.</t>
        </r>
        <r>
          <rPr>
            <sz val="9"/>
            <color indexed="81"/>
            <rFont val="Tahoma"/>
            <family val="2"/>
          </rPr>
          <t xml:space="preserve"> You could whistle, tap chopsticks on the table, or bang pots and pans together. What other creative ways could you make music?</t>
        </r>
      </text>
    </comment>
    <comment ref="C370" authorId="0" shapeId="0" xr:uid="{00000000-0006-0000-0500-0000FA000000}">
      <text>
        <r>
          <rPr>
            <b/>
            <sz val="9"/>
            <color indexed="81"/>
            <rFont val="Tahoma"/>
            <family val="2"/>
          </rPr>
          <t>Carrying lunch.</t>
        </r>
        <r>
          <rPr>
            <sz val="9"/>
            <color indexed="81"/>
            <rFont val="Tahoma"/>
            <family val="2"/>
          </rPr>
          <t xml:space="preserve"> You might put your lunch in a box. You could also mail it!</t>
        </r>
      </text>
    </comment>
    <comment ref="C371" authorId="0" shapeId="0" xr:uid="{00000000-0006-0000-0500-0000FB000000}">
      <text>
        <r>
          <rPr>
            <b/>
            <sz val="9"/>
            <color indexed="81"/>
            <rFont val="Tahoma"/>
            <family val="2"/>
          </rPr>
          <t>Watering plants.</t>
        </r>
        <r>
          <rPr>
            <sz val="9"/>
            <color indexed="81"/>
            <rFont val="Tahoma"/>
            <family val="2"/>
          </rPr>
          <t xml:space="preserve"> To water a plant, you could put it outside and wait for it to rain, or cut a hole in a plastic bag and fill it with water.</t>
        </r>
      </text>
    </comment>
    <comment ref="C372" authorId="0" shapeId="0" xr:uid="{00000000-0006-0000-0500-0000FC000000}">
      <text>
        <r>
          <rPr>
            <sz val="9"/>
            <color indexed="81"/>
            <rFont val="Tahoma"/>
            <family val="2"/>
          </rPr>
          <t>To come up with new ideas, inventors have to see and understand people's needs. Now it's your turn to make a "needs list." Pick one of these activities and watch a friend, family member, or a Brownie sister doing it. What is hard for them? What do they like or not like about the activity? Write down five needs you notice about the activity you picked.</t>
        </r>
      </text>
    </comment>
    <comment ref="C373" authorId="0" shapeId="0" xr:uid="{00000000-0006-0000-0500-0000FD000000}">
      <text>
        <r>
          <rPr>
            <b/>
            <sz val="9"/>
            <color indexed="81"/>
            <rFont val="Tahoma"/>
            <family val="2"/>
          </rPr>
          <t xml:space="preserve">Mornings. </t>
        </r>
        <r>
          <rPr>
            <sz val="9"/>
            <color indexed="81"/>
            <rFont val="Tahoma"/>
            <family val="2"/>
          </rPr>
          <t>Watch a brother, sister, or a parent get ready for school or work. Do they wake up on time? Is their alarm clock loud enough? Is there enough time to eat breakfast?</t>
        </r>
      </text>
    </comment>
    <comment ref="C374" authorId="0" shapeId="0" xr:uid="{00000000-0006-0000-0500-0000FE000000}">
      <text>
        <r>
          <rPr>
            <b/>
            <sz val="9"/>
            <color indexed="81"/>
            <rFont val="Tahoma"/>
            <family val="2"/>
          </rPr>
          <t xml:space="preserve">Lunch at school. </t>
        </r>
        <r>
          <rPr>
            <sz val="9"/>
            <color indexed="81"/>
            <rFont val="Tahoma"/>
            <family val="2"/>
          </rPr>
          <t>Watch how lunch happens in the cafeteria at school. Are the lines long? Are the chairs too high? Are the sandwiches soggy?</t>
        </r>
      </text>
    </comment>
    <comment ref="C375" authorId="0" shapeId="0" xr:uid="{00000000-0006-0000-0500-0000FF000000}">
      <text>
        <r>
          <rPr>
            <b/>
            <sz val="9"/>
            <color indexed="81"/>
            <rFont val="Tahoma"/>
            <family val="2"/>
          </rPr>
          <t>Brownie meetings.</t>
        </r>
        <r>
          <rPr>
            <sz val="9"/>
            <color indexed="81"/>
            <rFont val="Tahoma"/>
            <family val="2"/>
          </rPr>
          <t xml:space="preserve"> They're always fun-now imagine what could make them even better! Does every girl feel included? Can everyone hear each other? Do meetings feel special?</t>
        </r>
      </text>
    </comment>
    <comment ref="C376" authorId="0" shapeId="0" xr:uid="{00000000-0006-0000-0500-000000010000}">
      <text>
        <r>
          <rPr>
            <sz val="9"/>
            <color indexed="81"/>
            <rFont val="Tahoma"/>
            <family val="2"/>
          </rPr>
          <t>Pick one of the problems from your "needs list" and think of ways to solve it. Use one of these activities to record your ideas (and keep notes in your inventor's notebook!).</t>
        </r>
      </text>
    </comment>
    <comment ref="C377" authorId="0" shapeId="0" xr:uid="{00000000-0006-0000-0500-000001010000}">
      <text>
        <r>
          <rPr>
            <b/>
            <sz val="9"/>
            <color indexed="81"/>
            <rFont val="Tahoma"/>
            <family val="2"/>
          </rPr>
          <t>Mind-map.</t>
        </r>
        <r>
          <rPr>
            <sz val="9"/>
            <color indexed="81"/>
            <rFont val="Tahoma"/>
            <family val="2"/>
          </rPr>
          <t xml:space="preserve"> Inventors use mind maps to see how different ideas fit together. Try it out on the next page.</t>
        </r>
      </text>
    </comment>
    <comment ref="C378" authorId="0" shapeId="0" xr:uid="{00000000-0006-0000-0500-000002010000}">
      <text>
        <r>
          <rPr>
            <b/>
            <sz val="9"/>
            <color indexed="81"/>
            <rFont val="Tahoma"/>
            <family val="2"/>
          </rPr>
          <t>Sketch it out.</t>
        </r>
        <r>
          <rPr>
            <sz val="9"/>
            <color indexed="81"/>
            <rFont val="Tahoma"/>
            <family val="2"/>
          </rPr>
          <t xml:space="preserve"> Draw five solutions in your inventor's notebook.</t>
        </r>
      </text>
    </comment>
    <comment ref="C379" authorId="0" shapeId="0" xr:uid="{00000000-0006-0000-0500-000003010000}">
      <text>
        <r>
          <rPr>
            <b/>
            <sz val="9"/>
            <color indexed="81"/>
            <rFont val="Tahoma"/>
            <family val="2"/>
          </rPr>
          <t>Buddy up and brainstorm lots of ideas!</t>
        </r>
        <r>
          <rPr>
            <sz val="9"/>
            <color indexed="81"/>
            <rFont val="Tahoma"/>
            <family val="2"/>
          </rPr>
          <t xml:space="preserve"> With partners or your Brownie group, write down everyone's ideas on a big sheet of paper. Then record your five favorites in your notebook.</t>
        </r>
      </text>
    </comment>
    <comment ref="C380" authorId="0" shapeId="0" xr:uid="{00000000-0006-0000-0500-000004010000}">
      <text>
        <r>
          <rPr>
            <sz val="9"/>
            <color indexed="81"/>
            <rFont val="Tahoma"/>
            <family val="2"/>
          </rPr>
          <t>Finding out what others think about your idea will help you improve it. Do one of the choices, then share what you did with others. Ask them to tell you their favorite part about your idea, and how they think it could be even better.</t>
        </r>
      </text>
    </comment>
    <comment ref="C381" authorId="0" shapeId="0" xr:uid="{00000000-0006-0000-0500-000005010000}">
      <text>
        <r>
          <rPr>
            <b/>
            <sz val="9"/>
            <color indexed="81"/>
            <rFont val="Tahoma"/>
            <family val="2"/>
          </rPr>
          <t>Draw it!</t>
        </r>
        <r>
          <rPr>
            <sz val="9"/>
            <color indexed="81"/>
            <rFont val="Tahoma"/>
            <family val="2"/>
          </rPr>
          <t xml:space="preserve"> Use a big sheet of paper, and label the parts of your invention. Show it to friends and family.</t>
        </r>
      </text>
    </comment>
    <comment ref="C382" authorId="0" shapeId="0" xr:uid="{00000000-0006-0000-0500-000006010000}">
      <text>
        <r>
          <rPr>
            <b/>
            <sz val="9"/>
            <color indexed="81"/>
            <rFont val="Tahoma"/>
            <family val="2"/>
          </rPr>
          <t>Act it out!</t>
        </r>
        <r>
          <rPr>
            <sz val="9"/>
            <color indexed="81"/>
            <rFont val="Tahoma"/>
            <family val="2"/>
          </rPr>
          <t xml:space="preserve"> Create a skit that shows when someone might need your invention and how they'd use it. Then perform it!</t>
        </r>
      </text>
    </comment>
    <comment ref="C383" authorId="0" shapeId="0" xr:uid="{00000000-0006-0000-0500-000007010000}">
      <text>
        <r>
          <rPr>
            <b/>
            <sz val="9"/>
            <color indexed="81"/>
            <rFont val="Tahoma"/>
            <family val="2"/>
          </rPr>
          <t>Build it!</t>
        </r>
        <r>
          <rPr>
            <sz val="9"/>
            <color indexed="81"/>
            <rFont val="Tahoma"/>
            <family val="2"/>
          </rPr>
          <t xml:space="preserve"> Use cardboard, paper, glue, Play-Doh, or even dried pasta to build a model of your invention. Then show it off!</t>
        </r>
      </text>
    </comment>
    <comment ref="C387" authorId="0" shapeId="0" xr:uid="{00000000-0006-0000-0500-000008010000}">
      <text>
        <r>
          <rPr>
            <sz val="9"/>
            <color indexed="81"/>
            <rFont val="Tahoma"/>
            <family val="2"/>
          </rPr>
          <t>You are going on a special search in this badge-a search for a real-life hidden treasure. But you have to get ready before you go! Use one of these choices to help you.</t>
        </r>
      </text>
    </comment>
    <comment ref="C388" authorId="0" shapeId="0" xr:uid="{00000000-0006-0000-0500-000009010000}">
      <text>
        <r>
          <rPr>
            <b/>
            <sz val="9"/>
            <color indexed="81"/>
            <rFont val="Tahoma"/>
            <family val="2"/>
          </rPr>
          <t>Make a letterboxing dictionary.</t>
        </r>
        <r>
          <rPr>
            <sz val="9"/>
            <color indexed="81"/>
            <rFont val="Tahoma"/>
            <family val="2"/>
          </rPr>
          <t xml:space="preserve"> You-and your friends and family who come along-might not know much about letterboxing. With an adult, go online to find out about the special language of letterboxing. Write the meanings down so you remember them.
  </t>
        </r>
        <r>
          <rPr>
            <sz val="9"/>
            <color indexed="81"/>
            <rFont val="Wingdings"/>
            <charset val="2"/>
          </rPr>
          <t></t>
        </r>
        <r>
          <rPr>
            <sz val="9"/>
            <color indexed="81"/>
            <rFont val="Tahoma"/>
            <family val="2"/>
          </rPr>
          <t xml:space="preserve">hitchhiker
  </t>
        </r>
        <r>
          <rPr>
            <sz val="9"/>
            <color indexed="81"/>
            <rFont val="Wingdings"/>
            <charset val="2"/>
          </rPr>
          <t></t>
        </r>
        <r>
          <rPr>
            <sz val="9"/>
            <color indexed="81"/>
            <rFont val="Tahoma"/>
            <family val="2"/>
          </rPr>
          <t xml:space="preserve">parasite
  </t>
        </r>
        <r>
          <rPr>
            <sz val="9"/>
            <color indexed="81"/>
            <rFont val="Wingdings"/>
            <charset val="2"/>
          </rPr>
          <t></t>
        </r>
        <r>
          <rPr>
            <sz val="9"/>
            <color indexed="81"/>
            <rFont val="Tahoma"/>
            <family val="2"/>
          </rPr>
          <t xml:space="preserve">cuckoo clue
  </t>
        </r>
        <r>
          <rPr>
            <sz val="9"/>
            <color indexed="81"/>
            <rFont val="Wingdings"/>
            <charset val="2"/>
          </rPr>
          <t></t>
        </r>
        <r>
          <rPr>
            <sz val="9"/>
            <color indexed="81"/>
            <rFont val="Tahoma"/>
            <family val="2"/>
          </rPr>
          <t>microbox</t>
        </r>
      </text>
    </comment>
    <comment ref="C389" authorId="0" shapeId="0" xr:uid="{00000000-0006-0000-0500-00000A010000}">
      <text>
        <r>
          <rPr>
            <b/>
            <sz val="9"/>
            <color indexed="81"/>
            <rFont val="Tahoma"/>
            <family val="2"/>
          </rPr>
          <t>Think of hiding places.</t>
        </r>
        <r>
          <rPr>
            <sz val="9"/>
            <color indexed="81"/>
            <rFont val="Tahoma"/>
            <family val="2"/>
          </rPr>
          <t xml:space="preserve"> Find out about good places to hide your letterboxes. Then draw a map of 10 great hiding spots in your area, or mark them on a map.
FOR MORE FUN: Look at where letterboxes are already hidden in your area. Did you think of the same places?</t>
        </r>
      </text>
    </comment>
    <comment ref="C390" authorId="0" shapeId="0" xr:uid="{00000000-0006-0000-0500-00000B010000}">
      <text>
        <r>
          <rPr>
            <b/>
            <sz val="9"/>
            <color indexed="81"/>
            <rFont val="Tahoma"/>
            <family val="2"/>
          </rPr>
          <t>Practice your "seeking" skills.</t>
        </r>
        <r>
          <rPr>
            <sz val="9"/>
            <color indexed="81"/>
            <rFont val="Tahoma"/>
            <family val="2"/>
          </rPr>
          <t xml:space="preserve"> Have your family or friends hide five or six objects around the house. Can you follow their clues to find the objects?
FOR MORE FUN: Race against a friend to find the objects first! Then switch places and hide objects for them to find.</t>
        </r>
      </text>
    </comment>
    <comment ref="C391" authorId="0" shapeId="0" xr:uid="{00000000-0006-0000-0500-00000C010000}">
      <text>
        <r>
          <rPr>
            <sz val="9"/>
            <color indexed="81"/>
            <rFont val="Tahoma"/>
            <family val="2"/>
          </rPr>
          <t>Stamps are an important part of letterboxing. You use your own stamp to mark a special book in the letterboxes you visit. And you mark your own notebook with a stamp from inside the box. Then you can show others where you have gone on your Brownie adventure! (The more letterboxes you find, the more stamps you'll have in your book.)</t>
        </r>
      </text>
    </comment>
    <comment ref="C392" authorId="0" shapeId="0" xr:uid="{00000000-0006-0000-0500-00000D010000}">
      <text>
        <r>
          <rPr>
            <b/>
            <sz val="9"/>
            <color indexed="81"/>
            <rFont val="Tahoma"/>
            <family val="2"/>
          </rPr>
          <t>Cut your own stamp from craft foam.</t>
        </r>
        <r>
          <rPr>
            <sz val="9"/>
            <color indexed="81"/>
            <rFont val="Tahoma"/>
            <family val="2"/>
          </rPr>
          <t xml:space="preserve"> Use foam that already has glue on the back and stick it to a jar lid or piece of wood to make your stamp sturdy. If it doesn't already have glue, with an adult's help, use spray glue. Then press your stamp onto an ink pad and test it.</t>
        </r>
      </text>
    </comment>
    <comment ref="C393" authorId="0" shapeId="0" xr:uid="{00000000-0006-0000-0500-00000E010000}">
      <text>
        <r>
          <rPr>
            <b/>
            <sz val="9"/>
            <color indexed="81"/>
            <rFont val="Tahoma"/>
            <family val="2"/>
          </rPr>
          <t>Use a stamp-making kit from a craft store.</t>
        </r>
        <r>
          <rPr>
            <sz val="9"/>
            <color indexed="81"/>
            <rFont val="Tahoma"/>
            <family val="2"/>
          </rPr>
          <t xml:space="preserve"> Some craft stores sell kits that include all the things you need to make a stamp. Add some personal style to the stamp to make it unique.</t>
        </r>
      </text>
    </comment>
    <comment ref="C394" authorId="0" shapeId="0" xr:uid="{00000000-0006-0000-0500-00000F010000}">
      <text>
        <r>
          <rPr>
            <b/>
            <sz val="9"/>
            <color indexed="81"/>
            <rFont val="Tahoma"/>
            <family val="2"/>
          </rPr>
          <t>Choose a special stamp.</t>
        </r>
        <r>
          <rPr>
            <sz val="9"/>
            <color indexed="81"/>
            <rFont val="Tahoma"/>
            <family val="2"/>
          </rPr>
          <t xml:space="preserve"> This could be a stamp you already have, or one you find with a family member at the store. Or you can borrow a stamp from a friend.</t>
        </r>
      </text>
    </comment>
    <comment ref="C395" authorId="0" shapeId="0" xr:uid="{00000000-0006-0000-0500-000010010000}">
      <text>
        <r>
          <rPr>
            <sz val="9"/>
            <color indexed="81"/>
            <rFont val="Tahoma"/>
            <family val="2"/>
          </rPr>
          <t>Some letterbox clues tell you exactly where to go, like "go past the big tree" or "cross the stream." And some are more mysterious-they are poems or riddles. Get better at solving clues by learning to write them! When you've made your clue, share it with Brownie friends so they can try to solve it.</t>
        </r>
      </text>
    </comment>
    <comment ref="C396" authorId="0" shapeId="0" xr:uid="{00000000-0006-0000-0500-000011010000}">
      <text>
        <r>
          <rPr>
            <b/>
            <sz val="9"/>
            <color indexed="81"/>
            <rFont val="Tahoma"/>
            <family val="2"/>
          </rPr>
          <t>Create a fill-in-the-blank clue.</t>
        </r>
        <r>
          <rPr>
            <sz val="9"/>
            <color indexed="81"/>
            <rFont val="Tahoma"/>
            <family val="2"/>
          </rPr>
          <t xml:space="preserve"> Write a hint, then replace a word with a blank. Then write a question that will help the letterbox seeker figure out the missing word.
  Example: Look _____ the slide at the park.
  Question: What is the opposite of over?
The seeker answers under, and the clue is done: 
  Look </t>
        </r>
        <r>
          <rPr>
            <u/>
            <sz val="9"/>
            <color indexed="81"/>
            <rFont val="Tahoma"/>
            <family val="2"/>
          </rPr>
          <t>under</t>
        </r>
        <r>
          <rPr>
            <sz val="9"/>
            <color indexed="81"/>
            <rFont val="Tahoma"/>
            <family val="2"/>
          </rPr>
          <t xml:space="preserve"> the slide at the park.</t>
        </r>
      </text>
    </comment>
    <comment ref="C397" authorId="0" shapeId="0" xr:uid="{00000000-0006-0000-0500-000012010000}">
      <text>
        <r>
          <rPr>
            <b/>
            <sz val="9"/>
            <color indexed="81"/>
            <rFont val="Tahoma"/>
            <family val="2"/>
          </rPr>
          <t>Create a scramble.</t>
        </r>
        <r>
          <rPr>
            <sz val="9"/>
            <color indexed="81"/>
            <rFont val="Tahoma"/>
            <family val="2"/>
          </rPr>
          <t xml:space="preserve"> Scramble the letters of the words in each clue. For example, the last letter of every word could become the first.
  Example: Kool rndeu eht elids ta eht karp = Look under the slide at the park.</t>
        </r>
      </text>
    </comment>
    <comment ref="C398" authorId="0" shapeId="0" xr:uid="{00000000-0006-0000-0500-000013010000}">
      <text>
        <r>
          <rPr>
            <b/>
            <sz val="9"/>
            <color indexed="81"/>
            <rFont val="Tahoma"/>
            <family val="2"/>
          </rPr>
          <t>Create a number code clue.</t>
        </r>
        <r>
          <rPr>
            <sz val="9"/>
            <color indexed="81"/>
            <rFont val="Tahoma"/>
            <family val="2"/>
          </rPr>
          <t xml:space="preserve"> Each number in the hint becomes a letter! Use the code in the box to the right to help you write and solve your clue. Each letter of the alphabet is a number.</t>
        </r>
      </text>
    </comment>
    <comment ref="C399" authorId="0" shapeId="0" xr:uid="{00000000-0006-0000-0500-000014010000}">
      <text>
        <r>
          <rPr>
            <sz val="9"/>
            <color indexed="81"/>
            <rFont val="Tahoma"/>
            <family val="2"/>
          </rPr>
          <t>Grab your gear and choose a letterbox to find. Make it a great adventure for you and your Brownie friends. You can hike, pack a picnic, and see new places! (Ask an adult to help you use an online letterboxing site for a list of active letterboxes near you.)</t>
        </r>
      </text>
    </comment>
    <comment ref="C400" authorId="0" shapeId="0" xr:uid="{00000000-0006-0000-0500-000015010000}">
      <text>
        <r>
          <rPr>
            <b/>
            <sz val="9"/>
            <color indexed="81"/>
            <rFont val="Tahoma"/>
            <family val="2"/>
          </rPr>
          <t>Go on a letterbox search using a compass.</t>
        </r>
        <r>
          <rPr>
            <sz val="9"/>
            <color indexed="81"/>
            <rFont val="Tahoma"/>
            <family val="2"/>
          </rPr>
          <t xml:space="preserve"> Search for a letterbox where you have to use a compass to find it.</t>
        </r>
      </text>
    </comment>
    <comment ref="C401" authorId="0" shapeId="0" xr:uid="{00000000-0006-0000-0500-000016010000}">
      <text>
        <r>
          <rPr>
            <b/>
            <sz val="9"/>
            <color indexed="81"/>
            <rFont val="Tahoma"/>
            <family val="2"/>
          </rPr>
          <t xml:space="preserve">Go on an adventure in a new place. </t>
        </r>
        <r>
          <rPr>
            <sz val="9"/>
            <color indexed="81"/>
            <rFont val="Tahoma"/>
            <family val="2"/>
          </rPr>
          <t>Go for a letterbox search in a place you've never been to before.</t>
        </r>
      </text>
    </comment>
    <comment ref="C402" authorId="0" shapeId="0" xr:uid="{00000000-0006-0000-0500-000017010000}">
      <text>
        <r>
          <rPr>
            <b/>
            <sz val="9"/>
            <color indexed="81"/>
            <rFont val="Tahoma"/>
            <family val="2"/>
          </rPr>
          <t>Go on a letterbox search that involves a brain puzzle.</t>
        </r>
        <r>
          <rPr>
            <sz val="9"/>
            <color indexed="81"/>
            <rFont val="Tahoma"/>
            <family val="2"/>
          </rPr>
          <t xml:space="preserve"> Most letterboxes make the seekers figure out clues to get to the location. Are you up for the challenge?</t>
        </r>
      </text>
    </comment>
    <comment ref="C403" authorId="0" shapeId="0" xr:uid="{00000000-0006-0000-0500-000018010000}">
      <text>
        <r>
          <rPr>
            <sz val="9"/>
            <color indexed="81"/>
            <rFont val="Tahoma"/>
            <family val="2"/>
          </rPr>
          <t>Letterboxes aren't just for finding…someone has to hide them, too! Create your own letterbox for others to find. Ask an adult for help.</t>
        </r>
      </text>
    </comment>
    <comment ref="C404" authorId="0" shapeId="0" xr:uid="{00000000-0006-0000-0500-000019010000}">
      <text>
        <r>
          <rPr>
            <b/>
            <sz val="9"/>
            <color indexed="81"/>
            <rFont val="Tahoma"/>
            <family val="2"/>
          </rPr>
          <t>Hide a letterbox in your yard.</t>
        </r>
        <r>
          <rPr>
            <sz val="9"/>
            <color indexed="81"/>
            <rFont val="Tahoma"/>
            <family val="2"/>
          </rPr>
          <t xml:space="preserve"> The next time someone new is visiting, test their searching skills by asking them to find your letterbox. Make sure you write clues on how they can find it.</t>
        </r>
      </text>
    </comment>
    <comment ref="C405" authorId="0" shapeId="0" xr:uid="{00000000-0006-0000-0500-00001A010000}">
      <text>
        <r>
          <rPr>
            <b/>
            <sz val="9"/>
            <color indexed="81"/>
            <rFont val="Tahoma"/>
            <family val="2"/>
          </rPr>
          <t>Hide a letterbox along a nearby trail.</t>
        </r>
        <r>
          <rPr>
            <sz val="9"/>
            <color indexed="81"/>
            <rFont val="Tahoma"/>
            <family val="2"/>
          </rPr>
          <t xml:space="preserve"> With the help of an adult, post the letterbox clues to an online site so others can search for it.
FOR MORE FUN: Theme your clues around your favorite book.</t>
        </r>
      </text>
    </comment>
    <comment ref="C406" authorId="0" shapeId="0" xr:uid="{00000000-0006-0000-0500-00001B010000}">
      <text>
        <r>
          <rPr>
            <b/>
            <sz val="9"/>
            <color indexed="81"/>
            <rFont val="Tahoma"/>
            <family val="2"/>
          </rPr>
          <t>Hide a letterbox using compass clues.</t>
        </r>
        <r>
          <rPr>
            <sz val="9"/>
            <color indexed="81"/>
            <rFont val="Tahoma"/>
            <family val="2"/>
          </rPr>
          <t xml:space="preserve"> Post the letterbox to an online site so others can search for it.</t>
        </r>
      </text>
    </comment>
    <comment ref="C410" authorId="0" shapeId="0" xr:uid="{00000000-0006-0000-0500-00001C010000}">
      <text>
        <r>
          <rPr>
            <sz val="9"/>
            <color indexed="81"/>
            <rFont val="Tahoma"/>
            <family val="2"/>
          </rPr>
          <t>Making new friends can be as simple as introducing yourself. It's nice to share something about you when you introduce yourself, or one something about a friend when you're introducing them. Try it!</t>
        </r>
      </text>
    </comment>
    <comment ref="C411" authorId="0" shapeId="0" xr:uid="{00000000-0006-0000-0500-00001D010000}">
      <text>
        <r>
          <rPr>
            <b/>
            <sz val="9"/>
            <color indexed="81"/>
            <rFont val="Tahoma"/>
            <family val="2"/>
          </rPr>
          <t>Introduce yourself.</t>
        </r>
        <r>
          <rPr>
            <sz val="9"/>
            <color indexed="81"/>
            <rFont val="Tahoma"/>
            <family val="2"/>
          </rPr>
          <t xml:space="preserve"> Try introducing yourself to three different people you don't know at school-maybe you'll make a new friend!</t>
        </r>
      </text>
    </comment>
    <comment ref="C412" authorId="0" shapeId="0" xr:uid="{00000000-0006-0000-0500-00001E010000}">
      <text>
        <r>
          <rPr>
            <b/>
            <sz val="9"/>
            <color indexed="81"/>
            <rFont val="Tahoma"/>
            <family val="2"/>
          </rPr>
          <t>Introduce a friend to someone else.</t>
        </r>
        <r>
          <rPr>
            <sz val="9"/>
            <color indexed="81"/>
            <rFont val="Tahoma"/>
            <family val="2"/>
          </rPr>
          <t xml:space="preserve"> Find a friend who may be shy or new to the area and introduce them to three people.</t>
        </r>
      </text>
    </comment>
    <comment ref="C413" authorId="0" shapeId="0" xr:uid="{00000000-0006-0000-0500-00001F010000}">
      <text>
        <r>
          <rPr>
            <b/>
            <sz val="9"/>
            <color indexed="81"/>
            <rFont val="Tahoma"/>
            <family val="2"/>
          </rPr>
          <t>Ask your parents to introduce you to one of their adult friends.</t>
        </r>
        <r>
          <rPr>
            <sz val="9"/>
            <color indexed="81"/>
            <rFont val="Tahoma"/>
            <family val="2"/>
          </rPr>
          <t xml:space="preserve"> Tell that person something about yourself, and ask something about them. Be ready to have a conversation!
FOR MORE FUN: Ask an adult what makes a good handshake. Try it when you introduce yourself.</t>
        </r>
      </text>
    </comment>
    <comment ref="C414" authorId="0" shapeId="0" xr:uid="{00000000-0006-0000-0500-000020010000}">
      <text>
        <r>
          <rPr>
            <sz val="9"/>
            <color indexed="81"/>
            <rFont val="Tahoma"/>
            <family val="2"/>
          </rPr>
          <t>Good friends remind one another of what makes them special, and help each other feel better when something goes wrong. Practice making a friend feel great in one of these ways:</t>
        </r>
      </text>
    </comment>
    <comment ref="C415" authorId="0" shapeId="0" xr:uid="{00000000-0006-0000-0500-000021010000}">
      <text>
        <r>
          <rPr>
            <b/>
            <sz val="9"/>
            <color indexed="81"/>
            <rFont val="Tahoma"/>
            <family val="2"/>
          </rPr>
          <t>Write a name poem.</t>
        </r>
        <r>
          <rPr>
            <sz val="9"/>
            <color indexed="81"/>
            <rFont val="Tahoma"/>
            <family val="2"/>
          </rPr>
          <t xml:space="preserve"> Write a friend's name vertically down a piece of paper. Then, beginning with each letter of the friend's name, write something nice about that friend-something they do well, or one of the reasons you like being their friend.
FOR MORE FUN: Make name poems as a thank-you to a parent, a teacher, or someone else who helps you.</t>
        </r>
      </text>
    </comment>
    <comment ref="C416" authorId="0" shapeId="0" xr:uid="{00000000-0006-0000-0500-000022010000}">
      <text>
        <r>
          <rPr>
            <b/>
            <sz val="9"/>
            <color indexed="81"/>
            <rFont val="Tahoma"/>
            <family val="2"/>
          </rPr>
          <t>Give something special to a friend.</t>
        </r>
        <r>
          <rPr>
            <sz val="9"/>
            <color indexed="81"/>
            <rFont val="Tahoma"/>
            <family val="2"/>
          </rPr>
          <t xml:space="preserve"> Create an art piece, snack, card, or something else your friend would really like. It might be a gift for a holiday, a cheer-up card, or a yummy treat for a neighbor.
FOR MORE FUN: Make SWAPS for friends from another Brownie group.</t>
        </r>
      </text>
    </comment>
    <comment ref="C417" authorId="0" shapeId="0" xr:uid="{00000000-0006-0000-0500-000023010000}">
      <text>
        <r>
          <rPr>
            <b/>
            <sz val="9"/>
            <color indexed="81"/>
            <rFont val="Tahoma"/>
            <family val="2"/>
          </rPr>
          <t>Be a friend to someone you don't know.</t>
        </r>
        <r>
          <rPr>
            <sz val="9"/>
            <color indexed="81"/>
            <rFont val="Tahoma"/>
            <family val="2"/>
          </rPr>
          <t xml:space="preserve"> Sometimes the friends people need most are the ones they didn't know they had. Think of a group that could use your friendship-perhaps children at a hospital, soldiers overseas, or someone left out at your school, and do something nice for them.</t>
        </r>
      </text>
    </comment>
    <comment ref="C418" authorId="0" shapeId="0" xr:uid="{00000000-0006-0000-0500-000024010000}">
      <text>
        <r>
          <rPr>
            <sz val="9"/>
            <color indexed="81"/>
            <rFont val="Tahoma"/>
            <family val="2"/>
          </rPr>
          <t>A great way to show a friend you care is to pay special attention to what is important. Just because you are friends doesn't mean you both like the same things. Try one of these activities to learn more about a friend, and help them learn more about you.</t>
        </r>
      </text>
    </comment>
    <comment ref="C419" authorId="0" shapeId="0" xr:uid="{00000000-0006-0000-0500-000025010000}">
      <text>
        <r>
          <rPr>
            <b/>
            <sz val="9"/>
            <color indexed="81"/>
            <rFont val="Tahoma"/>
            <family val="2"/>
          </rPr>
          <t>Do a friend's favorite thing.</t>
        </r>
        <r>
          <rPr>
            <sz val="9"/>
            <color indexed="81"/>
            <rFont val="Tahoma"/>
            <family val="2"/>
          </rPr>
          <t xml:space="preserve"> Ask a friend to make a list of their favorite things, like songs, books, or Brownie activities. Talk to your friend about their list, and why they like each thing. Then do one together! Try to make it something you've never done before.
FOR MORE FUN: Have every girl in your Brownie group write a list, then try new things all together.</t>
        </r>
      </text>
    </comment>
    <comment ref="C420" authorId="0" shapeId="0" xr:uid="{00000000-0006-0000-0500-000026010000}">
      <text>
        <r>
          <rPr>
            <b/>
            <sz val="9"/>
            <color indexed="81"/>
            <rFont val="Tahoma"/>
            <family val="2"/>
          </rPr>
          <t>Share a favorite activity with a friend.</t>
        </r>
        <r>
          <rPr>
            <sz val="9"/>
            <color indexed="81"/>
            <rFont val="Tahoma"/>
            <family val="2"/>
          </rPr>
          <t xml:space="preserve"> Try to choose something new to them, so you can teach them what to do-maybe making s'mores, playing a card game, or bird watching. Tell them why you like the activity. Afterwards, find out what they liked about it.</t>
        </r>
      </text>
    </comment>
    <comment ref="C421" authorId="0" shapeId="0" xr:uid="{00000000-0006-0000-0500-000027010000}">
      <text>
        <r>
          <rPr>
            <b/>
            <sz val="9"/>
            <color indexed="81"/>
            <rFont val="Tahoma"/>
            <family val="2"/>
          </rPr>
          <t>Try a game or activity that's new to both of you.</t>
        </r>
        <r>
          <rPr>
            <sz val="9"/>
            <color indexed="81"/>
            <rFont val="Tahoma"/>
            <family val="2"/>
          </rPr>
          <t xml:space="preserve"> With a friend, find something new you'd both like to do, and try it out together. We all learn in different ways, so ask for their help when you need it-and offer yours when they need it. Remember to compliment each other, too!</t>
        </r>
      </text>
    </comment>
    <comment ref="C422" authorId="0" shapeId="0" xr:uid="{00000000-0006-0000-0500-000028010000}">
      <text>
        <r>
          <rPr>
            <sz val="9"/>
            <color indexed="81"/>
            <rFont val="Tahoma"/>
            <family val="2"/>
          </rPr>
          <t>Disagreement is when you don't feel the same way as a friend. For example, you want to play a game and they want to make snacks. It's okay to feel differently. You can still be friends! The important thing is to be a good friend while you disagree. Try one of these activities to practice.</t>
        </r>
      </text>
    </comment>
    <comment ref="C423" authorId="0" shapeId="0" xr:uid="{00000000-0006-0000-0500-000029010000}">
      <text>
        <r>
          <rPr>
            <b/>
            <sz val="9"/>
            <color indexed="81"/>
            <rFont val="Tahoma"/>
            <family val="2"/>
          </rPr>
          <t>Practice being a good listener.</t>
        </r>
        <r>
          <rPr>
            <sz val="9"/>
            <color indexed="81"/>
            <rFont val="Tahoma"/>
            <family val="2"/>
          </rPr>
          <t xml:space="preserve"> Let a friend talk about how they feel. Listen for three minutes without interrupting. Then tell them what you heard them say. Then, switch!
FOR MORE FUN: Try it with your Brownie group, and take turns.</t>
        </r>
      </text>
    </comment>
    <comment ref="C424" authorId="0" shapeId="0" xr:uid="{00000000-0006-0000-0500-00002A010000}">
      <text>
        <r>
          <rPr>
            <b/>
            <sz val="9"/>
            <color indexed="81"/>
            <rFont val="Tahoma"/>
            <family val="2"/>
          </rPr>
          <t>Remember what you agree about!</t>
        </r>
        <r>
          <rPr>
            <sz val="9"/>
            <color indexed="81"/>
            <rFont val="Tahoma"/>
            <family val="2"/>
          </rPr>
          <t xml:space="preserve"> Many times, you can take turns doing what each friend wants to do instead of fighting. Or, you can do something you both like. With a friend, make an "agreement" list of three things you both love to do. Then try one of those things the next time you disagree.</t>
        </r>
      </text>
    </comment>
    <comment ref="C425" authorId="0" shapeId="0" xr:uid="{00000000-0006-0000-0500-00002B010000}">
      <text>
        <r>
          <rPr>
            <b/>
            <sz val="9"/>
            <color indexed="81"/>
            <rFont val="Tahoma"/>
            <family val="2"/>
          </rPr>
          <t>Find kind words.</t>
        </r>
        <r>
          <rPr>
            <sz val="9"/>
            <color indexed="81"/>
            <rFont val="Tahoma"/>
            <family val="2"/>
          </rPr>
          <t xml:space="preserve"> Words can hurt, so it's important to use nice ones when you disagree. With your Brownie friends, make a list of words that make you feel good. Practice using the words to say kind things.</t>
        </r>
      </text>
    </comment>
    <comment ref="C426" authorId="0" shapeId="0" xr:uid="{00000000-0006-0000-0500-00002C010000}">
      <text>
        <r>
          <rPr>
            <sz val="9"/>
            <color indexed="81"/>
            <rFont val="Tahoma"/>
            <family val="2"/>
          </rPr>
          <t>Now it's time to practice your friend skills. First, make a list of the top three things you've discovered that make someone a good friend. Then try one of these activities and concentrate doing those things. Talk about the activity with your Brownie group.</t>
        </r>
      </text>
    </comment>
    <comment ref="C427" authorId="0" shapeId="0" xr:uid="{00000000-0006-0000-0500-00002D010000}">
      <text>
        <r>
          <rPr>
            <b/>
            <sz val="9"/>
            <color indexed="81"/>
            <rFont val="Tahoma"/>
            <family val="2"/>
          </rPr>
          <t>Invite another Brownie group to an activity.</t>
        </r>
        <r>
          <rPr>
            <sz val="9"/>
            <color indexed="81"/>
            <rFont val="Tahoma"/>
            <family val="2"/>
          </rPr>
          <t xml:space="preserve"> What about a tea party, a journey field trip, or a meeting with games?</t>
        </r>
      </text>
    </comment>
    <comment ref="C428" authorId="0" shapeId="0" xr:uid="{00000000-0006-0000-0500-00002E010000}">
      <text>
        <r>
          <rPr>
            <b/>
            <sz val="9"/>
            <color indexed="81"/>
            <rFont val="Tahoma"/>
            <family val="2"/>
          </rPr>
          <t>Sit at a different table or area at lunchtime, or play with a different group at recess.</t>
        </r>
        <r>
          <rPr>
            <sz val="9"/>
            <color indexed="81"/>
            <rFont val="Tahoma"/>
            <family val="2"/>
          </rPr>
          <t xml:space="preserve"> You might bring an old friend with you and make new friends together.</t>
        </r>
      </text>
    </comment>
    <comment ref="C429" authorId="0" shapeId="0" xr:uid="{00000000-0006-0000-0500-00002F010000}">
      <text>
        <r>
          <rPr>
            <b/>
            <sz val="9"/>
            <color indexed="81"/>
            <rFont val="Tahoma"/>
            <family val="2"/>
          </rPr>
          <t>Go to a dance or art class, sports game, camp, or other activity.</t>
        </r>
        <r>
          <rPr>
            <sz val="9"/>
            <color indexed="81"/>
            <rFont val="Tahoma"/>
            <family val="2"/>
          </rPr>
          <t xml:space="preserve"> Games and sports are a great time to practice saying nice things to friends.</t>
        </r>
      </text>
    </comment>
    <comment ref="C433" authorId="0" shapeId="0" xr:uid="{00000000-0006-0000-0500-000030010000}">
      <text>
        <r>
          <rPr>
            <sz val="9"/>
            <color indexed="81"/>
            <rFont val="Tahoma"/>
            <family val="2"/>
          </rPr>
          <t>Scavenger hunts are a great way to have fun with your friends or get to know new people. In this step, make your own! First, decide what you'll look for. Then go on your search.</t>
        </r>
      </text>
    </comment>
    <comment ref="C434" authorId="0" shapeId="0" xr:uid="{00000000-0006-0000-0500-000031010000}">
      <text>
        <r>
          <rPr>
            <b/>
            <sz val="9"/>
            <color indexed="81"/>
            <rFont val="Tahoma"/>
            <family val="2"/>
          </rPr>
          <t>Find it!</t>
        </r>
        <r>
          <rPr>
            <sz val="9"/>
            <color indexed="81"/>
            <rFont val="Tahoma"/>
            <family val="2"/>
          </rPr>
          <t xml:space="preserve"> Make a scavenger hunt of at least 10 things to find. It could be in your neighborhood, at home, or in the community. For example, if your hunt is in a library, you could find a book by a certain author, a magazine, or the librarian's signature. Now find them!</t>
        </r>
      </text>
    </comment>
    <comment ref="C435" authorId="0" shapeId="0" xr:uid="{00000000-0006-0000-0500-000032010000}">
      <text>
        <r>
          <rPr>
            <b/>
            <sz val="9"/>
            <color indexed="81"/>
            <rFont val="Tahoma"/>
            <family val="2"/>
          </rPr>
          <t>See it!</t>
        </r>
        <r>
          <rPr>
            <sz val="9"/>
            <color indexed="81"/>
            <rFont val="Tahoma"/>
            <family val="2"/>
          </rPr>
          <t xml:space="preserve"> Make a scavenger hunt of at least 10 things to see. Choose 10 items that can be found where your game is going to be played. If you're playing in the backseat of a car, your list might include things you'd see out the window, like an 18-wheeler, a gas station, and a roadside jogger. Make your list, then play.</t>
        </r>
      </text>
    </comment>
    <comment ref="C436" authorId="0" shapeId="0" xr:uid="{00000000-0006-0000-0500-000033010000}">
      <text>
        <r>
          <rPr>
            <b/>
            <sz val="9"/>
            <color indexed="81"/>
            <rFont val="Tahoma"/>
            <family val="2"/>
          </rPr>
          <t>Touch it!</t>
        </r>
        <r>
          <rPr>
            <sz val="9"/>
            <color indexed="81"/>
            <rFont val="Tahoma"/>
            <family val="2"/>
          </rPr>
          <t xml:space="preserve"> Make a scavenger hunt of at least 10 things to feel. Your list could include things that feel fuzzy, soft, hard, squishy, and anything else you can think of. Then, go find them.</t>
        </r>
      </text>
    </comment>
    <comment ref="C437" authorId="0" shapeId="0" xr:uid="{00000000-0006-0000-0500-000034010000}">
      <text>
        <r>
          <rPr>
            <sz val="9"/>
            <color indexed="81"/>
            <rFont val="Tahoma"/>
            <family val="2"/>
          </rPr>
          <t>Mysteries turn simple games into adventures. Sharpen your detective skills in this step.</t>
        </r>
      </text>
    </comment>
    <comment ref="C438" authorId="0" shapeId="0" xr:uid="{00000000-0006-0000-0500-000035010000}">
      <text>
        <r>
          <rPr>
            <b/>
            <sz val="9"/>
            <color indexed="81"/>
            <rFont val="Tahoma"/>
            <family val="2"/>
          </rPr>
          <t>Get a clue!</t>
        </r>
        <r>
          <rPr>
            <sz val="9"/>
            <color indexed="81"/>
            <rFont val="Tahoma"/>
            <family val="2"/>
          </rPr>
          <t xml:space="preserve"> Turn your friends into detectives by leading them on a mystery hunt from clue card to clue card. For example, if the hunt is at your house, the first card could read, "Help me, I'm freezing." That would lead to the freezer, where another clue card awaits. The last clue could lead to a prize.</t>
        </r>
      </text>
    </comment>
    <comment ref="C439" authorId="0" shapeId="0" xr:uid="{00000000-0006-0000-0500-000036010000}">
      <text>
        <r>
          <rPr>
            <b/>
            <sz val="9"/>
            <color indexed="81"/>
            <rFont val="Tahoma"/>
            <family val="2"/>
          </rPr>
          <t>Mystery box!</t>
        </r>
        <r>
          <rPr>
            <sz val="9"/>
            <color indexed="81"/>
            <rFont val="Tahoma"/>
            <family val="2"/>
          </rPr>
          <t xml:space="preserve"> Find a large box and have an adult help you cut a hole big enough for your hand to fit through. Then place 12 objects in the box and have your friends write down what they think each object is just by touching it. Whoever gets the most right answers wins.</t>
        </r>
      </text>
    </comment>
    <comment ref="C440" authorId="0" shapeId="0" xr:uid="{00000000-0006-0000-0500-000037010000}">
      <text>
        <r>
          <rPr>
            <b/>
            <sz val="9"/>
            <color indexed="81"/>
            <rFont val="Tahoma"/>
            <family val="2"/>
          </rPr>
          <t>Who's who?</t>
        </r>
        <r>
          <rPr>
            <sz val="9"/>
            <color indexed="81"/>
            <rFont val="Tahoma"/>
            <family val="2"/>
          </rPr>
          <t xml:space="preserve"> Write the names of famous characters or people on small pieces of paper. (Write as many names as there are girls in the group.) Put them in a hat and draw one. Without looking at your paper, tape the paper to your forehead. Now, ask your friends yes-or-no questions to figure out who you are!</t>
        </r>
      </text>
    </comment>
    <comment ref="C441" authorId="0" shapeId="0" xr:uid="{00000000-0006-0000-0500-000038010000}">
      <text>
        <r>
          <rPr>
            <sz val="9"/>
            <color indexed="81"/>
            <rFont val="Tahoma"/>
            <family val="2"/>
          </rPr>
          <t>Cake. Presents. Games. All these things make birthday parties fun. In this step, your challenge is to create a new game for people to play at a party.</t>
        </r>
      </text>
    </comment>
    <comment ref="C442" authorId="0" shapeId="0" xr:uid="{00000000-0006-0000-0500-000039010000}">
      <text>
        <r>
          <rPr>
            <b/>
            <sz val="9"/>
            <color indexed="81"/>
            <rFont val="Tahoma"/>
            <family val="2"/>
          </rPr>
          <t xml:space="preserve">Pin the tail on…? </t>
        </r>
        <r>
          <rPr>
            <sz val="9"/>
            <color indexed="81"/>
            <rFont val="Tahoma"/>
            <family val="2"/>
          </rPr>
          <t>In Pin the Tail on the Donkey, blindfolded players try to pin a paper tail on a poster of a donkey. Pick a new matching pair for your game-maybe Brownie Elf and her hat, a nose and a teddy bear, or an octopus and eight legs.</t>
        </r>
      </text>
    </comment>
    <comment ref="C443" authorId="0" shapeId="0" xr:uid="{00000000-0006-0000-0500-00003A010000}">
      <text>
        <r>
          <rPr>
            <b/>
            <sz val="9"/>
            <color indexed="81"/>
            <rFont val="Tahoma"/>
            <family val="2"/>
          </rPr>
          <t>Heat things up.</t>
        </r>
        <r>
          <rPr>
            <sz val="9"/>
            <color indexed="81"/>
            <rFont val="Tahoma"/>
            <family val="2"/>
          </rPr>
          <t xml:space="preserve"> To play Hot Potato, players sit in a circle and pass around a potato (or another item) while music plays. Whoever is holding the potato when the music stops is "out." The game goes until only one person is left. Think up a new game that uses an object and music.
FOR MORE FUN: Make up a fun thing for players who are "out" to do, like be cheerleaders.</t>
        </r>
      </text>
    </comment>
    <comment ref="C444" authorId="0" shapeId="0" xr:uid="{00000000-0006-0000-0500-00003B010000}">
      <text>
        <r>
          <rPr>
            <b/>
            <sz val="9"/>
            <color indexed="81"/>
            <rFont val="Tahoma"/>
            <family val="2"/>
          </rPr>
          <t>Race day.</t>
        </r>
        <r>
          <rPr>
            <sz val="9"/>
            <color indexed="81"/>
            <rFont val="Tahoma"/>
            <family val="2"/>
          </rPr>
          <t xml:space="preserve"> In a relay race, players on two teams compete by taking turns running the same distance. Create a new kind of relay. Maybe each team gets only one pair of shoes, so girls must switch them off at each turn. Or instead of running, everyone could shuffle on their knees.</t>
        </r>
      </text>
    </comment>
    <comment ref="C445" authorId="0" shapeId="0" xr:uid="{00000000-0006-0000-0500-00003C010000}">
      <text>
        <r>
          <rPr>
            <sz val="9"/>
            <color indexed="81"/>
            <rFont val="Tahoma"/>
            <family val="2"/>
          </rPr>
          <t>Take a game with rules you already know and add one new rule to make it feel like a whole new adventure. Of course, your new rule should make the game more fun, too.</t>
        </r>
      </text>
    </comment>
    <comment ref="C446" authorId="0" shapeId="0" xr:uid="{00000000-0006-0000-0500-00003D010000}">
      <text>
        <r>
          <rPr>
            <b/>
            <sz val="9"/>
            <color indexed="81"/>
            <rFont val="Tahoma"/>
            <family val="2"/>
          </rPr>
          <t>You're It.</t>
        </r>
        <r>
          <rPr>
            <sz val="9"/>
            <color indexed="81"/>
            <rFont val="Tahoma"/>
            <family val="2"/>
          </rPr>
          <t xml:space="preserve"> In TV Tag, players name a TV show when they're tagged. In Freeze Tag, they have to stand frozen in place when they're tagged. Make you own version of Tag by adding a rule. Maybe players have to twirl three times and say a tongue twister when they're tagged.
FOR MORE FUN: Can you figure out rules to make Tag a team sport?</t>
        </r>
      </text>
    </comment>
    <comment ref="C447" authorId="0" shapeId="0" xr:uid="{00000000-0006-0000-0500-00003E010000}">
      <text>
        <r>
          <rPr>
            <b/>
            <sz val="9"/>
            <color indexed="81"/>
            <rFont val="Tahoma"/>
            <family val="2"/>
          </rPr>
          <t>Duck, Duck, "Moo"-se.</t>
        </r>
        <r>
          <rPr>
            <sz val="9"/>
            <color indexed="81"/>
            <rFont val="Tahoma"/>
            <family val="2"/>
          </rPr>
          <t xml:space="preserve"> Duck, Duck, Goose is a simple game: Everyone sits in a circle, and one person walks around the circle tapping people and saying, "duck." When the person says "goose" instead, the tapped person jumps up and chases her. Change the game by using sounds instead of animals. You could try "Quack, quack, MOO!"</t>
        </r>
      </text>
    </comment>
    <comment ref="C448" authorId="0" shapeId="0" xr:uid="{00000000-0006-0000-0500-00003F010000}">
      <text>
        <r>
          <rPr>
            <b/>
            <sz val="9"/>
            <color indexed="81"/>
            <rFont val="Tahoma"/>
            <family val="2"/>
          </rPr>
          <t>Hop to it.</t>
        </r>
        <r>
          <rPr>
            <sz val="9"/>
            <color indexed="81"/>
            <rFont val="Tahoma"/>
            <family val="2"/>
          </rPr>
          <t xml:space="preserve"> To play Hopscotch, you draw squares from 1 to 10 and hop your way upward without touching any lines. But what if instead of numbers, you had to hop from animal to animal? Or what if you had to do a new action-like spin or sit- in each square?</t>
        </r>
      </text>
    </comment>
    <comment ref="C449" authorId="0" shapeId="0" xr:uid="{00000000-0006-0000-0500-000040010000}">
      <text>
        <r>
          <rPr>
            <sz val="9"/>
            <color indexed="81"/>
            <rFont val="Tahoma"/>
            <family val="2"/>
          </rPr>
          <t>Make the rules, pick the number of players, and select the kinds of balls or equipment to use. You can even give your new sport a name.</t>
        </r>
      </text>
    </comment>
    <comment ref="C450" authorId="0" shapeId="0" xr:uid="{00000000-0006-0000-0500-000041010000}">
      <text>
        <r>
          <rPr>
            <b/>
            <sz val="9"/>
            <color indexed="81"/>
            <rFont val="Tahoma"/>
            <family val="2"/>
          </rPr>
          <t xml:space="preserve">Queen of the court. </t>
        </r>
        <r>
          <rPr>
            <sz val="9"/>
            <color indexed="81"/>
            <rFont val="Tahoma"/>
            <family val="2"/>
          </rPr>
          <t>Create a new basketball-court sport that doesn't use a basketball. You might want to use different lines on the court, or the square painted on the backboard. Maybe your game could involve throwing tennis balls at the backboard from different places on the court.</t>
        </r>
      </text>
    </comment>
    <comment ref="C451" authorId="0" shapeId="0" xr:uid="{00000000-0006-0000-0500-000042010000}">
      <text>
        <r>
          <rPr>
            <b/>
            <sz val="9"/>
            <color indexed="81"/>
            <rFont val="Tahoma"/>
            <family val="2"/>
          </rPr>
          <t>Field of dreams.</t>
        </r>
        <r>
          <rPr>
            <sz val="9"/>
            <color indexed="81"/>
            <rFont val="Tahoma"/>
            <family val="2"/>
          </rPr>
          <t xml:space="preserve"> Soccer fields have clearly marked sidelines, huge goals, and a sea of grass to play on. Dream up the wildest game you can! Maybe it includes five soccer balls on the field at one time, with players using their hands but not their feet.</t>
        </r>
      </text>
    </comment>
    <comment ref="C452" authorId="0" shapeId="0" xr:uid="{00000000-0006-0000-0500-000043010000}">
      <text>
        <r>
          <rPr>
            <b/>
            <sz val="9"/>
            <color indexed="81"/>
            <rFont val="Tahoma"/>
            <family val="2"/>
          </rPr>
          <t xml:space="preserve">The new ballpark. </t>
        </r>
        <r>
          <rPr>
            <sz val="9"/>
            <color indexed="81"/>
            <rFont val="Tahoma"/>
            <family val="2"/>
          </rPr>
          <t>Come up with a new game that uses a baseball diamond. For example, you could start with players kicking an old volleyball and then running straight to second base.</t>
        </r>
      </text>
    </comment>
    <comment ref="C457" authorId="0" shapeId="0" xr:uid="{00000000-0006-0000-0500-000044010000}">
      <text>
        <r>
          <rPr>
            <b/>
            <sz val="9"/>
            <color indexed="81"/>
            <rFont val="Tahoma"/>
            <family val="2"/>
          </rPr>
          <t>Talk to your family or Brownie friends about who might want to buy Girl Scout Cookies.</t>
        </r>
        <r>
          <rPr>
            <sz val="9"/>
            <color indexed="81"/>
            <rFont val="Tahoma"/>
            <family val="2"/>
          </rPr>
          <t xml:space="preserve"> Neighbors? People at your place of worship? People who live in a retirement community? Students at a nearby college? Your family's co-workers? Make a list of people you want to talk to about buying cookies.</t>
        </r>
      </text>
    </comment>
    <comment ref="C459" authorId="0" shapeId="0" xr:uid="{00000000-0006-0000-0500-000045010000}">
      <text>
        <r>
          <rPr>
            <b/>
            <sz val="9"/>
            <color indexed="81"/>
            <rFont val="Tahoma"/>
            <family val="2"/>
          </rPr>
          <t>With your family or Brownie friends, practice telling customers about the cookies you're selling.</t>
        </r>
        <r>
          <rPr>
            <sz val="9"/>
            <color indexed="81"/>
            <rFont val="Tahoma"/>
            <family val="2"/>
          </rPr>
          <t xml:space="preserve"> You might want to talk about the different kinds of cookies and how much they cost. You might want to tell them which cookie is your favorite and why. You also could talk about what you plan to do with your cookie money-explain how it will help you and your Brownie friends have fun and do great things! Think about how you would talk about cookies to different kinds of people, like a teacher, a family friend, or someone your age.</t>
        </r>
      </text>
    </comment>
    <comment ref="C461" authorId="0" shapeId="0" xr:uid="{00000000-0006-0000-0500-000046010000}">
      <text>
        <r>
          <rPr>
            <b/>
            <sz val="9"/>
            <color indexed="81"/>
            <rFont val="Tahoma"/>
            <family val="2"/>
          </rPr>
          <t>In your group or with your family, practice making change.</t>
        </r>
        <r>
          <rPr>
            <sz val="9"/>
            <color indexed="81"/>
            <rFont val="Tahoma"/>
            <family val="2"/>
          </rPr>
          <t xml:space="preserve"> Pretend a customer has handed you $5 and asked for one box. Then pretend the customer gives you $10 for two boxes and $20 for four boxes.</t>
        </r>
      </text>
    </comment>
    <comment ref="C463" authorId="0" shapeId="0" xr:uid="{00000000-0006-0000-0500-000047010000}">
      <text>
        <r>
          <rPr>
            <b/>
            <sz val="9"/>
            <color rgb="FF000000"/>
            <rFont val="Tahoma"/>
            <family val="2"/>
          </rPr>
          <t xml:space="preserve">With your friends or family, role-play what to do when:
</t>
        </r>
        <r>
          <rPr>
            <b/>
            <sz val="9"/>
            <color rgb="FF000000"/>
            <rFont val="Wingdings"/>
            <charset val="2"/>
          </rPr>
          <t></t>
        </r>
        <r>
          <rPr>
            <sz val="9"/>
            <color rgb="FF000000"/>
            <rFont val="Tahoma"/>
            <family val="2"/>
          </rPr>
          <t xml:space="preserve">A customer asks for advice about which cookies to buy
</t>
        </r>
        <r>
          <rPr>
            <sz val="9"/>
            <color rgb="FF000000"/>
            <rFont val="Wingdings"/>
            <charset val="2"/>
          </rPr>
          <t></t>
        </r>
        <r>
          <rPr>
            <sz val="9"/>
            <color rgb="FF000000"/>
            <rFont val="Tahoma"/>
            <family val="2"/>
          </rPr>
          <t xml:space="preserve">A customer tells you that she used to sell cookies as a Girl Scout
</t>
        </r>
        <r>
          <rPr>
            <sz val="9"/>
            <color rgb="FF000000"/>
            <rFont val="Wingdings"/>
            <charset val="2"/>
          </rPr>
          <t></t>
        </r>
        <r>
          <rPr>
            <sz val="9"/>
            <color rgb="FF000000"/>
            <rFont val="Tahoma"/>
            <family val="2"/>
          </rPr>
          <t>A customer buys cookies, then says she wants to come back later to buy more</t>
        </r>
      </text>
    </comment>
    <comment ref="C465" authorId="0" shapeId="0" xr:uid="{00000000-0006-0000-0500-000048010000}">
      <text>
        <r>
          <rPr>
            <b/>
            <sz val="9"/>
            <color indexed="81"/>
            <rFont val="Tahoma"/>
            <family val="2"/>
          </rPr>
          <t>Everybody who buys cookies is helping you and other girls have a great time in Girl Scouts!</t>
        </r>
        <r>
          <rPr>
            <sz val="9"/>
            <color indexed="81"/>
            <rFont val="Tahoma"/>
            <family val="2"/>
          </rPr>
          <t xml:space="preserve"> Say thanks by asking a grown-up help you send an e-mail to customers or make thank-you notes to give out with the cookies.</t>
        </r>
      </text>
    </comment>
    <comment ref="C469" authorId="0" shapeId="0" xr:uid="{00000000-0006-0000-0500-000049010000}">
      <text>
        <r>
          <rPr>
            <sz val="9"/>
            <color indexed="81"/>
            <rFont val="Tahoma"/>
            <family val="2"/>
          </rPr>
          <t>Start learning to be a money manager by shopping with your new elf friend.</t>
        </r>
      </text>
    </comment>
    <comment ref="C470" authorId="0" shapeId="0" xr:uid="{00000000-0006-0000-0500-00004A010000}">
      <text>
        <r>
          <rPr>
            <b/>
            <sz val="9"/>
            <color rgb="FF000000"/>
            <rFont val="Tahoma"/>
            <family val="2"/>
          </rPr>
          <t>Go shopping…at home!</t>
        </r>
        <r>
          <rPr>
            <sz val="9"/>
            <color rgb="FF000000"/>
            <rFont val="Tahoma"/>
            <family val="2"/>
          </rPr>
          <t xml:space="preserve"> Place the elf shopping items around your home. Practice paying with your elf money by counting out the correct amount of money for each item. Then challenge yourself by pretending to buy exactly $10 worth of items, $15 with of items, and $20 worth of items.</t>
        </r>
      </text>
    </comment>
    <comment ref="C471" authorId="0" shapeId="0" xr:uid="{00000000-0006-0000-0500-00004B010000}">
      <text>
        <r>
          <rPr>
            <b/>
            <sz val="9"/>
            <color indexed="81"/>
            <rFont val="Tahoma"/>
            <family val="2"/>
          </rPr>
          <t>Go shopping with a Brownie friend and her elf doll!</t>
        </r>
        <r>
          <rPr>
            <sz val="9"/>
            <color indexed="81"/>
            <rFont val="Tahoma"/>
            <family val="2"/>
          </rPr>
          <t xml:space="preserve"> Take turns acting as a store owner and a shopper. The store owner gets to hold all of the elf shopping items. The shopper pretends to buy items for her doll. Take turns buying $10 worth of items, $15 worth of items, and $20 worth of items.</t>
        </r>
      </text>
    </comment>
    <comment ref="C472" authorId="0" shapeId="0" xr:uid="{00000000-0006-0000-0500-00004C010000}">
      <text>
        <r>
          <rPr>
            <b/>
            <sz val="9"/>
            <color indexed="81"/>
            <rFont val="Tahoma"/>
            <family val="2"/>
          </rPr>
          <t>Go shopping with your Brownie group!</t>
        </r>
        <r>
          <rPr>
            <sz val="9"/>
            <color indexed="81"/>
            <rFont val="Tahoma"/>
            <family val="2"/>
          </rPr>
          <t xml:space="preserve"> Turn your  pretend shopping trip into a game you can all play with your dolls. Place the elf shopping items in a jar. Take turns pulling them out, and pay for what's on the card with your play money. When you run out of money, you're out of the game. The last one out wins!</t>
        </r>
      </text>
    </comment>
    <comment ref="C473" authorId="0" shapeId="0" xr:uid="{00000000-0006-0000-0500-00004D010000}">
      <text>
        <r>
          <rPr>
            <sz val="9"/>
            <color indexed="81"/>
            <rFont val="Tahoma"/>
            <family val="2"/>
          </rPr>
          <t>Count out $30 from your stack of elf money to go grocery shopping for your doll. Then write down five food items she needs to be healthy and strong. (Remember, your doll is the same age as you, so she'll need to eat what you eat.)</t>
        </r>
      </text>
    </comment>
    <comment ref="C474" authorId="0" shapeId="0" xr:uid="{00000000-0006-0000-0500-00004E010000}">
      <text>
        <r>
          <rPr>
            <b/>
            <sz val="9"/>
            <color indexed="81"/>
            <rFont val="Tahoma"/>
            <family val="2"/>
          </rPr>
          <t>Shop at a store.</t>
        </r>
        <r>
          <rPr>
            <sz val="9"/>
            <color indexed="81"/>
            <rFont val="Tahoma"/>
            <family val="2"/>
          </rPr>
          <t xml:space="preserve"> Go to a real grocery store with your family or Brownie friends. Find each item on your list, and write down the price. When you're done, add it all up. How much did your doll spend?</t>
        </r>
      </text>
    </comment>
    <comment ref="C475" authorId="0" shapeId="0" xr:uid="{00000000-0006-0000-0500-00004F010000}">
      <text>
        <r>
          <rPr>
            <b/>
            <sz val="9"/>
            <color indexed="81"/>
            <rFont val="Tahoma"/>
            <family val="2"/>
          </rPr>
          <t>Shop on paper.</t>
        </r>
        <r>
          <rPr>
            <sz val="9"/>
            <color indexed="81"/>
            <rFont val="Tahoma"/>
            <family val="2"/>
          </rPr>
          <t xml:space="preserve"> Find supermarket ads in the newspaper or in the mail that comes to your house. Use a stack of these ads to pretend to do your shopping, comparing prices to find the best deals.</t>
        </r>
      </text>
    </comment>
    <comment ref="C476" authorId="0" shapeId="0" xr:uid="{00000000-0006-0000-0500-000050010000}">
      <text>
        <r>
          <rPr>
            <b/>
            <sz val="9"/>
            <color indexed="81"/>
            <rFont val="Tahoma"/>
            <family val="2"/>
          </rPr>
          <t>Shop online.</t>
        </r>
        <r>
          <rPr>
            <sz val="9"/>
            <color indexed="81"/>
            <rFont val="Tahoma"/>
            <family val="2"/>
          </rPr>
          <t xml:space="preserve"> The Internet is like the world's biggest supermarket. With an adult's help, pretend to shop for your five items online. Remember to include the shipping costs as you add up your purchases.</t>
        </r>
      </text>
    </comment>
    <comment ref="C477" authorId="0" shapeId="0" xr:uid="{00000000-0006-0000-0500-000051010000}">
      <text>
        <r>
          <rPr>
            <sz val="9"/>
            <color indexed="81"/>
            <rFont val="Tahoma"/>
            <family val="2"/>
          </rPr>
          <t>If your doll was real, she'd need clothes! Make a list of the most important items your doll needs, using your own size as a guide. Then budget $30 for your doll's clothing, and pretend to shop for the items on your list. You can complete this step with your Brownie team or your family.</t>
        </r>
      </text>
    </comment>
    <comment ref="C478" authorId="0" shapeId="0" xr:uid="{00000000-0006-0000-0500-000052010000}">
      <text>
        <r>
          <rPr>
            <b/>
            <sz val="9"/>
            <color indexed="81"/>
            <rFont val="Tahoma"/>
            <family val="2"/>
          </rPr>
          <t>Browse through catalogs.</t>
        </r>
        <r>
          <rPr>
            <sz val="9"/>
            <color indexed="81"/>
            <rFont val="Tahoma"/>
            <family val="2"/>
          </rPr>
          <t xml:space="preserve"> Collect a stack of store catalogs and newspaper inserts. Flip through them and cut out the clothes that you like. Then glue together three different outfits costing no more than $30 each.</t>
        </r>
      </text>
    </comment>
    <comment ref="C479" authorId="0" shapeId="0" xr:uid="{00000000-0006-0000-0500-000053010000}">
      <text>
        <r>
          <rPr>
            <b/>
            <sz val="9"/>
            <color rgb="FF000000"/>
            <rFont val="Tahoma"/>
            <family val="2"/>
          </rPr>
          <t>Go to the mall.</t>
        </r>
        <r>
          <rPr>
            <sz val="9"/>
            <color rgb="FF000000"/>
            <rFont val="Tahoma"/>
            <family val="2"/>
          </rPr>
          <t xml:space="preserve"> Visit a local mall or shopping center with a notebook and pen. Write down the items your paper doll would like-and how much they would cost. Can you get the perfect pretend outfit for $30 or less?</t>
        </r>
      </text>
    </comment>
    <comment ref="C480" authorId="0" shapeId="0" xr:uid="{00000000-0006-0000-0500-000054010000}">
      <text>
        <r>
          <rPr>
            <b/>
            <sz val="9"/>
            <color indexed="81"/>
            <rFont val="Tahoma"/>
            <family val="2"/>
          </rPr>
          <t>Shop secondhand.</t>
        </r>
        <r>
          <rPr>
            <sz val="9"/>
            <color indexed="81"/>
            <rFont val="Tahoma"/>
            <family val="2"/>
          </rPr>
          <t xml:space="preserve"> Find a secondhand shop that sells used clothes. You might be able to find great things at better prices! Search through the racks carefully with the goal of putting together two pretend outfits for $30 total.</t>
        </r>
      </text>
    </comment>
    <comment ref="C481" authorId="0" shapeId="0" xr:uid="{00000000-0006-0000-0500-000055010000}">
      <text>
        <r>
          <rPr>
            <sz val="9"/>
            <color indexed="81"/>
            <rFont val="Tahoma"/>
            <family val="2"/>
          </rPr>
          <t>Now it's time to get your doll ready for class by stocking up on school supplies. Start by writing down the supplies your paper doll would need to go to school, just like you. Then write down things she might want. You now have your paper doll's shopping list!</t>
        </r>
      </text>
    </comment>
    <comment ref="C482" authorId="0" shapeId="0" xr:uid="{00000000-0006-0000-0500-000056010000}">
      <text>
        <r>
          <rPr>
            <b/>
            <sz val="9"/>
            <color indexed="81"/>
            <rFont val="Tahoma"/>
            <family val="2"/>
          </rPr>
          <t>You have $15 total.</t>
        </r>
        <r>
          <rPr>
            <sz val="9"/>
            <color indexed="81"/>
            <rFont val="Tahoma"/>
            <family val="2"/>
          </rPr>
          <t xml:space="preserve"> Ask a family member to bring you along on their shopping errands to visit a store that has school supplies. How much of your list can you pretend to buy with $15?</t>
        </r>
      </text>
    </comment>
    <comment ref="C483" authorId="0" shapeId="0" xr:uid="{00000000-0006-0000-0500-000057010000}">
      <text>
        <r>
          <rPr>
            <b/>
            <sz val="9"/>
            <color indexed="81"/>
            <rFont val="Tahoma"/>
            <family val="2"/>
          </rPr>
          <t>You have $30 total.</t>
        </r>
        <r>
          <rPr>
            <sz val="9"/>
            <color indexed="81"/>
            <rFont val="Tahoma"/>
            <family val="2"/>
          </rPr>
          <t xml:space="preserve"> Team up with another friend working on this badge and pool your money together. Go shopping for supplies, paying close attention to items you might be able to split up or share-for example, a box of pencils that you can divide up evenly.</t>
        </r>
      </text>
    </comment>
    <comment ref="C484" authorId="0" shapeId="0" xr:uid="{00000000-0006-0000-0500-000058010000}">
      <text>
        <r>
          <rPr>
            <b/>
            <sz val="9"/>
            <color indexed="81"/>
            <rFont val="Tahoma"/>
            <family val="2"/>
          </rPr>
          <t>Pool your money!</t>
        </r>
        <r>
          <rPr>
            <sz val="9"/>
            <color indexed="81"/>
            <rFont val="Tahoma"/>
            <family val="2"/>
          </rPr>
          <t xml:space="preserve"> Team up with all your Brownie friends. Gather your group and combine your school-supplies list along with each doll's $15 in spending money. Then visit a wholesale office-supply or warehouse store to see how much you could save by buying items in bulk and then dividing them up among your friends.</t>
        </r>
      </text>
    </comment>
    <comment ref="C485" authorId="0" shapeId="0" xr:uid="{00000000-0006-0000-0500-000059010000}">
      <text>
        <r>
          <rPr>
            <sz val="9"/>
            <color indexed="81"/>
            <rFont val="Tahoma"/>
            <family val="2"/>
          </rPr>
          <t>What do you like to do for fun? Maybe take trips with your Brownie friends or go out to the movies with your family? It's time to plan some imaginary fun for your paper doll, too. Count out your entire $30. Pretend that's your total budge for a day of adventure!</t>
        </r>
      </text>
    </comment>
    <comment ref="C486" authorId="0" shapeId="0" xr:uid="{00000000-0006-0000-0500-00005A010000}">
      <text>
        <r>
          <rPr>
            <b/>
            <sz val="9"/>
            <color indexed="81"/>
            <rFont val="Tahoma"/>
            <family val="2"/>
          </rPr>
          <t xml:space="preserve">Go to the movies with a friend. </t>
        </r>
        <r>
          <rPr>
            <sz val="9"/>
            <color indexed="81"/>
            <rFont val="Tahoma"/>
            <family val="2"/>
          </rPr>
          <t>Pretend that you and a friend (and your paper dolls) are going to the movies. How much do four tickets cost? How much will you spend on snacks? Find out by adding up the totals for movie tickets at a nearby theater. Check out whether the movie theater offers cheaper prices at a different time of day.</t>
        </r>
      </text>
    </comment>
    <comment ref="C487" authorId="0" shapeId="0" xr:uid="{00000000-0006-0000-0500-00005B010000}">
      <text>
        <r>
          <rPr>
            <b/>
            <sz val="9"/>
            <color indexed="81"/>
            <rFont val="Tahoma"/>
            <family val="2"/>
          </rPr>
          <t>Get outdoors!</t>
        </r>
        <r>
          <rPr>
            <sz val="9"/>
            <color indexed="81"/>
            <rFont val="Tahoma"/>
            <family val="2"/>
          </rPr>
          <t xml:space="preserve"> What kind of outdoor fun do you love having? Going to a water park, riding horses at a local stable, or maybe visiting a zoo? Choose one activity that you (and your paper doll) would like to do. Find out how much it would cost for two people to do it.</t>
        </r>
      </text>
    </comment>
    <comment ref="C488" authorId="0" shapeId="0" xr:uid="{00000000-0006-0000-0500-00005C010000}">
      <text>
        <r>
          <rPr>
            <b/>
            <sz val="9"/>
            <color indexed="81"/>
            <rFont val="Tahoma"/>
            <family val="2"/>
          </rPr>
          <t>Have fun with friends.</t>
        </r>
        <r>
          <rPr>
            <sz val="9"/>
            <color indexed="81"/>
            <rFont val="Tahoma"/>
            <family val="2"/>
          </rPr>
          <t xml:space="preserve"> Imagine you had to plan an outing for a group of five Girl Scouts and their dolls. Each girl has $30, so your group of 10 has $300 in all. Where would you go? What would you do? Find out how much it costs. Remember, amusement parks, museums, and other fun places often offer group rates. Find out if you could pay less since you're going with a big group of friends.</t>
        </r>
      </text>
    </comment>
    <comment ref="C492" authorId="0" shapeId="0" xr:uid="{00000000-0006-0000-0500-00005D010000}">
      <text>
        <r>
          <rPr>
            <sz val="9"/>
            <color indexed="81"/>
            <rFont val="Tahoma"/>
            <family val="2"/>
          </rPr>
          <t>Fill in the boxes about your "elf self" on the next page. Then add more fun details to the chart in one of these ways.</t>
        </r>
      </text>
    </comment>
    <comment ref="C493" authorId="0" shapeId="0" xr:uid="{00000000-0006-0000-0500-00005E010000}">
      <text>
        <r>
          <rPr>
            <b/>
            <sz val="9"/>
            <color indexed="81"/>
            <rFont val="Tahoma"/>
            <family val="2"/>
          </rPr>
          <t>Color in your eyes, hair, and favorite clothes.</t>
        </r>
        <r>
          <rPr>
            <sz val="9"/>
            <color indexed="81"/>
            <rFont val="Tahoma"/>
            <family val="2"/>
          </rPr>
          <t xml:space="preserve"> Share your elf self with your Brownie friends.
FOR MORE FUN: Find out the meaning of your name, as girls did to earn the Scribe badge in 1940. Write the meaning in the details box!</t>
        </r>
      </text>
    </comment>
    <comment ref="C494" authorId="0" shapeId="0" xr:uid="{00000000-0006-0000-0500-00005F010000}">
      <text>
        <r>
          <rPr>
            <b/>
            <sz val="9"/>
            <color indexed="81"/>
            <rFont val="Tahoma"/>
            <family val="2"/>
          </rPr>
          <t>Write on your elf self where you feel happy, hungry, tired, nervous, sad, angry, and thirsty.</t>
        </r>
        <r>
          <rPr>
            <sz val="9"/>
            <color indexed="81"/>
            <rFont val="Tahoma"/>
            <family val="2"/>
          </rPr>
          <t xml:space="preserve"> Do you get butterflies in your stomach when you're nervous? Do you get a big smile when you're happy?</t>
        </r>
      </text>
    </comment>
    <comment ref="C495" authorId="0" shapeId="0" xr:uid="{00000000-0006-0000-0500-000060010000}">
      <text>
        <r>
          <rPr>
            <b/>
            <sz val="9"/>
            <color indexed="81"/>
            <rFont val="Tahoma"/>
            <family val="2"/>
          </rPr>
          <t>Share how you're unique!</t>
        </r>
        <r>
          <rPr>
            <sz val="9"/>
            <color indexed="81"/>
            <rFont val="Tahoma"/>
            <family val="2"/>
          </rPr>
          <t xml:space="preserve"> Some people have blue eyes, some brown; some have curly hair, some straight. People are interesting because they are different! Talk about the differences in your group's "elf selves."
FOR MORE FUN: Can you roll your tongue, cross your eyes, or wiggle your ears? Find these differences, too.</t>
        </r>
      </text>
    </comment>
    <comment ref="C496" authorId="0" shapeId="0" xr:uid="{00000000-0006-0000-0500-000061010000}">
      <text>
        <r>
          <rPr>
            <sz val="9"/>
            <color indexed="81"/>
            <rFont val="Tahoma"/>
            <family val="2"/>
          </rPr>
          <t>First, look over the government food pyramid, which helps people know how to eat and exercise right. Then, use what you learn to add a healthy habit to your life. Get started in one of these ways.</t>
        </r>
      </text>
    </comment>
    <comment ref="C497" authorId="0" shapeId="0" xr:uid="{00000000-0006-0000-0500-000062010000}">
      <text>
        <r>
          <rPr>
            <b/>
            <sz val="9"/>
            <color indexed="81"/>
            <rFont val="Tahoma"/>
            <family val="2"/>
          </rPr>
          <t>Try three new foods that are good for you.</t>
        </r>
        <r>
          <rPr>
            <sz val="9"/>
            <color indexed="81"/>
            <rFont val="Tahoma"/>
            <family val="2"/>
          </rPr>
          <t xml:space="preserve"> Pick them from different food groups. Talk with your Brownie friends about what they taste like, and decide on a way to eat them more often.
FOR MORE FUN: Learn why three different vitamins are important for your body.</t>
        </r>
      </text>
    </comment>
    <comment ref="C498" authorId="0" shapeId="0" xr:uid="{00000000-0006-0000-0500-000063010000}">
      <text>
        <r>
          <rPr>
            <b/>
            <sz val="9"/>
            <color indexed="81"/>
            <rFont val="Tahoma"/>
            <family val="2"/>
          </rPr>
          <t>Try three different kinds of exercise, such as jumping rope, playing soccer, or riding a bike.</t>
        </r>
        <r>
          <rPr>
            <sz val="9"/>
            <color indexed="81"/>
            <rFont val="Tahoma"/>
            <family val="2"/>
          </rPr>
          <t xml:space="preserve"> Do each one for 20 minutes, and choose your favorite. How could you do it three times a week?
FOR MORE FUN: Have a workout party with friends.</t>
        </r>
      </text>
    </comment>
    <comment ref="C499" authorId="0" shapeId="0" xr:uid="{00000000-0006-0000-0500-000064010000}">
      <text>
        <r>
          <rPr>
            <b/>
            <sz val="9"/>
            <color indexed="81"/>
            <rFont val="Tahoma"/>
            <family val="2"/>
          </rPr>
          <t>Take a thirsty challenge.</t>
        </r>
        <r>
          <rPr>
            <sz val="9"/>
            <color indexed="81"/>
            <rFont val="Tahoma"/>
            <family val="2"/>
          </rPr>
          <t xml:space="preserve"> Try not to drink sweetened juice or soda for one week. These drinks have added sugar that makes you feel full of energy, and then really tired. Instead, drink water, low-fat milk, or fun fizzy seltzer. Can you keep making healthy choices?</t>
        </r>
      </text>
    </comment>
    <comment ref="C500" authorId="0" shapeId="0" xr:uid="{00000000-0006-0000-0500-000065010000}">
      <text>
        <r>
          <rPr>
            <sz val="9"/>
            <color indexed="81"/>
            <rFont val="Tahoma"/>
            <family val="2"/>
          </rPr>
          <t>Learn to spot clues that tell you when you need to take especially good care of yourself.</t>
        </r>
      </text>
    </comment>
    <comment ref="C501" authorId="0" shapeId="0" xr:uid="{00000000-0006-0000-0500-000066010000}">
      <text>
        <r>
          <rPr>
            <b/>
            <sz val="9"/>
            <color indexed="81"/>
            <rFont val="Tahoma"/>
            <family val="2"/>
          </rPr>
          <t>Talk about three common reasons your "tummy" might hurt.</t>
        </r>
        <r>
          <rPr>
            <sz val="9"/>
            <color indexed="81"/>
            <rFont val="Tahoma"/>
            <family val="2"/>
          </rPr>
          <t xml:space="preserve"> What you might call your "tummy" or "stomach" is what doctors call your "abdomen." What parts of it can act up and why? When you ask for help, it's good to have an idea of what might be wrong!</t>
        </r>
      </text>
    </comment>
    <comment ref="C502" authorId="0" shapeId="0" xr:uid="{00000000-0006-0000-0500-000067010000}">
      <text>
        <r>
          <rPr>
            <b/>
            <sz val="9"/>
            <color indexed="81"/>
            <rFont val="Tahoma"/>
            <family val="2"/>
          </rPr>
          <t>Learn about a healthy temperature.</t>
        </r>
        <r>
          <rPr>
            <sz val="9"/>
            <color indexed="81"/>
            <rFont val="Tahoma"/>
            <family val="2"/>
          </rPr>
          <t xml:space="preserve"> When your temperature changes from a normal 98.6 degrees, it can mean you're sick. Team up with an adult to take your temperature, and learn two reasons why a temperature would be high, and two reasons it might be low.</t>
        </r>
      </text>
    </comment>
    <comment ref="C503" authorId="0" shapeId="0" xr:uid="{00000000-0006-0000-0500-000068010000}">
      <text>
        <r>
          <rPr>
            <b/>
            <sz val="9"/>
            <color indexed="81"/>
            <rFont val="Tahoma"/>
            <family val="2"/>
          </rPr>
          <t xml:space="preserve">Find out about bandages. </t>
        </r>
        <r>
          <rPr>
            <sz val="9"/>
            <color indexed="81"/>
            <rFont val="Tahoma"/>
            <family val="2"/>
          </rPr>
          <t>Look at five different sizes, shapes, and colors of bandages. Why are they different? What would you cover with each one? Then learn and share one fact about how your body makes its own bandages.
FOR MORE FUN: Talk about what you can use if you are hurt and don't have a bandage.</t>
        </r>
      </text>
    </comment>
    <comment ref="C504" authorId="0" shapeId="0" xr:uid="{00000000-0006-0000-0500-000069010000}">
      <text>
        <r>
          <rPr>
            <b/>
            <sz val="9"/>
            <color indexed="81"/>
            <rFont val="Tahoma"/>
            <family val="2"/>
          </rPr>
          <t>Know what to do if something bugs you.</t>
        </r>
        <r>
          <rPr>
            <sz val="9"/>
            <color indexed="81"/>
            <rFont val="Tahoma"/>
            <family val="2"/>
          </rPr>
          <t xml:space="preserve"> Sometimes, you get a stomachache because you're nervous. Or you might feel shy when you're sad or have a hard time sleeping when you're angry. Luckily, there are things you can do to feel happy if something is bugging you!</t>
        </r>
      </text>
    </comment>
    <comment ref="C505" authorId="0" shapeId="0" xr:uid="{00000000-0006-0000-0500-00006A010000}">
      <text>
        <r>
          <rPr>
            <b/>
            <sz val="9"/>
            <color indexed="81"/>
            <rFont val="Tahoma"/>
            <family val="2"/>
          </rPr>
          <t>Create a "happy box" with five things that make you smile.</t>
        </r>
        <r>
          <rPr>
            <sz val="9"/>
            <color indexed="81"/>
            <rFont val="Tahoma"/>
            <family val="2"/>
          </rPr>
          <t xml:space="preserve"> Find a box or bag. Fill it with your favorite books and toys, soft things to hug, or photos of happy times or people you love. The next time you feel worried or upset, get out your box and smile.</t>
        </r>
      </text>
    </comment>
    <comment ref="C506" authorId="0" shapeId="0" xr:uid="{00000000-0006-0000-0500-00006B010000}">
      <text>
        <r>
          <rPr>
            <b/>
            <sz val="9"/>
            <color indexed="81"/>
            <rFont val="Tahoma"/>
            <family val="2"/>
          </rPr>
          <t>Each day for one week, draw your "feeling faces."</t>
        </r>
        <r>
          <rPr>
            <sz val="9"/>
            <color indexed="81"/>
            <rFont val="Tahoma"/>
            <family val="2"/>
          </rPr>
          <t xml:space="preserve"> Do this in the morning, after school, and before you go to bed. Which time of day is your happiest? Why? Talk with your family, a teacher, or a librarian about how to make more times happy. Maybe by reading a story or playing catch?
FOR MORE FUN: Share one of your pictures with your group and talk about why you drew that face.</t>
        </r>
      </text>
    </comment>
    <comment ref="C507" authorId="0" shapeId="0" xr:uid="{00000000-0006-0000-0500-00006C010000}">
      <text>
        <r>
          <rPr>
            <b/>
            <sz val="9"/>
            <color indexed="81"/>
            <rFont val="Tahoma"/>
            <family val="2"/>
          </rPr>
          <t xml:space="preserve">Moving helps our bodies feel happier. </t>
        </r>
        <r>
          <rPr>
            <sz val="9"/>
            <color indexed="81"/>
            <rFont val="Tahoma"/>
            <family val="2"/>
          </rPr>
          <t>When something bugs you during the next two weeks, try a fun movement-like skipping, hula hooping, or jumping jacks-for five minutes. Talk with a friend about which ones make you feel best. Keep notes so you can use them later.</t>
        </r>
      </text>
    </comment>
    <comment ref="C508" authorId="0" shapeId="0" xr:uid="{00000000-0006-0000-0500-00006D010000}">
      <text>
        <r>
          <rPr>
            <sz val="9"/>
            <color indexed="81"/>
            <rFont val="Tahoma"/>
            <family val="2"/>
          </rPr>
          <t>Sometimes you need someone else to help you stay healthy! Find out who can help you in your community.</t>
        </r>
      </text>
    </comment>
    <comment ref="C509" authorId="0" shapeId="0" xr:uid="{00000000-0006-0000-0500-00006E010000}">
      <text>
        <r>
          <rPr>
            <b/>
            <sz val="9"/>
            <color indexed="81"/>
            <rFont val="Tahoma"/>
            <family val="2"/>
          </rPr>
          <t>Visit a doctor, dentist, or optometrist.</t>
        </r>
        <r>
          <rPr>
            <sz val="9"/>
            <color indexed="81"/>
            <rFont val="Tahoma"/>
            <family val="2"/>
          </rPr>
          <t xml:space="preserve"> Go to their office or invite them to speak to you. Ask what they do during an exam and how they help you stay healthy.</t>
        </r>
      </text>
    </comment>
    <comment ref="C510" authorId="0" shapeId="0" xr:uid="{00000000-0006-0000-0500-00006F010000}">
      <text>
        <r>
          <rPr>
            <b/>
            <sz val="9"/>
            <color indexed="81"/>
            <rFont val="Tahoma"/>
            <family val="2"/>
          </rPr>
          <t xml:space="preserve">Visit with a school nurse or counselor. </t>
        </r>
        <r>
          <rPr>
            <sz val="9"/>
            <color indexed="81"/>
            <rFont val="Tahoma"/>
            <family val="2"/>
          </rPr>
          <t>Find out what they do for students. What are some reasons students might need help?</t>
        </r>
      </text>
    </comment>
    <comment ref="C511" authorId="0" shapeId="0" xr:uid="{00000000-0006-0000-0500-000070010000}">
      <text>
        <r>
          <rPr>
            <b/>
            <sz val="9"/>
            <color indexed="81"/>
            <rFont val="Tahoma"/>
            <family val="2"/>
          </rPr>
          <t>Meet someone who works in an ambulance.</t>
        </r>
        <r>
          <rPr>
            <sz val="9"/>
            <color indexed="81"/>
            <rFont val="Tahoma"/>
            <family val="2"/>
          </rPr>
          <t xml:space="preserve"> Find out what happens if someone has to go to the hospital in an ambulance. You might team up with an adult to see if an ambulance can come to your meeting.</t>
        </r>
      </text>
    </comment>
    <comment ref="C515" authorId="0" shapeId="0" xr:uid="{00000000-0006-0000-0500-000071010000}">
      <text>
        <r>
          <rPr>
            <sz val="9"/>
            <color indexed="81"/>
            <rFont val="Tahoma"/>
            <family val="2"/>
          </rPr>
          <t>There are all kinds of family stories and all kinds of families. As you explore these stories, think about the questions in the box below. Talk about your answers with your family and Brownie friends!</t>
        </r>
      </text>
    </comment>
    <comment ref="C516" authorId="0" shapeId="0" xr:uid="{00000000-0006-0000-0500-000072010000}">
      <text>
        <r>
          <rPr>
            <b/>
            <sz val="9"/>
            <color indexed="81"/>
            <rFont val="Tahoma"/>
            <family val="2"/>
          </rPr>
          <t>Read two stories starring families.</t>
        </r>
        <r>
          <rPr>
            <sz val="9"/>
            <color indexed="81"/>
            <rFont val="Tahoma"/>
            <family val="2"/>
          </rPr>
          <t xml:space="preserve"> Many books are all about girls and their families. Read two on your own or in a group.</t>
        </r>
      </text>
    </comment>
    <comment ref="C517" authorId="0" shapeId="0" xr:uid="{00000000-0006-0000-0500-000073010000}">
      <text>
        <r>
          <rPr>
            <b/>
            <sz val="9"/>
            <color indexed="81"/>
            <rFont val="Tahoma"/>
            <family val="2"/>
          </rPr>
          <t xml:space="preserve">Watch a family story. </t>
        </r>
        <r>
          <rPr>
            <sz val="9"/>
            <color indexed="81"/>
            <rFont val="Tahoma"/>
            <family val="2"/>
          </rPr>
          <t>Watch one movie or two different TV shows about family.
FOR MORE FUN: If your family was in a movie, what would they do? Come up with a name for your family's movie, and draw the movie poster.</t>
        </r>
      </text>
    </comment>
    <comment ref="C518" authorId="0" shapeId="0" xr:uid="{00000000-0006-0000-0500-000074010000}">
      <text>
        <r>
          <rPr>
            <b/>
            <sz val="9"/>
            <color indexed="81"/>
            <rFont val="Tahoma"/>
            <family val="2"/>
          </rPr>
          <t>Share family stories with friends.</t>
        </r>
        <r>
          <rPr>
            <sz val="9"/>
            <color indexed="81"/>
            <rFont val="Tahoma"/>
            <family val="2"/>
          </rPr>
          <t xml:space="preserve"> In your Brownie group, share a story about your family. Then listen to other girls' stories.</t>
        </r>
      </text>
    </comment>
    <comment ref="C519" authorId="0" shapeId="0" xr:uid="{00000000-0006-0000-0500-000075010000}">
      <text>
        <r>
          <rPr>
            <sz val="9"/>
            <color indexed="81"/>
            <rFont val="Tahoma"/>
            <family val="2"/>
          </rPr>
          <t>Find out which different countries, states, or towns your family comes from. Family stories are passed down differently in different cultures. How does your family share its family traditions and history?</t>
        </r>
      </text>
    </comment>
    <comment ref="C520" authorId="0" shapeId="0" xr:uid="{00000000-0006-0000-0500-000076010000}">
      <text>
        <r>
          <rPr>
            <b/>
            <sz val="9"/>
            <color indexed="81"/>
            <rFont val="Tahoma"/>
            <family val="2"/>
          </rPr>
          <t>Ask about a festival, holiday, or event.</t>
        </r>
        <r>
          <rPr>
            <sz val="9"/>
            <color indexed="81"/>
            <rFont val="Tahoma"/>
            <family val="2"/>
          </rPr>
          <t xml:space="preserve"> Learn why that day is special. How do people have fun on that day? Try out one highlight of the day with your family or Brownie group-perhaps a ritual, a costume, or a recipe.</t>
        </r>
      </text>
    </comment>
    <comment ref="C521" authorId="0" shapeId="0" xr:uid="{00000000-0006-0000-0500-000077010000}">
      <text>
        <r>
          <rPr>
            <b/>
            <sz val="9"/>
            <color indexed="81"/>
            <rFont val="Tahoma"/>
            <family val="2"/>
          </rPr>
          <t>Ask about a song, game, or dance.</t>
        </r>
        <r>
          <rPr>
            <sz val="9"/>
            <color indexed="81"/>
            <rFont val="Tahoma"/>
            <family val="2"/>
          </rPr>
          <t xml:space="preserve"> Try to sing the song, play the game, or dance the dance! You could teach it to your Brownie group.</t>
        </r>
      </text>
    </comment>
    <comment ref="C522" authorId="0" shapeId="0" xr:uid="{00000000-0006-0000-0500-000078010000}">
      <text>
        <r>
          <rPr>
            <b/>
            <sz val="9"/>
            <color indexed="81"/>
            <rFont val="Tahoma"/>
            <family val="2"/>
          </rPr>
          <t>Ask about a family recipe.</t>
        </r>
        <r>
          <rPr>
            <sz val="9"/>
            <color indexed="81"/>
            <rFont val="Tahoma"/>
            <family val="2"/>
          </rPr>
          <t xml:space="preserve"> Every place has food that is special. Ask a family member to help you make a family recipe. Share the food with friends.</t>
        </r>
      </text>
    </comment>
    <comment ref="C523" authorId="0" shapeId="0" xr:uid="{00000000-0006-0000-0500-000079010000}">
      <text>
        <r>
          <rPr>
            <sz val="9"/>
            <color indexed="81"/>
            <rFont val="Tahoma"/>
            <family val="2"/>
          </rPr>
          <t>Knowing who your family members are is only half the fun! Find a special detail about each person to write on your family tree. (Some ideas are on the next page.) Then make your tree in one of these ways.</t>
        </r>
      </text>
    </comment>
    <comment ref="C524" authorId="0" shapeId="0" xr:uid="{00000000-0006-0000-0500-00007A010000}">
      <text>
        <r>
          <rPr>
            <b/>
            <sz val="9"/>
            <color indexed="81"/>
            <rFont val="Tahoma"/>
            <family val="2"/>
          </rPr>
          <t>Use the story tree.</t>
        </r>
        <r>
          <rPr>
            <sz val="9"/>
            <color indexed="81"/>
            <rFont val="Tahoma"/>
            <family val="2"/>
          </rPr>
          <t xml:space="preserve"> Look at Brownie Elf's story tree to see an example. Then draw your family on the story tree. Write their special detail on one of your journal pages.</t>
        </r>
      </text>
    </comment>
    <comment ref="C525" authorId="0" shapeId="0" xr:uid="{00000000-0006-0000-0500-00007B010000}">
      <text>
        <r>
          <rPr>
            <b/>
            <sz val="9"/>
            <color indexed="81"/>
            <rFont val="Tahoma"/>
            <family val="2"/>
          </rPr>
          <t>Draw or paint your tree.</t>
        </r>
        <r>
          <rPr>
            <sz val="9"/>
            <color indexed="81"/>
            <rFont val="Tahoma"/>
            <family val="2"/>
          </rPr>
          <t xml:space="preserve"> You can choose colors, shapes, and decorate it yourself. You could use photos of your family, too!</t>
        </r>
      </text>
    </comment>
    <comment ref="C526" authorId="0" shapeId="0" xr:uid="{00000000-0006-0000-0500-00007C010000}">
      <text>
        <r>
          <rPr>
            <b/>
            <sz val="9"/>
            <color indexed="81"/>
            <rFont val="Tahoma"/>
            <family val="2"/>
          </rPr>
          <t>Use software on a computer, or from an online site.</t>
        </r>
        <r>
          <rPr>
            <sz val="9"/>
            <color indexed="81"/>
            <rFont val="Tahoma"/>
            <family val="2"/>
          </rPr>
          <t xml:space="preserve"> Get an adult's help.</t>
        </r>
      </text>
    </comment>
    <comment ref="C527" authorId="0" shapeId="0" xr:uid="{00000000-0006-0000-0500-00007D010000}">
      <text>
        <r>
          <rPr>
            <b/>
            <sz val="9"/>
            <color indexed="81"/>
            <rFont val="Tahoma"/>
            <family val="2"/>
          </rPr>
          <t>Find an object that means something to your family.</t>
        </r>
        <r>
          <rPr>
            <sz val="9"/>
            <color indexed="81"/>
            <rFont val="Tahoma"/>
            <family val="2"/>
          </rPr>
          <t xml:space="preserve"> Objects like photos, jewelry, and books can mean a lot. They can be favorite things from old times, or things that make people feel special. This means that objects can have their own stories!
With your family, find an object that tells a part of your family's story.</t>
        </r>
      </text>
    </comment>
    <comment ref="C528" authorId="0" shapeId="0" xr:uid="{00000000-0006-0000-0500-00007E010000}">
      <text>
        <r>
          <rPr>
            <b/>
            <sz val="9"/>
            <color indexed="81"/>
            <rFont val="Tahoma"/>
            <family val="2"/>
          </rPr>
          <t>Ask about an old photo.</t>
        </r>
        <r>
          <rPr>
            <sz val="9"/>
            <color indexed="81"/>
            <rFont val="Tahoma"/>
            <family val="2"/>
          </rPr>
          <t xml:space="preserve"> Learn what was happening when the photograph was taken. Share the photo and the story with a family member who doesn't know about them!
FOR MORE FUN: Write or draw a story that begins or ends with that moment. Use your family members as characters.</t>
        </r>
      </text>
    </comment>
    <comment ref="C529" authorId="0" shapeId="0" xr:uid="{00000000-0006-0000-0500-00007F010000}">
      <text>
        <r>
          <rPr>
            <b/>
            <sz val="9"/>
            <color indexed="81"/>
            <rFont val="Tahoma"/>
            <family val="2"/>
          </rPr>
          <t>Talk about an object that has been handed down.</t>
        </r>
        <r>
          <rPr>
            <sz val="9"/>
            <color indexed="81"/>
            <rFont val="Tahoma"/>
            <family val="2"/>
          </rPr>
          <t xml:space="preserve"> Sometimes family members pass important objects on to other family members. Learn the story behind one of these.
FOR MORE FUN: Make a family time capsule. Include pictures of important objects, photos, family news, and even your drawings. Be sure to decide when it will be opened!</t>
        </r>
      </text>
    </comment>
    <comment ref="C530" authorId="0" shapeId="0" xr:uid="{00000000-0006-0000-0500-000080010000}">
      <text>
        <r>
          <rPr>
            <b/>
            <sz val="9"/>
            <color indexed="81"/>
            <rFont val="Tahoma"/>
            <family val="2"/>
          </rPr>
          <t>Ask about an object that belongs to a far-away family member.</t>
        </r>
        <r>
          <rPr>
            <sz val="9"/>
            <color indexed="81"/>
            <rFont val="Tahoma"/>
            <family val="2"/>
          </rPr>
          <t xml:space="preserve"> With your family's help, call or write that relative. Ask about the story behind one of their treasured objects.</t>
        </r>
      </text>
    </comment>
    <comment ref="C531" authorId="0" shapeId="0" xr:uid="{00000000-0006-0000-0500-000081010000}">
      <text>
        <r>
          <rPr>
            <sz val="9"/>
            <color indexed="81"/>
            <rFont val="Tahoma"/>
            <family val="2"/>
          </rPr>
          <t>You've heard so many amazing family stories. Now it's time to share them with others! Pick one of these activities to help you tell your story.</t>
        </r>
      </text>
    </comment>
    <comment ref="C532" authorId="0" shapeId="0" xr:uid="{00000000-0006-0000-0500-000082010000}">
      <text>
        <r>
          <rPr>
            <b/>
            <sz val="9"/>
            <color indexed="81"/>
            <rFont val="Tahoma"/>
            <family val="2"/>
          </rPr>
          <t>Have a "family tree" potluck party.</t>
        </r>
        <r>
          <rPr>
            <sz val="9"/>
            <color indexed="81"/>
            <rFont val="Tahoma"/>
            <family val="2"/>
          </rPr>
          <t xml:space="preserve"> Every girl brings a dish and tells a story that she's learned about her family. You could invite your families to share the fun.
FOR MORE FUN: Make a "heritage fruit salad." Each girl brings a fruit from a place where her family has lived. Mix them all together for a yummy treat.</t>
        </r>
      </text>
    </comment>
    <comment ref="C533" authorId="0" shapeId="0" xr:uid="{00000000-0006-0000-0500-000083010000}">
      <text>
        <r>
          <rPr>
            <b/>
            <sz val="9"/>
            <color indexed="81"/>
            <rFont val="Tahoma"/>
            <family val="2"/>
          </rPr>
          <t>Make a family crest.</t>
        </r>
        <r>
          <rPr>
            <sz val="9"/>
            <color indexed="81"/>
            <rFont val="Tahoma"/>
            <family val="2"/>
          </rPr>
          <t xml:space="preserve"> In some countries, each family has a crest. A crest is a picture that uses colors and symbols to show what's important to the family. Think of what is important to your family, then draw your own crest. Tell your friends why you drew it in just that way.
FOR MORE FUN: Ask an adult to print out your crest on transferable paper, and iron it onto a T-shirt for you to wear.</t>
        </r>
      </text>
    </comment>
    <comment ref="C534" authorId="0" shapeId="0" xr:uid="{00000000-0006-0000-0500-000084010000}">
      <text>
        <r>
          <rPr>
            <b/>
            <sz val="9"/>
            <color indexed="81"/>
            <rFont val="Tahoma"/>
            <family val="2"/>
          </rPr>
          <t>Become pen pals with another member of your family.</t>
        </r>
        <r>
          <rPr>
            <sz val="9"/>
            <color indexed="81"/>
            <rFont val="Tahoma"/>
            <family val="2"/>
          </rPr>
          <t xml:space="preserve"> Write about what you and your family are doing. You could pick someone far away, and even send photos. Make a special folder to keep copies of notes you send and notes you get.
FOR MORE FUN: At your next family gathering, read some of your notes.</t>
        </r>
      </text>
    </comment>
    <comment ref="C538" authorId="0" shapeId="0" xr:uid="{00000000-0006-0000-0500-000085010000}">
      <text>
        <r>
          <rPr>
            <sz val="9"/>
            <color indexed="81"/>
            <rFont val="Tahoma"/>
            <family val="2"/>
          </rPr>
          <t xml:space="preserve">Get going in the right direction as soon as you wake up! Do one of these activities for </t>
        </r>
        <r>
          <rPr>
            <b/>
            <sz val="9"/>
            <color indexed="81"/>
            <rFont val="Tahoma"/>
            <family val="2"/>
          </rPr>
          <t>two weeks</t>
        </r>
        <r>
          <rPr>
            <sz val="9"/>
            <color indexed="81"/>
            <rFont val="Tahoma"/>
            <family val="2"/>
          </rPr>
          <t>. (Doing something for two weeks trains your mind and body.)</t>
        </r>
      </text>
    </comment>
    <comment ref="C539" authorId="0" shapeId="0" xr:uid="{00000000-0006-0000-0500-000086010000}">
      <text>
        <r>
          <rPr>
            <b/>
            <sz val="9"/>
            <color indexed="81"/>
            <rFont val="Tahoma"/>
            <family val="2"/>
          </rPr>
          <t>Set your alarm.</t>
        </r>
        <r>
          <rPr>
            <sz val="9"/>
            <color indexed="81"/>
            <rFont val="Tahoma"/>
            <family val="2"/>
          </rPr>
          <t xml:space="preserve"> Find out how to use an alarm, then use one to wake you up. How long does it take you to get ready for the day ahead? What time should you set your alarm for on a school day?
FOR MORE FUN: Make up a fun dance to get you moving in the morning.</t>
        </r>
      </text>
    </comment>
    <comment ref="C540" authorId="0" shapeId="0" xr:uid="{00000000-0006-0000-0500-000087010000}">
      <text>
        <r>
          <rPr>
            <b/>
            <sz val="9"/>
            <color indexed="81"/>
            <rFont val="Tahoma"/>
            <family val="2"/>
          </rPr>
          <t>Lay out your clothes.</t>
        </r>
        <r>
          <rPr>
            <sz val="9"/>
            <color indexed="81"/>
            <rFont val="Tahoma"/>
            <family val="2"/>
          </rPr>
          <t xml:space="preserve"> Check the next day's weather forecast before bed, and pick clothes suited to the weather. Make reusable weather symbols, like a sun, cloud, and snowflake. Each day, post the next day's weather so you and your family can plan what to wear.
FOR MORE FUN: Try a weather relay with friends (see box).</t>
        </r>
      </text>
    </comment>
    <comment ref="C541" authorId="0" shapeId="0" xr:uid="{00000000-0006-0000-0500-000088010000}">
      <text>
        <r>
          <rPr>
            <b/>
            <sz val="9"/>
            <color indexed="81"/>
            <rFont val="Tahoma"/>
            <family val="2"/>
          </rPr>
          <t>Make your bed.</t>
        </r>
        <r>
          <rPr>
            <sz val="9"/>
            <color indexed="81"/>
            <rFont val="Tahoma"/>
            <family val="2"/>
          </rPr>
          <t xml:space="preserve"> With your Brownie friends, find out how to make a bed really well. Then create a "bed-making" song. (Change the words to a favorite song or nursery rhyme like "Row, Row, Row Your Boat.") Sing it while you make your bed!</t>
        </r>
      </text>
    </comment>
    <comment ref="C542" authorId="0" shapeId="0" xr:uid="{00000000-0006-0000-0500-000089010000}">
      <text>
        <r>
          <rPr>
            <sz val="9"/>
            <color indexed="81"/>
            <rFont val="Tahoma"/>
            <family val="2"/>
          </rPr>
          <t>Sort your school supplies, favorite playthings, or clothes. Then practice keeping up your new system. For two weeks, check every day to make sure your things stay where they belong!</t>
        </r>
      </text>
    </comment>
    <comment ref="C543" authorId="0" shapeId="0" xr:uid="{00000000-0006-0000-0500-00008A010000}">
      <text>
        <r>
          <rPr>
            <b/>
            <sz val="9"/>
            <color indexed="81"/>
            <rFont val="Tahoma"/>
            <family val="2"/>
          </rPr>
          <t>Sort your school supplies.</t>
        </r>
        <r>
          <rPr>
            <sz val="9"/>
            <color indexed="81"/>
            <rFont val="Tahoma"/>
            <family val="2"/>
          </rPr>
          <t xml:space="preserve"> Make a list of the items you need to take to school every day. Then choose a place to be your "school set-up area," and keep your supplies there. Post your list nearby to check that you have each item each day.
FOR MORE FUN: Ask someone in your family to help you put dividers in a binder to keep papers for different subjects. Have a pocket for notes from school, so you can share news with your family!</t>
        </r>
      </text>
    </comment>
    <comment ref="C544" authorId="0" shapeId="0" xr:uid="{00000000-0006-0000-0500-00008B010000}">
      <text>
        <r>
          <rPr>
            <b/>
            <sz val="9"/>
            <color indexed="81"/>
            <rFont val="Tahoma"/>
            <family val="2"/>
          </rPr>
          <t>Make and label play-stuff bins.</t>
        </r>
        <r>
          <rPr>
            <sz val="9"/>
            <color indexed="81"/>
            <rFont val="Tahoma"/>
            <family val="2"/>
          </rPr>
          <t xml:space="preserve"> Use shoe boxes for smaller stuff like that could easily get lost. Use larger bins with lids for stuffed animals or games. Label boxes with words or pictures. When you put things away, play "match the label" to find the right bin. Next time you want to play, your space will be clean, and everything will be easy to find!</t>
        </r>
      </text>
    </comment>
    <comment ref="C545" authorId="0" shapeId="0" xr:uid="{00000000-0006-0000-0500-00008C010000}">
      <text>
        <r>
          <rPr>
            <b/>
            <sz val="9"/>
            <color indexed="81"/>
            <rFont val="Tahoma"/>
            <family val="2"/>
          </rPr>
          <t>Organize your clothes.</t>
        </r>
        <r>
          <rPr>
            <sz val="9"/>
            <color indexed="81"/>
            <rFont val="Tahoma"/>
            <family val="2"/>
          </rPr>
          <t xml:space="preserve"> First, find the clothes you wear most often. Keep those in drawers or closet spaces that are easy to reach. Put clothes for another season in a less-used area of your closet. Ask your family if you can give away clothes that are too small. Then, get a dirty-clothes hamper!
FOR MORE FUN: Decorate your hamper like an animal or a basketball hoop, and make a game out of using it!</t>
        </r>
      </text>
    </comment>
    <comment ref="C546" authorId="0" shapeId="0" xr:uid="{00000000-0006-0000-0500-00008D010000}">
      <text>
        <r>
          <rPr>
            <sz val="9"/>
            <color indexed="81"/>
            <rFont val="Tahoma"/>
            <family val="2"/>
          </rPr>
          <t>Get your homework done more easily by making one of these small changes.</t>
        </r>
      </text>
    </comment>
    <comment ref="C547" authorId="0" shapeId="0" xr:uid="{00000000-0006-0000-0500-00008E010000}">
      <text>
        <r>
          <rPr>
            <b/>
            <sz val="9"/>
            <color indexed="81"/>
            <rFont val="Tahoma"/>
            <family val="2"/>
          </rPr>
          <t>Create your own homework space.</t>
        </r>
        <r>
          <rPr>
            <sz val="9"/>
            <color indexed="81"/>
            <rFont val="Tahoma"/>
            <family val="2"/>
          </rPr>
          <t xml:space="preserve"> When you're doing homework, it's best to find a place where nothing can bother you. Decorate the space-a corner, nook, or even lap desk-with artwork so you'll like spending time there. Having a special space will help you stay organized, so you can get your schoolwork done better and more quickly.</t>
        </r>
      </text>
    </comment>
    <comment ref="C548" authorId="0" shapeId="0" xr:uid="{00000000-0006-0000-0500-00008F010000}">
      <text>
        <r>
          <rPr>
            <b/>
            <sz val="9"/>
            <color indexed="81"/>
            <rFont val="Tahoma"/>
            <family val="2"/>
          </rPr>
          <t>Make a homework station.</t>
        </r>
        <r>
          <rPr>
            <sz val="9"/>
            <color indexed="81"/>
            <rFont val="Tahoma"/>
            <family val="2"/>
          </rPr>
          <t xml:space="preserve"> If your homework is always in the same place, you won't forget to have someone check it, and you won't forget to take it to school! Use one side of a shirt box. Wrap it in cool paper. Add your name and some decoration.
FOR MORE FUN: Make an organizer box for each person in your family. Sometimes adults need help with their papers, too!</t>
        </r>
      </text>
    </comment>
    <comment ref="C549" authorId="0" shapeId="0" xr:uid="{00000000-0006-0000-0500-000090010000}">
      <text>
        <r>
          <rPr>
            <b/>
            <sz val="9"/>
            <color indexed="81"/>
            <rFont val="Tahoma"/>
            <family val="2"/>
          </rPr>
          <t>Make a homework schedule.</t>
        </r>
        <r>
          <rPr>
            <sz val="9"/>
            <color indexed="81"/>
            <rFont val="Tahoma"/>
            <family val="2"/>
          </rPr>
          <t xml:space="preserve"> If you procrastinate, make a schedule! Write down your activities for each day, and include a set time for homework. Stick to your homework time for two weeks!</t>
        </r>
      </text>
    </comment>
    <comment ref="C550" authorId="0" shapeId="0" xr:uid="{00000000-0006-0000-0500-000091010000}">
      <text>
        <r>
          <rPr>
            <sz val="9"/>
            <color indexed="81"/>
            <rFont val="Tahoma"/>
            <family val="2"/>
          </rPr>
          <t>The best way to stay organized is to plan ahead so you aren't rushed when you need to do something.</t>
        </r>
      </text>
    </comment>
    <comment ref="C551" authorId="0" shapeId="0" xr:uid="{00000000-0006-0000-0500-000092010000}">
      <text>
        <r>
          <rPr>
            <b/>
            <sz val="9"/>
            <color indexed="81"/>
            <rFont val="Tahoma"/>
            <family val="2"/>
          </rPr>
          <t xml:space="preserve">Make a "special dates" calendar. </t>
        </r>
        <r>
          <rPr>
            <sz val="9"/>
            <color indexed="81"/>
            <rFont val="Tahoma"/>
            <family val="2"/>
          </rPr>
          <t>Create a calendar for your family that lists birthdays, vacations, holidays, and other important dates everyone should remember. Or make it a Brownie group calendar that shows when you'll do your activities, who'll bring snack, and special group reminders.</t>
        </r>
      </text>
    </comment>
    <comment ref="C552" authorId="0" shapeId="0" xr:uid="{00000000-0006-0000-0500-000093010000}">
      <text>
        <r>
          <rPr>
            <b/>
            <sz val="9"/>
            <color indexed="81"/>
            <rFont val="Tahoma"/>
            <family val="2"/>
          </rPr>
          <t>Make a family activities schedule.</t>
        </r>
        <r>
          <rPr>
            <sz val="9"/>
            <color indexed="81"/>
            <rFont val="Tahoma"/>
            <family val="2"/>
          </rPr>
          <t xml:space="preserve"> Help keep your busy family organized and on time. Use a predesigned calendar, make your own, or just write one on paper, a chalkboard, or a bulleting board. Ask family members about work and sports schedules, and appointments.
FOR MORE FUN: Use different colored stickers for each member of your family.</t>
        </r>
      </text>
    </comment>
    <comment ref="C553" authorId="0" shapeId="0" xr:uid="{00000000-0006-0000-0500-000094010000}">
      <text>
        <r>
          <rPr>
            <b/>
            <sz val="9"/>
            <color indexed="81"/>
            <rFont val="Tahoma"/>
            <family val="2"/>
          </rPr>
          <t>Be a family grocery helper.</t>
        </r>
        <r>
          <rPr>
            <sz val="9"/>
            <color indexed="81"/>
            <rFont val="Tahoma"/>
            <family val="2"/>
          </rPr>
          <t xml:space="preserve"> Work with your family to make the grocery list for two weeks. Keep track of who likes to eat what, and how much you think they might need. Check your refrigerator and pantry for what needs to be replaced.</t>
        </r>
      </text>
    </comment>
    <comment ref="C554" authorId="0" shapeId="0" xr:uid="{00000000-0006-0000-0500-000095010000}">
      <text>
        <r>
          <rPr>
            <sz val="9"/>
            <color indexed="81"/>
            <rFont val="Tahoma"/>
            <family val="2"/>
          </rPr>
          <t>For this step, ask the people in charge of the place you want to organize what you can do, and tell them some of your ideas. Decide together what would be most useful. When you're done, talk with your friends about how it felt to help out.</t>
        </r>
      </text>
    </comment>
    <comment ref="C555" authorId="0" shapeId="0" xr:uid="{00000000-0006-0000-0500-000096010000}">
      <text>
        <r>
          <rPr>
            <b/>
            <sz val="9"/>
            <color indexed="81"/>
            <rFont val="Tahoma"/>
            <family val="2"/>
          </rPr>
          <t>Organize a Girl Scout place.</t>
        </r>
        <r>
          <rPr>
            <sz val="9"/>
            <color indexed="81"/>
            <rFont val="Tahoma"/>
            <family val="2"/>
          </rPr>
          <t xml:space="preserve"> This could be your Brownie meeting space or a place on a camp property.</t>
        </r>
      </text>
    </comment>
    <comment ref="C556" authorId="0" shapeId="0" xr:uid="{00000000-0006-0000-0500-000097010000}">
      <text>
        <r>
          <rPr>
            <b/>
            <sz val="9"/>
            <color indexed="81"/>
            <rFont val="Tahoma"/>
            <family val="2"/>
          </rPr>
          <t>Organize a community place.</t>
        </r>
        <r>
          <rPr>
            <sz val="9"/>
            <color indexed="81"/>
            <rFont val="Tahoma"/>
            <family val="2"/>
          </rPr>
          <t xml:space="preserve"> What about organizing your school's gym supply room, sorting materials in an arts space at a place of worship, or making useful decorations for the public library?</t>
        </r>
      </text>
    </comment>
    <comment ref="C557" authorId="0" shapeId="0" xr:uid="{00000000-0006-0000-0500-000098010000}">
      <text>
        <r>
          <rPr>
            <b/>
            <sz val="9"/>
            <color indexed="81"/>
            <rFont val="Tahoma"/>
            <family val="2"/>
          </rPr>
          <t>Help a relative, friend, or neighbor.</t>
        </r>
        <r>
          <rPr>
            <sz val="9"/>
            <color indexed="81"/>
            <rFont val="Tahoma"/>
            <family val="2"/>
          </rPr>
          <t xml:space="preserve"> Maybe you can help them organize a home office, a pantry where food is kept, or an area in their garage.</t>
        </r>
      </text>
    </comment>
    <comment ref="C561" authorId="0" shapeId="0" xr:uid="{00000000-0006-0000-0500-000099010000}">
      <text>
        <r>
          <rPr>
            <sz val="9"/>
            <color indexed="81"/>
            <rFont val="Tahoma"/>
            <family val="2"/>
          </rPr>
          <t>Start your adventure by finding a new way to get moving outside! Maybe set up a sprinkler and dance through it with friends. Climb a big hill and have a picnic at the top. It's all up to you-just decide get outside and try something new!</t>
        </r>
      </text>
    </comment>
    <comment ref="C562" authorId="0" shapeId="0" xr:uid="{00000000-0006-0000-0500-00009A010000}">
      <text>
        <r>
          <rPr>
            <b/>
            <sz val="9"/>
            <color indexed="81"/>
            <rFont val="Tahoma"/>
            <family val="2"/>
          </rPr>
          <t>Try an outdoor challenge.</t>
        </r>
        <r>
          <rPr>
            <sz val="9"/>
            <color indexed="81"/>
            <rFont val="Tahoma"/>
            <family val="2"/>
          </rPr>
          <t xml:space="preserve"> How could you take something you like to do outside and make it a bit more adventurous? Invite a friend to climb a hill that's taller than the ones you've climbed before. Partner up and bike a little further or in a new place. Or think up your own idea! Just make sure to get permission for whatever you decide to try.</t>
        </r>
      </text>
    </comment>
    <comment ref="C563" authorId="0" shapeId="0" xr:uid="{00000000-0006-0000-0500-00009B010000}">
      <text>
        <r>
          <rPr>
            <b/>
            <sz val="9"/>
            <color indexed="81"/>
            <rFont val="Tahoma"/>
            <family val="2"/>
          </rPr>
          <t>Explore the night.</t>
        </r>
        <r>
          <rPr>
            <sz val="9"/>
            <color indexed="81"/>
            <rFont val="Tahoma"/>
            <family val="2"/>
          </rPr>
          <t xml:space="preserve"> After the sun sets, find out how the world outside changes. Grab a flashlight, team up with an adult, and go for a nighttime walk around your neighborhood. Search for nighttime critters. Chase fireflies. Listen for sounds. Do you hear crickets or frogs? Do you see the Big Dipper in the sky? Use the stars as your disco ball and dance!</t>
        </r>
      </text>
    </comment>
    <comment ref="C564" authorId="0" shapeId="0" xr:uid="{00000000-0006-0000-0500-00009C010000}">
      <text>
        <r>
          <rPr>
            <b/>
            <sz val="9"/>
            <color indexed="81"/>
            <rFont val="Tahoma"/>
            <family val="2"/>
          </rPr>
          <t>Have fun with water.</t>
        </r>
        <r>
          <rPr>
            <sz val="9"/>
            <color indexed="81"/>
            <rFont val="Tahoma"/>
            <family val="2"/>
          </rPr>
          <t xml:space="preserve"> Take a rowboat on a lake or river. Slip off your shoes and wade in a creek. Jump over the shallow waves at the edge of the ocean. Skip a stone across a pond. (How many skips can you get before it sinks to the bottom?) If you know how to swim, take a dip in the ocean, lake, or pool.</t>
        </r>
      </text>
    </comment>
    <comment ref="C565" authorId="0" shapeId="0" xr:uid="{00000000-0006-0000-0500-00009D010000}">
      <text>
        <r>
          <rPr>
            <sz val="9"/>
            <color indexed="81"/>
            <rFont val="Tahoma"/>
            <family val="2"/>
          </rPr>
          <t>Nature is the hundreds of plants and insects you see when you hike a trail. It's the puffy clouds in the sky. It's the sound of frogs croaking. It's the smell of flowers. It's the way a worm feels slimy when you touch it. Nature is awesome. It's surprising. Sometimes it's even weird. Let's explore it!</t>
        </r>
      </text>
    </comment>
    <comment ref="C566" authorId="0" shapeId="0" xr:uid="{00000000-0006-0000-0500-00009E010000}">
      <text>
        <r>
          <rPr>
            <b/>
            <sz val="9"/>
            <color indexed="81"/>
            <rFont val="Tahoma"/>
            <family val="2"/>
          </rPr>
          <t>Go on a nature hike.</t>
        </r>
        <r>
          <rPr>
            <sz val="9"/>
            <color indexed="81"/>
            <rFont val="Tahoma"/>
            <family val="2"/>
          </rPr>
          <t xml:space="preserve"> Go on a treasure hunt to collect leaves, pinecones, shells, acorns, and odd-shaped rocks. Follow tracks on a trail-were they left by humans or by other creatures? Or go bird watching and count how many different kinds of birds you see.</t>
        </r>
      </text>
    </comment>
    <comment ref="C567" authorId="0" shapeId="0" xr:uid="{00000000-0006-0000-0500-00009F010000}">
      <text>
        <r>
          <rPr>
            <b/>
            <sz val="9"/>
            <color indexed="81"/>
            <rFont val="Tahoma"/>
            <family val="2"/>
          </rPr>
          <t>Create a scent diary.</t>
        </r>
        <r>
          <rPr>
            <sz val="9"/>
            <color indexed="81"/>
            <rFont val="Tahoma"/>
            <family val="2"/>
          </rPr>
          <t xml:space="preserve"> Bring a notebook and draw or write about the things that create the unusual, amazing, and mysterious scents you can find outdoors. (You can even tape things that you find into your notebook!) Do you smell pine from a tree? Leaves or wildflowers? A campfire burning? How does the air smell after a rain? Whether exploring on a trail, in a local park, or in your own backyard, make sure to stop and close your eyes to take in the scents. Can you describe what you smell?</t>
        </r>
      </text>
    </comment>
    <comment ref="C568" authorId="0" shapeId="0" xr:uid="{00000000-0006-0000-0500-0000A0010000}">
      <text>
        <r>
          <rPr>
            <b/>
            <sz val="9"/>
            <color indexed="81"/>
            <rFont val="Tahoma"/>
            <family val="2"/>
          </rPr>
          <t>Sky watch.</t>
        </r>
        <r>
          <rPr>
            <sz val="9"/>
            <color indexed="81"/>
            <rFont val="Tahoma"/>
            <family val="2"/>
          </rPr>
          <t xml:space="preserve"> On the next page, learn about different kinds of clouds. Then go outside and look at the sky. What colors and shapes do you see? Are the clouds white or gray? Can you see through them, or are they thick and fluffy, like cotton candy? Are the clouds moving? Watch the sky at different times of the day to see how it changes. Draw at least five of the different cloud shapes and colors you've seen.</t>
        </r>
      </text>
    </comment>
    <comment ref="C569" authorId="0" shapeId="0" xr:uid="{00000000-0006-0000-0500-0000A1010000}">
      <text>
        <r>
          <rPr>
            <sz val="9"/>
            <color indexed="81"/>
            <rFont val="Tahoma"/>
            <family val="2"/>
          </rPr>
          <t>Playing outdoors is fun, of course! And playing outdoors with your friends is even better. It can also help you get ready for your outdoor adventures. So play away!</t>
        </r>
      </text>
    </comment>
    <comment ref="C570" authorId="0" shapeId="0" xr:uid="{00000000-0006-0000-0500-0000A2010000}">
      <text>
        <r>
          <rPr>
            <b/>
            <sz val="9"/>
            <color indexed="81"/>
            <rFont val="Tahoma"/>
            <family val="2"/>
          </rPr>
          <t>Play a survival game.</t>
        </r>
        <r>
          <rPr>
            <sz val="9"/>
            <color indexed="81"/>
            <rFont val="Tahoma"/>
            <family val="2"/>
          </rPr>
          <t xml:space="preserve"> Develop your senses by playing the Survival Tent Game or get stronger and faster playing Capture the Flag.</t>
        </r>
      </text>
    </comment>
    <comment ref="C571" authorId="0" shapeId="0" xr:uid="{00000000-0006-0000-0500-0000A3010000}">
      <text>
        <r>
          <rPr>
            <b/>
            <sz val="9"/>
            <color indexed="81"/>
            <rFont val="Tahoma"/>
            <family val="2"/>
          </rPr>
          <t>Play a night game.</t>
        </r>
        <r>
          <rPr>
            <sz val="9"/>
            <color indexed="81"/>
            <rFont val="Tahoma"/>
            <family val="2"/>
          </rPr>
          <t xml:space="preserve"> Grab some friends and a flashlight, and head outdoors after the sun goes down! Try a nighttime scavenger hunt and check off things you might see or hear, like the North Star or crickets. Or play a game of flashlight tag.</t>
        </r>
      </text>
    </comment>
    <comment ref="C572" authorId="0" shapeId="0" xr:uid="{00000000-0006-0000-0500-0000A4010000}">
      <text>
        <r>
          <rPr>
            <b/>
            <sz val="9"/>
            <color indexed="81"/>
            <rFont val="Tahoma"/>
            <family val="2"/>
          </rPr>
          <t>Play a water game.</t>
        </r>
        <r>
          <rPr>
            <sz val="9"/>
            <color indexed="81"/>
            <rFont val="Tahoma"/>
            <family val="2"/>
          </rPr>
          <t xml:space="preserve"> Experience fun ways to be around water and get wet! Fill small balloons with water, and use them to play catch with a friend. (Remember to pick up and throw away the balloons that break!) Who can stay dry the longest? Or do a water limbo dance: Try moving underneath a stream of water from a hose without getting wet. If you're in a pool or lake, play a tag game like Marco Polo.</t>
        </r>
      </text>
    </comment>
    <comment ref="C573" authorId="0" shapeId="0" xr:uid="{00000000-0006-0000-0500-0000A5010000}">
      <text>
        <r>
          <rPr>
            <sz val="9"/>
            <color indexed="81"/>
            <rFont val="Tahoma"/>
            <family val="2"/>
          </rPr>
          <t>Camping out is a great way to experience the outdoors. Whether it's in your backyard or on a campsite, learn something that will come in handy on a campout.</t>
        </r>
      </text>
    </comment>
    <comment ref="C574" authorId="0" shapeId="0" xr:uid="{00000000-0006-0000-0500-0000A6010000}">
      <text>
        <r>
          <rPr>
            <b/>
            <sz val="9"/>
            <color indexed="81"/>
            <rFont val="Tahoma"/>
            <family val="2"/>
          </rPr>
          <t>Prepare a campfire.</t>
        </r>
        <r>
          <rPr>
            <sz val="9"/>
            <color indexed="81"/>
            <rFont val="Tahoma"/>
            <family val="2"/>
          </rPr>
          <t xml:space="preserve"> Collect dry twigs, wood shavings, sticks, and large wood for a fire. Stack your materials into three separate piles: What can be used for tinder? Kindling? Fuel? Then, make an A frame with three pieces of kindling, just like in the drawing. Leave a space under the crossbar. Lay a handful of tinder against the crossbar inside.
FOR MORE FUN: If you're somewhere you can safely build a campfire, ask an adult to check your fire setup. Then ask her to light it to see if it works! Don't worry if it doesn't. Try to figure out why, and then ask the adult to try it again!</t>
        </r>
      </text>
    </comment>
    <comment ref="C575" authorId="0" shapeId="0" xr:uid="{00000000-0006-0000-0500-0000A7010000}">
      <text>
        <r>
          <rPr>
            <b/>
            <sz val="9"/>
            <color indexed="81"/>
            <rFont val="Tahoma"/>
            <family val="2"/>
          </rPr>
          <t>Tie an overhand and a square knot.</t>
        </r>
        <r>
          <rPr>
            <sz val="9"/>
            <color indexed="81"/>
            <rFont val="Tahoma"/>
            <family val="2"/>
          </rPr>
          <t xml:space="preserve"> There are many kinds of knots. Learn these two: the overhand knot, which is made with one piece of rope; and the square knot, which is also known as a joining knot. Follow the steps in the picture, and then tie something, like a bundle of clothes or food in a bag. The overhand knot is also known as a stopper-can you see why?</t>
        </r>
      </text>
    </comment>
    <comment ref="C576" authorId="0" shapeId="0" xr:uid="{00000000-0006-0000-0500-0000A8010000}">
      <text>
        <r>
          <rPr>
            <b/>
            <sz val="9"/>
            <color indexed="81"/>
            <rFont val="Tahoma"/>
            <family val="2"/>
          </rPr>
          <t>Learn to roll a sleeping bag.</t>
        </r>
        <r>
          <rPr>
            <sz val="9"/>
            <color indexed="81"/>
            <rFont val="Tahoma"/>
            <family val="2"/>
          </rPr>
          <t xml:space="preserve"> The smaller or tighter you make your sleeping bag, the easier it is to carry. Practice rolling and tying your sleeping bag tightly. If you have a sleeping bag that goes into a "stuff sack," or a bed roll, that's fine, too! Practice rolling it as tightly as you can before you stuff it into the sack or tie it up.</t>
        </r>
      </text>
    </comment>
    <comment ref="C577" authorId="0" shapeId="0" xr:uid="{00000000-0006-0000-0500-0000A9010000}">
      <text>
        <r>
          <rPr>
            <sz val="9"/>
            <color indexed="81"/>
            <rFont val="Tahoma"/>
            <family val="2"/>
          </rPr>
          <t>Find an outdoor space you love, and think about how to make it even better. Outdoor adventurers are champions of the world outside!</t>
        </r>
      </text>
    </comment>
    <comment ref="C578" authorId="0" shapeId="0" xr:uid="{00000000-0006-0000-0500-0000AA010000}">
      <text>
        <r>
          <rPr>
            <b/>
            <sz val="9"/>
            <color indexed="81"/>
            <rFont val="Tahoma"/>
            <family val="2"/>
          </rPr>
          <t>Improve a trail.</t>
        </r>
        <r>
          <rPr>
            <sz val="9"/>
            <color indexed="81"/>
            <rFont val="Tahoma"/>
            <family val="2"/>
          </rPr>
          <t xml:space="preserve"> Tell a family member or your troop leader that you'd like to help out at a city or state park. You can do things like help clear an old hiking trail or think of ways to remind people to protect plants and wildlife.</t>
        </r>
      </text>
    </comment>
    <comment ref="C579" authorId="0" shapeId="0" xr:uid="{00000000-0006-0000-0500-0000AB010000}">
      <text>
        <r>
          <rPr>
            <b/>
            <sz val="9"/>
            <color indexed="81"/>
            <rFont val="Tahoma"/>
            <family val="2"/>
          </rPr>
          <t>Care for animals.</t>
        </r>
        <r>
          <rPr>
            <sz val="9"/>
            <color indexed="81"/>
            <rFont val="Tahoma"/>
            <family val="2"/>
          </rPr>
          <t xml:space="preserve"> How can you help other living things around you? You might put up a bird feeder or create a birdbath out of a recycled container. You could plant flowers like zinnias or marigolds to attract hummingbirds. Or pile up lots of dead branches and leaves to give small animals a place to nest and hide.</t>
        </r>
      </text>
    </comment>
    <comment ref="C580" authorId="0" shapeId="0" xr:uid="{00000000-0006-0000-0500-0000AC010000}">
      <text>
        <r>
          <rPr>
            <b/>
            <sz val="9"/>
            <color indexed="81"/>
            <rFont val="Tahoma"/>
            <family val="2"/>
          </rPr>
          <t>Help an outdoor space you love.</t>
        </r>
        <r>
          <rPr>
            <sz val="9"/>
            <color indexed="81"/>
            <rFont val="Tahoma"/>
            <family val="2"/>
          </rPr>
          <t xml:space="preserve"> What's your favorite outdoor place? What could you do to it to make it even better? You could talk with your troop leader about planning new bushes or trees. Or get together with your troop and come up with your own ideas!</t>
        </r>
      </text>
    </comment>
    <comment ref="C584" authorId="0" shapeId="0" xr:uid="{00000000-0006-0000-0500-0000AD010000}">
      <text>
        <r>
          <rPr>
            <sz val="9"/>
            <color indexed="81"/>
            <rFont val="Tahoma"/>
            <family val="2"/>
          </rPr>
          <t>Art can be found everywhere-not just inside the four walls of a museum. Go outdoors to collect ideas for art! Find colors you can use in a drawing, a shape you want to copy, or a new way to be creative.</t>
        </r>
      </text>
    </comment>
    <comment ref="C585" authorId="0" shapeId="0" xr:uid="{00000000-0006-0000-0500-0000AE010000}">
      <text>
        <r>
          <rPr>
            <b/>
            <sz val="9"/>
            <color indexed="81"/>
            <rFont val="Tahoma"/>
            <family val="2"/>
          </rPr>
          <t>Go on a nature detective walk.</t>
        </r>
        <r>
          <rPr>
            <sz val="9"/>
            <color indexed="81"/>
            <rFont val="Tahoma"/>
            <family val="2"/>
          </rPr>
          <t xml:space="preserve"> You can do this in a park, on a trail, or in your backyard. Look through a tube from a paper towel roll to focus on things close or far away. Spot at least three things from the list on the side of this page. Just observe and make a checkmark next to the item you find-don't collect or touch anything!
</t>
        </r>
        <r>
          <rPr>
            <sz val="9"/>
            <color indexed="81"/>
            <rFont val="Wingdings"/>
            <charset val="2"/>
          </rPr>
          <t></t>
        </r>
        <r>
          <rPr>
            <sz val="9"/>
            <color indexed="81"/>
            <rFont val="Tahoma"/>
            <family val="2"/>
          </rPr>
          <t>An animal
</t>
        </r>
        <r>
          <rPr>
            <sz val="9"/>
            <color indexed="81"/>
            <rFont val="Wingdings"/>
            <charset val="2"/>
          </rPr>
          <t></t>
        </r>
        <r>
          <rPr>
            <sz val="9"/>
            <color indexed="81"/>
            <rFont val="Tahoma"/>
            <family val="2"/>
          </rPr>
          <t>A plant not colored green
</t>
        </r>
        <r>
          <rPr>
            <sz val="9"/>
            <color indexed="81"/>
            <rFont val="Wingdings"/>
            <charset val="2"/>
          </rPr>
          <t></t>
        </r>
        <r>
          <rPr>
            <sz val="9"/>
            <color indexed="81"/>
            <rFont val="Tahoma"/>
            <family val="2"/>
          </rPr>
          <t xml:space="preserve">A tree with flowers
</t>
        </r>
        <r>
          <rPr>
            <sz val="9"/>
            <color indexed="81"/>
            <rFont val="Wingdings"/>
            <charset val="2"/>
          </rPr>
          <t></t>
        </r>
        <r>
          <rPr>
            <sz val="9"/>
            <color indexed="81"/>
            <rFont val="Tahoma"/>
            <family val="2"/>
          </rPr>
          <t xml:space="preserve">An insect
</t>
        </r>
        <r>
          <rPr>
            <sz val="9"/>
            <color indexed="81"/>
            <rFont val="Wingdings"/>
            <charset val="2"/>
          </rPr>
          <t></t>
        </r>
        <r>
          <rPr>
            <sz val="9"/>
            <color indexed="81"/>
            <rFont val="Tahoma"/>
            <family val="2"/>
          </rPr>
          <t xml:space="preserve">A bird (do you know what kind it is?)
</t>
        </r>
        <r>
          <rPr>
            <sz val="9"/>
            <color indexed="81"/>
            <rFont val="Wingdings"/>
            <charset val="2"/>
          </rPr>
          <t></t>
        </r>
        <r>
          <rPr>
            <sz val="9"/>
            <color indexed="81"/>
            <rFont val="Tahoma"/>
            <family val="2"/>
          </rPr>
          <t xml:space="preserve">A fallen leaf with a pattern you like
</t>
        </r>
        <r>
          <rPr>
            <sz val="9"/>
            <color indexed="81"/>
            <rFont val="Wingdings"/>
            <charset val="2"/>
          </rPr>
          <t></t>
        </r>
        <r>
          <rPr>
            <sz val="9"/>
            <color indexed="81"/>
            <rFont val="Tahoma"/>
            <family val="2"/>
          </rPr>
          <t xml:space="preserve">A rock with an unusual shape
</t>
        </r>
        <r>
          <rPr>
            <sz val="9"/>
            <color indexed="81"/>
            <rFont val="Wingdings"/>
            <charset val="2"/>
          </rPr>
          <t></t>
        </r>
        <r>
          <rPr>
            <sz val="9"/>
            <color indexed="81"/>
            <rFont val="Tahoma"/>
            <family val="2"/>
          </rPr>
          <t xml:space="preserve">A bush as tall as you are
</t>
        </r>
        <r>
          <rPr>
            <sz val="9"/>
            <color indexed="81"/>
            <rFont val="Wingdings"/>
            <charset val="2"/>
          </rPr>
          <t></t>
        </r>
        <r>
          <rPr>
            <sz val="9"/>
            <color indexed="81"/>
            <rFont val="Tahoma"/>
            <family val="2"/>
          </rPr>
          <t xml:space="preserve">A pinecone or acorn
</t>
        </r>
        <r>
          <rPr>
            <sz val="9"/>
            <color indexed="81"/>
            <rFont val="Wingdings"/>
            <charset val="2"/>
          </rPr>
          <t></t>
        </r>
        <r>
          <rPr>
            <sz val="9"/>
            <color indexed="81"/>
            <rFont val="Tahoma"/>
            <family val="2"/>
          </rPr>
          <t>Colored moss growing on a rock or tree
More fun stuff you find (write what it is)
FOR MORE FUN:
Find things that begin with each letter of the alphabet.</t>
        </r>
      </text>
    </comment>
    <comment ref="C586" authorId="0" shapeId="0" xr:uid="{00000000-0006-0000-0500-0000AF010000}">
      <text>
        <r>
          <rPr>
            <b/>
            <sz val="9"/>
            <color indexed="81"/>
            <rFont val="Tahoma"/>
            <family val="2"/>
          </rPr>
          <t>Use your senses in nature.</t>
        </r>
        <r>
          <rPr>
            <sz val="9"/>
            <color indexed="81"/>
            <rFont val="Tahoma"/>
            <family val="2"/>
          </rPr>
          <t xml:space="preserve"> Go outside with a pen and paper, and write down words or draw pictures of what you see, feel, hear, and smell. Is it sunny or cool? Do you see pictures in the clouds? Shapes in flowers? Can you smell pine needles or rain? Do you hear the wind in the trees or the sound of the leaves crunching as you walk? Stick out your tongue-does the air have a taste? When you get back, describe five things from your hike to an adult or friend. You can even make it into a story, poem, or picture book. Use your notes!</t>
        </r>
      </text>
    </comment>
    <comment ref="C587" authorId="0" shapeId="0" xr:uid="{00000000-0006-0000-0500-0000B0010000}">
      <text>
        <r>
          <rPr>
            <b/>
            <sz val="9"/>
            <color indexed="81"/>
            <rFont val="Tahoma"/>
            <family val="2"/>
          </rPr>
          <t>Meet an artist who makes art out of things she sees or finds outdoors.</t>
        </r>
        <r>
          <rPr>
            <sz val="9"/>
            <color indexed="81"/>
            <rFont val="Tahoma"/>
            <family val="2"/>
          </rPr>
          <t xml:space="preserve"> She could be a teacher at school, an artist in the community, or an older girl who likes to draw. Maybe she paints animals, takes photographs of ocean sunsets, or makes crafts from things she finds outdoors. Find out if she can teach you to make something, too.</t>
        </r>
      </text>
    </comment>
    <comment ref="C588" authorId="0" shapeId="0" xr:uid="{00000000-0006-0000-0500-0000B1010000}">
      <text>
        <r>
          <rPr>
            <sz val="9"/>
            <color indexed="81"/>
            <rFont val="Tahoma"/>
            <family val="2"/>
          </rPr>
          <t>Take a walk outside to look at things in nature you think are pretty. It could be a garden with bright, colorful flowers. A rock that has sparking crystals in it. A colorful sunset. A bird's feather. A rainbow. The stars in the sky. Get ideas to help you create something to give away or keep for yourself!</t>
        </r>
      </text>
    </comment>
    <comment ref="C589" authorId="0" shapeId="0" xr:uid="{00000000-0006-0000-0500-0000B2010000}">
      <text>
        <r>
          <rPr>
            <b/>
            <sz val="9"/>
            <color indexed="81"/>
            <rFont val="Tahoma"/>
            <family val="2"/>
          </rPr>
          <t>Make something you can wear.</t>
        </r>
        <r>
          <rPr>
            <sz val="9"/>
            <color indexed="81"/>
            <rFont val="Tahoma"/>
            <family val="2"/>
          </rPr>
          <t xml:space="preserve"> Go outside to look at something you like in nature-such as an acorn, leaf, pebble, flower, shell, or plant. Spend time outside drawing a picture of it or mold a piece of clay into the shape of your favorite nature object. (Make sure to leave the object where you found it.) Then take your creation and make something you can wear. You can make a painting of your drawing on a T-shirt or piece of fabric to use as a scarf. Or ask an adult to help you bake your clay figure to make a necklace charm. Just remember to put a hole on top big enough to thread a chain or cord.</t>
        </r>
      </text>
    </comment>
    <comment ref="C590" authorId="0" shapeId="0" xr:uid="{00000000-0006-0000-0500-0000B3010000}">
      <text>
        <r>
          <rPr>
            <b/>
            <sz val="9"/>
            <color indexed="81"/>
            <rFont val="Tahoma"/>
            <family val="2"/>
          </rPr>
          <t>Give a gift of nature.</t>
        </r>
        <r>
          <rPr>
            <sz val="9"/>
            <color indexed="81"/>
            <rFont val="Tahoma"/>
            <family val="2"/>
          </rPr>
          <t xml:space="preserve"> Look outside for ideas to make a gift for a friend or family member. Make a leaf fan: Draw and color leaves on a piece of paper, cut them out, and glue them to a craft stick. Or tie twigs together to make a picture frame. (Be sure to only pick up items you find on the ground to Leave No Trace!) You could also make a sachet that smells like a flower: Put drops of lavender oil on cotton balls and sew them between two small squares of fabric.</t>
        </r>
      </text>
    </comment>
    <comment ref="C591" authorId="0" shapeId="0" xr:uid="{00000000-0006-0000-0500-0000B4010000}">
      <text>
        <r>
          <rPr>
            <b/>
            <sz val="9"/>
            <color indexed="81"/>
            <rFont val="Tahoma"/>
            <family val="2"/>
          </rPr>
          <t>Rub or press something from nature.</t>
        </r>
        <r>
          <rPr>
            <sz val="9"/>
            <color indexed="81"/>
            <rFont val="Tahoma"/>
            <family val="2"/>
          </rPr>
          <t xml:space="preserve"> Make a leaf rubbing by placing paper over a leaf and rubbing it with a crayon or chalk. Try it with soft and hard leaves to see if there's a difference. Or make a bark cast from a tree. Press clay on a tree trunk, and then remove it gently to make sure you can see the mark from the bark. Be careful not to hurt the bark or leave any clay on it. Do the same thing on several tree trunks to see the different designs in the markings.</t>
        </r>
      </text>
    </comment>
    <comment ref="C592" authorId="0" shapeId="0" xr:uid="{00000000-0006-0000-0500-0000B5010000}">
      <text>
        <r>
          <rPr>
            <sz val="9"/>
            <color indexed="81"/>
            <rFont val="Tahoma"/>
            <family val="2"/>
          </rPr>
          <t>When a bee comes back to its hive, it does an eight-step "waggle dance" to tell its bee friends where the pollen and flowers are. The bee dances to share information with other bees. Can you move your body like a bee does? Or create a song like a bird's? There are many ways you can express yourself through music and dance-remember, music and dance are art, too!</t>
        </r>
      </text>
    </comment>
    <comment ref="C593" authorId="0" shapeId="0" xr:uid="{00000000-0006-0000-0500-0000B6010000}">
      <text>
        <r>
          <rPr>
            <b/>
            <sz val="9"/>
            <color indexed="81"/>
            <rFont val="Tahoma"/>
            <family val="2"/>
          </rPr>
          <t>Play a nature dance game.</t>
        </r>
        <r>
          <rPr>
            <sz val="9"/>
            <color indexed="81"/>
            <rFont val="Tahoma"/>
            <family val="2"/>
          </rPr>
          <t xml:space="preserve"> First, on index cards, write names or draw pictures of animals or insects that have fun movements-like how a snake slithers, a deer leaps, and a grasshopper hops. Then go outside with a friend. Each of you takes a flash card and moves like the animal shown on the card. Can you guess what animal your friend is? Can she guess yours?</t>
        </r>
      </text>
    </comment>
    <comment ref="C594" authorId="0" shapeId="0" xr:uid="{00000000-0006-0000-0500-0000B7010000}">
      <text>
        <r>
          <rPr>
            <b/>
            <sz val="9"/>
            <color indexed="81"/>
            <rFont val="Tahoma"/>
            <family val="2"/>
          </rPr>
          <t>Write an earth song.</t>
        </r>
        <r>
          <rPr>
            <sz val="9"/>
            <color indexed="81"/>
            <rFont val="Tahoma"/>
            <family val="2"/>
          </rPr>
          <t xml:space="preserve"> Go on an outdoor walk and make up a song. Use the sounds you hear-like the tweeting of a bird or water running in a stream-to help create your song. You can change words to a song you know or invent your own with rhyming words like this:
</t>
        </r>
        <r>
          <rPr>
            <i/>
            <sz val="9"/>
            <color indexed="81"/>
            <rFont val="Tahoma"/>
            <family val="2"/>
          </rPr>
          <t xml:space="preserve">My one dream is to climb
The biggest tree I can find
So I can see the sky
And wave from up so high
</t>
        </r>
        <r>
          <rPr>
            <sz val="9"/>
            <color indexed="81"/>
            <rFont val="Tahoma"/>
            <family val="2"/>
          </rPr>
          <t>Then add your tune!</t>
        </r>
      </text>
    </comment>
    <comment ref="C595" authorId="0" shapeId="0" xr:uid="{00000000-0006-0000-0500-0000B8010000}">
      <text>
        <r>
          <rPr>
            <b/>
            <sz val="9"/>
            <color indexed="81"/>
            <rFont val="Tahoma"/>
            <family val="2"/>
          </rPr>
          <t>Make a wind chime.</t>
        </r>
        <r>
          <rPr>
            <sz val="9"/>
            <color indexed="81"/>
            <rFont val="Tahoma"/>
            <family val="2"/>
          </rPr>
          <t xml:space="preserve"> All you need is a stick, some yarn or string, and some objects to hang together that will create a sound when they move in the wind. For example, you can string up keys, tin cans, shells, stones, old flatware, or soda bottle tops.</t>
        </r>
      </text>
    </comment>
    <comment ref="C596" authorId="0" shapeId="0" xr:uid="{00000000-0006-0000-0500-0000B9010000}">
      <text>
        <r>
          <rPr>
            <sz val="9"/>
            <color indexed="81"/>
            <rFont val="Tahoma"/>
            <family val="2"/>
          </rPr>
          <t>Whether you have a camera or not, see nature the way a photographer would!</t>
        </r>
      </text>
    </comment>
    <comment ref="C597" authorId="0" shapeId="0" xr:uid="{00000000-0006-0000-0500-0000BA010000}">
      <text>
        <r>
          <rPr>
            <b/>
            <sz val="9"/>
            <color indexed="81"/>
            <rFont val="Tahoma"/>
            <family val="2"/>
          </rPr>
          <t>Take pictures from a miniature world.</t>
        </r>
        <r>
          <rPr>
            <sz val="9"/>
            <color indexed="81"/>
            <rFont val="Tahoma"/>
            <family val="2"/>
          </rPr>
          <t xml:space="preserve"> Pick something tiny in nature-it could be an ant in a garden or a butterfly in your backyard. Pretend to shrink yourself and take pictures with a camera or smartphone as if you were the ant or butterfly. Zero in on a blade of grass or take a picture looking down at a flower to show what a butterfly sees. Share your pictures with a friend or family member.
FOR MORE FUN: Make up a story using the pictures from your miniature world.</t>
        </r>
      </text>
    </comment>
    <comment ref="C598" authorId="0" shapeId="0" xr:uid="{00000000-0006-0000-0500-0000BB010000}">
      <text>
        <r>
          <rPr>
            <b/>
            <sz val="9"/>
            <color indexed="81"/>
            <rFont val="Tahoma"/>
            <family val="2"/>
          </rPr>
          <t>Make a video about something in nature.</t>
        </r>
        <r>
          <rPr>
            <sz val="9"/>
            <color indexed="81"/>
            <rFont val="Tahoma"/>
            <family val="2"/>
          </rPr>
          <t xml:space="preserve"> Use a video camera or a smartphone to take a video of something outside at different times of the day. This could be a bird feeder, flower, tree, or plant. Does a flower look different in the morning than at night? Does it change throughout the day? Create a story to go with your video and show it to a friend or family member.</t>
        </r>
      </text>
    </comment>
    <comment ref="C599" authorId="0" shapeId="0" xr:uid="{00000000-0006-0000-0500-0000BC010000}">
      <text>
        <r>
          <rPr>
            <b/>
            <sz val="9"/>
            <color indexed="81"/>
            <rFont val="Tahoma"/>
            <family val="2"/>
          </rPr>
          <t>No camera? No worries!</t>
        </r>
        <r>
          <rPr>
            <sz val="9"/>
            <color indexed="81"/>
            <rFont val="Tahoma"/>
            <family val="2"/>
          </rPr>
          <t xml:space="preserve"> Go outside to draw or paint a picture of what you see. Use a magnifying glass to see details: You might see the parts inside a flower or a pattern on a shell. Or make a square using your fingers to see how it might look as a photo. You can also draw a picture of your backyard and add something that's not there, like a unicorn, bird, or butterfly-use your imagination!</t>
        </r>
      </text>
    </comment>
    <comment ref="C600" authorId="0" shapeId="0" xr:uid="{00000000-0006-0000-0500-0000BD010000}">
      <text>
        <r>
          <rPr>
            <sz val="9"/>
            <color indexed="81"/>
            <rFont val="Tahoma"/>
            <family val="2"/>
          </rPr>
          <t>Animals and insects are designers and architects: Birds make nests, spiders spin webs, and beavers build dams. They create these to live in, or to catch food, or for protection. Look at the world outdoors and find ways you can design something, too!</t>
        </r>
      </text>
    </comment>
    <comment ref="C601" authorId="0" shapeId="0" xr:uid="{00000000-0006-0000-0500-0000BE010000}">
      <text>
        <r>
          <rPr>
            <b/>
            <sz val="9"/>
            <color indexed="81"/>
            <rFont val="Tahoma"/>
            <family val="2"/>
          </rPr>
          <t>Build a Brownie Elf house outdoors.</t>
        </r>
        <r>
          <rPr>
            <sz val="9"/>
            <color indexed="81"/>
            <rFont val="Tahoma"/>
            <family val="2"/>
          </rPr>
          <t xml:space="preserve"> Pretend Brownie Elf and friends are 3 inches tall and need a place to live outdoors. What kind of home can you make for them? Look for a place to build in your backyard, in the woods, or even on the beach. Use mud, rocks, leaves, twigs, feathers, dry grass, pinecones, shells, and anything else you find to shape into a Brownie Elf house. Make sure to only use items that have fallen, and be careful not to disturb living trees, plants, and flowers.</t>
        </r>
      </text>
    </comment>
    <comment ref="C602" authorId="0" shapeId="0" xr:uid="{00000000-0006-0000-0500-0000BF010000}">
      <text>
        <r>
          <rPr>
            <b/>
            <sz val="9"/>
            <color indexed="81"/>
            <rFont val="Tahoma"/>
            <family val="2"/>
          </rPr>
          <t>Create a mini garden.</t>
        </r>
        <r>
          <rPr>
            <sz val="9"/>
            <color indexed="81"/>
            <rFont val="Tahoma"/>
            <family val="2"/>
          </rPr>
          <t xml:space="preserve"> It could be a box garden where you grow plants and flowers that smell nice, like a scented geranium. If you need to, start your seeds indoors in an empty egg carton, then replant outdoors. Or collect stones, rocks, and gravel, and then arrange them as a design in a special area outside.</t>
        </r>
      </text>
    </comment>
    <comment ref="C603" authorId="0" shapeId="0" xr:uid="{00000000-0006-0000-0500-0000C0010000}">
      <text>
        <r>
          <rPr>
            <b/>
            <sz val="9"/>
            <color indexed="81"/>
            <rFont val="Tahoma"/>
            <family val="2"/>
          </rPr>
          <t>Make window art.</t>
        </r>
        <r>
          <rPr>
            <sz val="9"/>
            <color indexed="81"/>
            <rFont val="Tahoma"/>
            <family val="2"/>
          </rPr>
          <t xml:space="preserve"> Go outside to get ideas about what you want to create. Then bring the art indoors! First, find a sunny window in your house. Use washable paint or markers to re-create your outdoor scene on the window. Or cut out nature shapes from colored cellophane or tissue paper-leaves, trees, flowers, animals, and insects-to temporarily paste or tape on your window. See directions under Shape Sticker on this page for one way to hang your shapes. Make sure to look at your art during different times of the day to see if it changes. How does it look when the sun is shining through the window? How about when it's dark outside?</t>
        </r>
      </text>
    </comment>
    <comment ref="C607" authorId="0" shapeId="0" xr:uid="{00000000-0006-0000-0500-0000C1010000}">
      <text>
        <r>
          <rPr>
            <sz val="9"/>
            <color indexed="81"/>
            <rFont val="Tahoma"/>
            <family val="2"/>
          </rPr>
          <t>Learn more about the paintings you like and the artists who painted them.</t>
        </r>
      </text>
    </comment>
    <comment ref="C608" authorId="0" shapeId="0" xr:uid="{00000000-0006-0000-0500-0000C2010000}">
      <text>
        <r>
          <rPr>
            <b/>
            <sz val="9"/>
            <color indexed="81"/>
            <rFont val="Tahoma"/>
            <family val="2"/>
          </rPr>
          <t>Talk to a painter.</t>
        </r>
        <r>
          <rPr>
            <sz val="9"/>
            <color indexed="81"/>
            <rFont val="Tahoma"/>
            <family val="2"/>
          </rPr>
          <t xml:space="preserve"> Ask an art teacher or painter in your community where they get their inspiration. What do they like to paint? Why? Look at some of their paintings and explain what you like about them.</t>
        </r>
      </text>
    </comment>
    <comment ref="C609" authorId="0" shapeId="0" xr:uid="{00000000-0006-0000-0500-0000C3010000}">
      <text>
        <r>
          <rPr>
            <b/>
            <sz val="9"/>
            <color indexed="81"/>
            <rFont val="Tahoma"/>
            <family val="2"/>
          </rPr>
          <t>Go to an art show or museum.</t>
        </r>
        <r>
          <rPr>
            <sz val="9"/>
            <color indexed="81"/>
            <rFont val="Tahoma"/>
            <family val="2"/>
          </rPr>
          <t xml:space="preserve"> Find five paintings that you love and decide why you think they're great. Who painted them? When? Look for what they have in common with each other.</t>
        </r>
      </text>
    </comment>
    <comment ref="C610" authorId="0" shapeId="0" xr:uid="{00000000-0006-0000-0500-0000C4010000}">
      <text>
        <r>
          <rPr>
            <b/>
            <sz val="9"/>
            <color indexed="81"/>
            <rFont val="Tahoma"/>
            <family val="2"/>
          </rPr>
          <t>Team up with an adult to find images of five paintings you love.</t>
        </r>
        <r>
          <rPr>
            <sz val="9"/>
            <color indexed="81"/>
            <rFont val="Tahoma"/>
            <family val="2"/>
          </rPr>
          <t xml:space="preserve"> Search in library books, magazines, or online. Why do you like them? Who painted them, and when? Look for what they have in common with each other.</t>
        </r>
      </text>
    </comment>
    <comment ref="C611" authorId="0" shapeId="0" xr:uid="{00000000-0006-0000-0500-0000C5010000}">
      <text>
        <r>
          <rPr>
            <sz val="9"/>
            <color indexed="81"/>
            <rFont val="Tahoma"/>
            <family val="2"/>
          </rPr>
          <t>Painting what's around you is the first step to becoming an artist. Pick one choice and try to paint something from the real world.</t>
        </r>
      </text>
    </comment>
    <comment ref="C612" authorId="0" shapeId="0" xr:uid="{00000000-0006-0000-0500-0000C6010000}">
      <text>
        <r>
          <rPr>
            <b/>
            <sz val="9"/>
            <color indexed="81"/>
            <rFont val="Tahoma"/>
            <family val="2"/>
          </rPr>
          <t>Paint a portrait of a friend, family member, pet, or yourself.</t>
        </r>
        <r>
          <rPr>
            <sz val="9"/>
            <color indexed="81"/>
            <rFont val="Tahoma"/>
            <family val="2"/>
          </rPr>
          <t xml:space="preserve"> If you are painting someone else, have the person sit in an interesting pose and try to capture what the person looks like. If it's yourself, use a mirror to see all the lines and shapes in your face.</t>
        </r>
      </text>
    </comment>
    <comment ref="C613" authorId="0" shapeId="0" xr:uid="{00000000-0006-0000-0500-0000C7010000}">
      <text>
        <r>
          <rPr>
            <b/>
            <sz val="9"/>
            <color indexed="81"/>
            <rFont val="Tahoma"/>
            <family val="2"/>
          </rPr>
          <t>Paint an outdoor landscape with trees or flowers.</t>
        </r>
        <r>
          <rPr>
            <sz val="9"/>
            <color indexed="81"/>
            <rFont val="Tahoma"/>
            <family val="2"/>
          </rPr>
          <t xml:space="preserve"> Find a pretty spot with lots of colors and paint what you see.
FOR MORE FUN: Paint at a different time of day and see how the light makes the colors look different.</t>
        </r>
      </text>
    </comment>
    <comment ref="C614" authorId="0" shapeId="0" xr:uid="{00000000-0006-0000-0500-0000C8010000}">
      <text>
        <r>
          <rPr>
            <b/>
            <sz val="9"/>
            <color indexed="81"/>
            <rFont val="Tahoma"/>
            <family val="2"/>
          </rPr>
          <t>Paint a still life.</t>
        </r>
        <r>
          <rPr>
            <sz val="9"/>
            <color indexed="81"/>
            <rFont val="Tahoma"/>
            <family val="2"/>
          </rPr>
          <t xml:space="preserve"> A "still life" is an object, like a bowl of fruit or a vase. Set up what you want to paint first. Don't forget to show how the light hits the object by using light and dark colors!
FOR MORE FUN: After you've painted something in your world, paint something "out of this world," like the sun or planets.</t>
        </r>
      </text>
    </comment>
    <comment ref="C615" authorId="0" shapeId="0" xr:uid="{00000000-0006-0000-0500-0000C9010000}">
      <text>
        <r>
          <rPr>
            <sz val="9"/>
            <color indexed="81"/>
            <rFont val="Tahoma"/>
            <family val="2"/>
          </rPr>
          <t>Some painters create "abstract" art. They don't paint objects or people. They use shapes, lines, and colors to paint a feeling or mood. Pretend you are an artist who is trying to paint an emotion. Paint what you think one of these moods would look like. Remember, it's your idea, so it's okay if other people don't see it like you do!</t>
        </r>
      </text>
    </comment>
    <comment ref="C616" authorId="0" shapeId="0" xr:uid="{00000000-0006-0000-0500-0000CA010000}">
      <text>
        <r>
          <rPr>
            <b/>
            <sz val="9"/>
            <color indexed="81"/>
            <rFont val="Tahoma"/>
            <family val="2"/>
          </rPr>
          <t>Calm.</t>
        </r>
        <r>
          <rPr>
            <sz val="9"/>
            <color indexed="81"/>
            <rFont val="Tahoma"/>
            <family val="2"/>
          </rPr>
          <t xml:space="preserve"> What colors would you use to create a calm feeling?</t>
        </r>
      </text>
    </comment>
    <comment ref="C617" authorId="0" shapeId="0" xr:uid="{00000000-0006-0000-0500-0000CB010000}">
      <text>
        <r>
          <rPr>
            <b/>
            <sz val="9"/>
            <color indexed="81"/>
            <rFont val="Tahoma"/>
            <family val="2"/>
          </rPr>
          <t>Happy.</t>
        </r>
        <r>
          <rPr>
            <sz val="9"/>
            <color indexed="81"/>
            <rFont val="Tahoma"/>
            <family val="2"/>
          </rPr>
          <t xml:space="preserve"> How would you show a happy feeling? What colors or shapes make you smile?</t>
        </r>
      </text>
    </comment>
    <comment ref="C618" authorId="0" shapeId="0" xr:uid="{00000000-0006-0000-0500-0000CC010000}">
      <text>
        <r>
          <rPr>
            <b/>
            <sz val="9"/>
            <color indexed="81"/>
            <rFont val="Tahoma"/>
            <family val="2"/>
          </rPr>
          <t>Angry.</t>
        </r>
        <r>
          <rPr>
            <sz val="9"/>
            <color indexed="81"/>
            <rFont val="Tahoma"/>
            <family val="2"/>
          </rPr>
          <t xml:space="preserve"> What colors or shapes look like anger to you?</t>
        </r>
      </text>
    </comment>
    <comment ref="C619" authorId="0" shapeId="0" xr:uid="{00000000-0006-0000-0500-0000CD010000}">
      <text>
        <r>
          <rPr>
            <sz val="9"/>
            <color indexed="81"/>
            <rFont val="Tahoma"/>
            <family val="2"/>
          </rPr>
          <t>Who says you have to use brushes? Try painting with one of the things below.</t>
        </r>
      </text>
    </comment>
    <comment ref="C620" authorId="0" shapeId="0" xr:uid="{00000000-0006-0000-0500-0000CE010000}">
      <text>
        <r>
          <rPr>
            <b/>
            <sz val="9"/>
            <color indexed="81"/>
            <rFont val="Tahoma"/>
            <family val="2"/>
          </rPr>
          <t>Paint with something from nature.</t>
        </r>
        <r>
          <rPr>
            <sz val="9"/>
            <color indexed="81"/>
            <rFont val="Tahoma"/>
            <family val="2"/>
          </rPr>
          <t xml:space="preserve"> Use something with a design on it, like a leaf. Press it into paint and then onto your paper. Try different kinds of leaves.
FOR MORE FUN: Press the leaf onto one side of your paper, then remove it. Before the paint dries, fold the paper in half. Open it. What does the shape look like?</t>
        </r>
      </text>
    </comment>
    <comment ref="C621" authorId="0" shapeId="0" xr:uid="{00000000-0006-0000-0500-0000CF010000}">
      <text>
        <r>
          <rPr>
            <b/>
            <sz val="9"/>
            <color indexed="81"/>
            <rFont val="Tahoma"/>
            <family val="2"/>
          </rPr>
          <t>Paint with indoor objects.</t>
        </r>
        <r>
          <rPr>
            <sz val="9"/>
            <color indexed="81"/>
            <rFont val="Tahoma"/>
            <family val="2"/>
          </rPr>
          <t xml:space="preserve"> Dip string or yarn into paint and drag it across your page. Paint an entire picture this way. Then use a feather, a spoon, or a cotton swab as a paintbrush. Next, paint a picture and use a straw to gently blow water on it. What does it do to the picture?
FOR MORE FUN: Use food coloring and blow that through the straw.</t>
        </r>
      </text>
    </comment>
    <comment ref="C622" authorId="0" shapeId="0" xr:uid="{00000000-0006-0000-0500-0000D0010000}">
      <text>
        <r>
          <rPr>
            <b/>
            <sz val="9"/>
            <color indexed="81"/>
            <rFont val="Tahoma"/>
            <family val="2"/>
          </rPr>
          <t>Paint with a stamp.</t>
        </r>
        <r>
          <rPr>
            <sz val="9"/>
            <color indexed="81"/>
            <rFont val="Tahoma"/>
            <family val="2"/>
          </rPr>
          <t xml:space="preserve"> All kinds of things make super stamps. With an adult's help, cut a potato in half and carve out a design. Dip the end in paint and stamp it on your paper. Try it with a sponge, too.
FOR MORE FUN: Paint bubble wrap and press it onto your paper. What does the design look like? Do you like it?</t>
        </r>
      </text>
    </comment>
    <comment ref="C623" authorId="0" shapeId="0" xr:uid="{00000000-0006-0000-0500-0000D1010000}">
      <text>
        <r>
          <rPr>
            <sz val="9"/>
            <color indexed="81"/>
            <rFont val="Tahoma"/>
            <family val="2"/>
          </rPr>
          <t>A mural is a really big painting that tells a story. Murals are sometimes painted on buildings (some take up whole city blocks!). Do you have any murals in your town? If not, team up with an adult to look at some online. Then create a mural on butcher paper (or many pieces of paper taped together).</t>
        </r>
      </text>
    </comment>
    <comment ref="C624" authorId="0" shapeId="0" xr:uid="{00000000-0006-0000-0500-0000D2010000}">
      <text>
        <r>
          <rPr>
            <b/>
            <sz val="9"/>
            <color indexed="81"/>
            <rFont val="Tahoma"/>
            <family val="2"/>
          </rPr>
          <t>Paint a mural that tells a story you love.</t>
        </r>
        <r>
          <rPr>
            <sz val="9"/>
            <color indexed="81"/>
            <rFont val="Tahoma"/>
            <family val="2"/>
          </rPr>
          <t xml:space="preserve"> It could be the story of your favorite book, or all about the best family vacation ever.</t>
        </r>
      </text>
    </comment>
    <comment ref="C625" authorId="0" shapeId="0" xr:uid="{00000000-0006-0000-0500-0000D3010000}">
      <text>
        <r>
          <rPr>
            <b/>
            <sz val="9"/>
            <color indexed="81"/>
            <rFont val="Tahoma"/>
            <family val="2"/>
          </rPr>
          <t>Paint a mural about your Girl Scout fun.</t>
        </r>
        <r>
          <rPr>
            <sz val="9"/>
            <color indexed="81"/>
            <rFont val="Tahoma"/>
            <family val="2"/>
          </rPr>
          <t xml:space="preserve"> What about the story of a favorite trip or activity?</t>
        </r>
      </text>
    </comment>
    <comment ref="C626" authorId="0" shapeId="0" xr:uid="{00000000-0006-0000-0500-0000D4010000}">
      <text>
        <r>
          <rPr>
            <b/>
            <sz val="9"/>
            <color indexed="81"/>
            <rFont val="Tahoma"/>
            <family val="2"/>
          </rPr>
          <t xml:space="preserve">Paint a mural that tells the story of an event or person. </t>
        </r>
        <r>
          <rPr>
            <sz val="9"/>
            <color indexed="81"/>
            <rFont val="Tahoma"/>
            <family val="2"/>
          </rPr>
          <t>Choose a story you want your community to know about!</t>
        </r>
      </text>
    </comment>
    <comment ref="C630" authorId="0" shapeId="0" xr:uid="{00000000-0006-0000-0500-0000D5010000}">
      <text>
        <r>
          <rPr>
            <sz val="9"/>
            <color indexed="81"/>
            <rFont val="Tahoma"/>
            <family val="2"/>
          </rPr>
          <t>Pets are as different as the people who love them. Play Pet Bingo to find out which pet would be the best fit for you.</t>
        </r>
      </text>
    </comment>
    <comment ref="C631" authorId="0" shapeId="0" xr:uid="{00000000-0006-0000-0500-0000D6010000}">
      <text>
        <r>
          <rPr>
            <b/>
            <sz val="9"/>
            <color indexed="81"/>
            <rFont val="Tahoma"/>
            <family val="2"/>
          </rPr>
          <t>Play bingo at a pet store.</t>
        </r>
        <r>
          <rPr>
            <sz val="9"/>
            <color indexed="81"/>
            <rFont val="Tahoma"/>
            <family val="2"/>
          </rPr>
          <t xml:space="preserve"> Ask the staff for help!</t>
        </r>
      </text>
    </comment>
    <comment ref="C632" authorId="0" shapeId="0" xr:uid="{00000000-0006-0000-0500-0000D7010000}">
      <text>
        <r>
          <rPr>
            <b/>
            <sz val="9"/>
            <color indexed="81"/>
            <rFont val="Tahoma"/>
            <family val="2"/>
          </rPr>
          <t>Play bingo at a veterinarian's office.</t>
        </r>
        <r>
          <rPr>
            <sz val="9"/>
            <color indexed="81"/>
            <rFont val="Tahoma"/>
            <family val="2"/>
          </rPr>
          <t xml:space="preserve"> You might also ask a vet or vet's assistant to visit your group.</t>
        </r>
      </text>
    </comment>
    <comment ref="C633" authorId="0" shapeId="0" xr:uid="{00000000-0006-0000-0500-0000D8010000}">
      <text>
        <r>
          <rPr>
            <b/>
            <sz val="9"/>
            <color indexed="81"/>
            <rFont val="Tahoma"/>
            <family val="2"/>
          </rPr>
          <t>Play bingo online.</t>
        </r>
        <r>
          <rPr>
            <sz val="9"/>
            <color indexed="81"/>
            <rFont val="Tahoma"/>
            <family val="2"/>
          </rPr>
          <t xml:space="preserve"> Team up with an adult and your Brownie friends to research pets on the Web.</t>
        </r>
      </text>
    </comment>
    <comment ref="C634" authorId="0" shapeId="0" xr:uid="{00000000-0006-0000-0500-0000D9010000}">
      <text>
        <r>
          <rPr>
            <sz val="9"/>
            <color indexed="81"/>
            <rFont val="Tahoma"/>
            <family val="2"/>
          </rPr>
          <t>Pets need a clean and comfortable place to live-if their cage, tank, or doghouse is dirty, they can get sick. Learn what one pet needs to have a home sweet home.</t>
        </r>
      </text>
    </comment>
    <comment ref="C635" authorId="0" shapeId="0" xr:uid="{00000000-0006-0000-0500-0000DA010000}">
      <text>
        <r>
          <rPr>
            <b/>
            <sz val="9"/>
            <color indexed="81"/>
            <rFont val="Tahoma"/>
            <family val="2"/>
          </rPr>
          <t>Be the cage or tank cleaner.</t>
        </r>
        <r>
          <rPr>
            <sz val="9"/>
            <color indexed="81"/>
            <rFont val="Tahoma"/>
            <family val="2"/>
          </rPr>
          <t xml:space="preserve"> For two weeks, take charge of the cleaning for a fish, hamster, bird, cat, or other pet with its own little house or litter box.
FOR MORE FUN: Make an aquarium castle with a recycled plastic bottle. Be sure the plastic is safe for the fish before you start.</t>
        </r>
      </text>
    </comment>
    <comment ref="C636" authorId="0" shapeId="0" xr:uid="{00000000-0006-0000-0500-0000DB010000}">
      <text>
        <r>
          <rPr>
            <b/>
            <sz val="9"/>
            <color indexed="81"/>
            <rFont val="Tahoma"/>
            <family val="2"/>
          </rPr>
          <t>Learn how to muck out a stall.</t>
        </r>
        <r>
          <rPr>
            <sz val="9"/>
            <color indexed="81"/>
            <rFont val="Tahoma"/>
            <family val="2"/>
          </rPr>
          <t xml:space="preserve"> Team up with an adult and find out how to clean a horse's stall. Help at a stable by doing it three times.</t>
        </r>
      </text>
    </comment>
    <comment ref="C637" authorId="0" shapeId="0" xr:uid="{00000000-0006-0000-0500-0000DC010000}">
      <text>
        <r>
          <rPr>
            <b/>
            <sz val="9"/>
            <color indexed="81"/>
            <rFont val="Tahoma"/>
            <family val="2"/>
          </rPr>
          <t xml:space="preserve">Make a cozy sleeping space for a pet. </t>
        </r>
        <r>
          <rPr>
            <sz val="9"/>
            <color indexed="81"/>
            <rFont val="Tahoma"/>
            <family val="2"/>
          </rPr>
          <t>Find out how the pet likes to sleep, and then make a bed for a cat or a dog, or a sleeping nook for a hamster or guinea pig.</t>
        </r>
      </text>
    </comment>
    <comment ref="C638" authorId="0" shapeId="0" xr:uid="{00000000-0006-0000-0500-0000DD010000}">
      <text>
        <r>
          <rPr>
            <sz val="9"/>
            <color indexed="81"/>
            <rFont val="Tahoma"/>
            <family val="2"/>
          </rPr>
          <t>Just like humans, pets need special care to stay healthy. Find out about how to keep them safe, feeling good, and looking good, too.</t>
        </r>
      </text>
    </comment>
    <comment ref="C639" authorId="0" shapeId="0" xr:uid="{00000000-0006-0000-0500-0000DE010000}">
      <text>
        <r>
          <rPr>
            <b/>
            <sz val="9"/>
            <color indexed="81"/>
            <rFont val="Tahoma"/>
            <family val="2"/>
          </rPr>
          <t>Ask a veterinarian about health issues for three pets.</t>
        </r>
        <r>
          <rPr>
            <sz val="9"/>
            <color indexed="81"/>
            <rFont val="Tahoma"/>
            <family val="2"/>
          </rPr>
          <t xml:space="preserve"> What are common sicknesses? Does the pet need any special shots? Make a list that shows each pet, its possible health issues, and how you would keep it healthy. Share you lists with pet owners!</t>
        </r>
      </text>
    </comment>
    <comment ref="C640" authorId="0" shapeId="0" xr:uid="{00000000-0006-0000-0500-0000DF010000}">
      <text>
        <r>
          <rPr>
            <b/>
            <sz val="9"/>
            <color indexed="81"/>
            <rFont val="Tahoma"/>
            <family val="2"/>
          </rPr>
          <t>Help a dog get exercise for one week.</t>
        </r>
        <r>
          <rPr>
            <sz val="9"/>
            <color indexed="81"/>
            <rFont val="Tahoma"/>
            <family val="2"/>
          </rPr>
          <t xml:space="preserve"> Team up with an adult to walk a dog or take it to a dog park. Decide where to go based on the weather, how much exercise the dog needs, and where it is safe and fun.
FOR MORE FUN: Draw a map of the best place to walk a dog in your neighborhood and share it with dog owners.</t>
        </r>
      </text>
    </comment>
    <comment ref="C641" authorId="0" shapeId="0" xr:uid="{00000000-0006-0000-0500-0000E0010000}">
      <text>
        <r>
          <rPr>
            <b/>
            <sz val="9"/>
            <color indexed="81"/>
            <rFont val="Tahoma"/>
            <family val="2"/>
          </rPr>
          <t>Find out how to keep different pets looking good.</t>
        </r>
        <r>
          <rPr>
            <sz val="9"/>
            <color indexed="81"/>
            <rFont val="Tahoma"/>
            <family val="2"/>
          </rPr>
          <t xml:space="preserve"> Pick three pets and find out how often they have to be washed or brushed and any other special care tips. Then try out what you've learned by grooming a pet.</t>
        </r>
      </text>
    </comment>
    <comment ref="C642" authorId="0" shapeId="0" xr:uid="{00000000-0006-0000-0500-0000E1010000}">
      <text>
        <r>
          <rPr>
            <sz val="9"/>
            <color indexed="81"/>
            <rFont val="Tahoma"/>
            <family val="2"/>
          </rPr>
          <t>Pets need attention, hugs, and kind words, as well as lots of time to have fun and play. Learning to be a good pet owner is like learning to be a good parent!</t>
        </r>
      </text>
    </comment>
    <comment ref="C643" authorId="0" shapeId="0" xr:uid="{00000000-0006-0000-0500-0000E2010000}">
      <text>
        <r>
          <rPr>
            <b/>
            <sz val="9"/>
            <color indexed="81"/>
            <rFont val="Tahoma"/>
            <family val="2"/>
          </rPr>
          <t>Make up a game to play with a pet.</t>
        </r>
        <r>
          <rPr>
            <sz val="9"/>
            <color indexed="81"/>
            <rFont val="Tahoma"/>
            <family val="2"/>
          </rPr>
          <t xml:space="preserve"> It might be throw-and-catch for a dog, or a game with a feather toy for a cat. Write your game down so you can share it with others. Then play the game!</t>
        </r>
      </text>
    </comment>
    <comment ref="C644" authorId="0" shapeId="0" xr:uid="{00000000-0006-0000-0500-0000E3010000}">
      <text>
        <r>
          <rPr>
            <b/>
            <sz val="9"/>
            <color indexed="81"/>
            <rFont val="Tahoma"/>
            <family val="2"/>
          </rPr>
          <t>Make a simple pet toy.</t>
        </r>
        <r>
          <rPr>
            <sz val="9"/>
            <color indexed="81"/>
            <rFont val="Tahoma"/>
            <family val="2"/>
          </rPr>
          <t xml:space="preserve"> You could fill an old sock with catnip, knot the top, and leave it for a cat to play with. Or make a sock doll to keep a dog happy.</t>
        </r>
      </text>
    </comment>
    <comment ref="C645" authorId="0" shapeId="0" xr:uid="{00000000-0006-0000-0500-0000E4010000}">
      <text>
        <r>
          <rPr>
            <b/>
            <sz val="9"/>
            <color indexed="81"/>
            <rFont val="Tahoma"/>
            <family val="2"/>
          </rPr>
          <t xml:space="preserve">Learn about how three different kinds of pets communicate their feelings. </t>
        </r>
        <r>
          <rPr>
            <sz val="9"/>
            <color indexed="81"/>
            <rFont val="Tahoma"/>
            <family val="2"/>
          </rPr>
          <t>For example, a happy cat often purrs, and a dog that wants a walk might scratch at a door. Share what you've learned by playing animal charades. Have friends or family guess which pet you are and what you're feeling.
FOR MORE FUN: Make a list of a pet's 10 favorite things (like games, treats, and toys). Post it where people who love the pet can see it.</t>
        </r>
      </text>
    </comment>
    <comment ref="C646" authorId="0" shapeId="0" xr:uid="{00000000-0006-0000-0500-0000E5010000}">
      <text>
        <r>
          <rPr>
            <sz val="9"/>
            <color indexed="81"/>
            <rFont val="Tahoma"/>
            <family val="2"/>
          </rPr>
          <t>One of the most important responsibilities of a pet owner is knowing what her pet eats, how much it needs to eat, and what it can't eat. And, of course, making sure there's food ready when the pet gets hungry.</t>
        </r>
      </text>
    </comment>
    <comment ref="C647" authorId="0" shapeId="0" xr:uid="{00000000-0006-0000-0500-0000E6010000}">
      <text>
        <r>
          <rPr>
            <b/>
            <sz val="9"/>
            <color indexed="81"/>
            <rFont val="Tahoma"/>
            <family val="2"/>
          </rPr>
          <t xml:space="preserve">If you have a pet of your own, make a feeding schedule. </t>
        </r>
        <r>
          <rPr>
            <sz val="9"/>
            <color indexed="81"/>
            <rFont val="Tahoma"/>
            <family val="2"/>
          </rPr>
          <t>Make sure you know when and how often your pet needs to eat. Then feed your pet using your schedule for two weeks.</t>
        </r>
      </text>
    </comment>
    <comment ref="C648" authorId="0" shapeId="0" xr:uid="{00000000-0006-0000-0500-0000E7010000}">
      <text>
        <r>
          <rPr>
            <b/>
            <sz val="9"/>
            <color indexed="81"/>
            <rFont val="Tahoma"/>
            <family val="2"/>
          </rPr>
          <t>Volunteer to feed someone else's pet.</t>
        </r>
        <r>
          <rPr>
            <sz val="9"/>
            <color indexed="81"/>
            <rFont val="Tahoma"/>
            <family val="2"/>
          </rPr>
          <t xml:space="preserve"> Create a feeding schedule, then feed the pet at least once a day for a week. Make sure an adult goes with you.</t>
        </r>
      </text>
    </comment>
    <comment ref="C649" authorId="0" shapeId="0" xr:uid="{00000000-0006-0000-0500-0000E8010000}">
      <text>
        <r>
          <rPr>
            <b/>
            <sz val="9"/>
            <color indexed="81"/>
            <rFont val="Tahoma"/>
            <family val="2"/>
          </rPr>
          <t>Make a pet budget for two pets.</t>
        </r>
        <r>
          <rPr>
            <sz val="9"/>
            <color indexed="81"/>
            <rFont val="Tahoma"/>
            <family val="2"/>
          </rPr>
          <t xml:space="preserve"> Add up how much it costs to feed two different pets for one month. Think about regular food and any extras, such as treats and vitamins. Does the cost surprise you?
FOR MORE FUN: Cut out pet food coupons for your family or friends to use.</t>
        </r>
      </text>
    </comment>
    <comment ref="C653" authorId="0" shapeId="0" xr:uid="{00000000-0006-0000-0500-0000E9010000}">
      <text>
        <r>
          <rPr>
            <sz val="9"/>
            <color indexed="81"/>
            <rFont val="Tahoma"/>
            <family val="2"/>
          </rPr>
          <t xml:space="preserve">People enjoy things like swimming pools and amusement parks and fancy new clothes. We don't need these things, though. What things do we absolutely need? Spend time figuring that out by completing one of these activities. Keep in mind that knowing what you need helps you understand what </t>
        </r>
        <r>
          <rPr>
            <i/>
            <sz val="9"/>
            <color indexed="81"/>
            <rFont val="Tahoma"/>
            <family val="2"/>
          </rPr>
          <t>everyone</t>
        </r>
        <r>
          <rPr>
            <sz val="9"/>
            <color indexed="81"/>
            <rFont val="Tahoma"/>
            <family val="2"/>
          </rPr>
          <t xml:space="preserve"> needs!</t>
        </r>
      </text>
    </comment>
    <comment ref="C654" authorId="0" shapeId="0" xr:uid="{00000000-0006-0000-0500-0000EA010000}">
      <text>
        <r>
          <rPr>
            <b/>
            <sz val="9"/>
            <color indexed="81"/>
            <rFont val="Tahoma"/>
            <family val="2"/>
          </rPr>
          <t>Create a list.</t>
        </r>
        <r>
          <rPr>
            <sz val="9"/>
            <color indexed="81"/>
            <rFont val="Tahoma"/>
            <family val="2"/>
          </rPr>
          <t xml:space="preserve"> Carry a notebook with you for three days, and write down everything you use-from water in the shower and the clothes you wear to items like TV and video games. After three days, divide your list into two sides: "Things I Need" and "Things I Want." Then ask your family to help you answer this question: What are things every person on the planet needs?</t>
        </r>
      </text>
    </comment>
    <comment ref="C655" authorId="0" shapeId="0" xr:uid="{00000000-0006-0000-0500-0000EB010000}">
      <text>
        <r>
          <rPr>
            <b/>
            <sz val="9"/>
            <color indexed="81"/>
            <rFont val="Tahoma"/>
            <family val="2"/>
          </rPr>
          <t>Create posters.</t>
        </r>
        <r>
          <rPr>
            <sz val="9"/>
            <color indexed="81"/>
            <rFont val="Tahoma"/>
            <family val="2"/>
          </rPr>
          <t xml:space="preserve"> Gather with your Brownie teams to create "Need" and "Want" posters. Cut out pictures from magazines, decide if they are needs or wants, and glue them on the right poster. Now step back and take a look. What things do you and your Brownie friends believe everyone needs?</t>
        </r>
      </text>
    </comment>
    <comment ref="C656" authorId="0" shapeId="0" xr:uid="{00000000-0006-0000-0500-0000EC010000}">
      <text>
        <r>
          <rPr>
            <b/>
            <sz val="9"/>
            <color indexed="81"/>
            <rFont val="Tahoma"/>
            <family val="2"/>
          </rPr>
          <t>Get inspired.</t>
        </r>
        <r>
          <rPr>
            <sz val="9"/>
            <color indexed="81"/>
            <rFont val="Tahoma"/>
            <family val="2"/>
          </rPr>
          <t xml:space="preserve"> Ask an adult in your family or an older Girl Scout to assist you in finding a movie, TV show, or book that can help you understand the needs that everyone shares. Afterwards, write down the top five needs you came up with. Then ask the person who picked the movie, TV show, or book for their thoughts on your list.</t>
        </r>
      </text>
    </comment>
    <comment ref="C657" authorId="0" shapeId="0" xr:uid="{00000000-0006-0000-0500-0000ED010000}">
      <text>
        <r>
          <rPr>
            <sz val="9"/>
            <color indexed="81"/>
            <rFont val="Tahoma"/>
            <family val="2"/>
          </rPr>
          <t>Food is a basic human need. Everyone has to eat to be healthy and have energy. The sad truth is many people around the world and in the United States don't have enough to eat. In this step, start to understand why that is and to find people who help those who don't have enough to eat.</t>
        </r>
      </text>
    </comment>
    <comment ref="C658" authorId="0" shapeId="0" xr:uid="{00000000-0006-0000-0500-0000EE010000}">
      <text>
        <r>
          <rPr>
            <b/>
            <sz val="9"/>
            <color indexed="81"/>
            <rFont val="Tahoma"/>
            <family val="2"/>
          </rPr>
          <t>Do your own research.</t>
        </r>
        <r>
          <rPr>
            <sz val="9"/>
            <color indexed="81"/>
            <rFont val="Tahoma"/>
            <family val="2"/>
          </rPr>
          <t xml:space="preserve"> With an adult's help, find three groups that help people who need food. Try to find at least one local organization and one global organization. Then share with friends or family how these organizations help hungry people.</t>
        </r>
      </text>
    </comment>
    <comment ref="C659" authorId="0" shapeId="0" xr:uid="{00000000-0006-0000-0500-0000EF010000}">
      <text>
        <r>
          <rPr>
            <b/>
            <sz val="9"/>
            <color indexed="81"/>
            <rFont val="Tahoma"/>
            <family val="2"/>
          </rPr>
          <t>Take a field trip.</t>
        </r>
        <r>
          <rPr>
            <sz val="9"/>
            <color indexed="81"/>
            <rFont val="Tahoma"/>
            <family val="2"/>
          </rPr>
          <t xml:space="preserve"> There's probably a food bank in your community. Go on a field trip with your Brownie friends and an adult volunteer to find out more about what they do to help others.</t>
        </r>
      </text>
    </comment>
    <comment ref="C660" authorId="0" shapeId="0" xr:uid="{00000000-0006-0000-0500-0000F0010000}">
      <text>
        <r>
          <rPr>
            <b/>
            <sz val="9"/>
            <color indexed="81"/>
            <rFont val="Tahoma"/>
            <family val="2"/>
          </rPr>
          <t>Invite a guest speaker.</t>
        </r>
        <r>
          <rPr>
            <sz val="9"/>
            <color indexed="81"/>
            <rFont val="Tahoma"/>
            <family val="2"/>
          </rPr>
          <t xml:space="preserve"> Ask someone who works for an organization that helps people who need food. Find out more about why some people don't have enough to eat and how others are working to make a difference.</t>
        </r>
      </text>
    </comment>
    <comment ref="C661" authorId="0" shapeId="0" xr:uid="{00000000-0006-0000-0500-0000F1010000}">
      <text>
        <r>
          <rPr>
            <sz val="9"/>
            <color indexed="81"/>
            <rFont val="Tahoma"/>
            <family val="2"/>
          </rPr>
          <t>Of course everyone needs clothes! Not just to look nice, but to stay warm in the winter and cool in the summer. Just like food, there are people in the United States and around the world who don't have enough clothes. Learn how you can help.</t>
        </r>
      </text>
    </comment>
    <comment ref="C662" authorId="0" shapeId="0" xr:uid="{00000000-0006-0000-0500-0000F2010000}">
      <text>
        <r>
          <rPr>
            <b/>
            <sz val="9"/>
            <color indexed="81"/>
            <rFont val="Tahoma"/>
            <family val="2"/>
          </rPr>
          <t>Do your own research.</t>
        </r>
        <r>
          <rPr>
            <sz val="9"/>
            <color indexed="81"/>
            <rFont val="Tahoma"/>
            <family val="2"/>
          </rPr>
          <t xml:space="preserve"> With an adult's help, use the Internet, library or local place of worship to find out more about three clothing-based charities. Try to find at least one local organization and one global organization. Talk with friends or family about how these groups help people get clothes.</t>
        </r>
      </text>
    </comment>
    <comment ref="C663" authorId="0" shapeId="0" xr:uid="{00000000-0006-0000-0500-0000F3010000}">
      <text>
        <r>
          <rPr>
            <b/>
            <sz val="9"/>
            <color indexed="81"/>
            <rFont val="Tahoma"/>
            <family val="2"/>
          </rPr>
          <t>Get secondhand knowledge.</t>
        </r>
        <r>
          <rPr>
            <sz val="9"/>
            <color indexed="81"/>
            <rFont val="Tahoma"/>
            <family val="2"/>
          </rPr>
          <t xml:space="preserve"> It's good to know about secondhand stores-you can get really good bargains there! Plus, if you have clothes in good condition that you don't need, you might be able to donate them. That way, someone else can buy them for less money than they would at a store with new items. With an adult's help, ask an employee at one of these stores to take you on a tour. This can be done solo, or with your entire group.</t>
        </r>
      </text>
    </comment>
    <comment ref="C664" authorId="0" shapeId="0" xr:uid="{00000000-0006-0000-0500-0000F4010000}">
      <text>
        <r>
          <rPr>
            <b/>
            <sz val="9"/>
            <color indexed="81"/>
            <rFont val="Tahoma"/>
            <family val="2"/>
          </rPr>
          <t>Invite a guest speaker.</t>
        </r>
        <r>
          <rPr>
            <sz val="9"/>
            <color indexed="81"/>
            <rFont val="Tahoma"/>
            <family val="2"/>
          </rPr>
          <t xml:space="preserve"> Many clothing-donation groups make house calls-meaning they will stop by to pick up donated items. Invite a volunteer from one of these organizations to talk to your group.</t>
        </r>
      </text>
    </comment>
    <comment ref="C665" authorId="0" shapeId="0" xr:uid="{00000000-0006-0000-0500-0000F5010000}">
      <text>
        <r>
          <rPr>
            <sz val="9"/>
            <color indexed="81"/>
            <rFont val="Tahoma"/>
            <family val="2"/>
          </rPr>
          <t>Fires, floods, tornadoes-there are many kinds of emergencies that leave families in need of help. In this step, speak with someone who spends her life helping those affected by emergency situations.</t>
        </r>
      </text>
    </comment>
    <comment ref="C666" authorId="0" shapeId="0" xr:uid="{00000000-0006-0000-0500-0000F6010000}">
      <text>
        <r>
          <rPr>
            <b/>
            <sz val="9"/>
            <color indexed="81"/>
            <rFont val="Tahoma"/>
            <family val="2"/>
          </rPr>
          <t>Take a field trip.</t>
        </r>
        <r>
          <rPr>
            <sz val="9"/>
            <color indexed="81"/>
            <rFont val="Tahoma"/>
            <family val="2"/>
          </rPr>
          <t xml:space="preserve"> Nearly every community has at least one organization that helps families in emergency situations. That might mean helping families that are homeless, families with someone in the hospital, or some other emergency. With an adult's help, set up a field trip for your entire group to visit an emergency organization to learn ways to ask for and receive help.</t>
        </r>
      </text>
    </comment>
    <comment ref="C667" authorId="0" shapeId="0" xr:uid="{00000000-0006-0000-0500-0000F7010000}">
      <text>
        <r>
          <rPr>
            <b/>
            <sz val="9"/>
            <color indexed="81"/>
            <rFont val="Tahoma"/>
            <family val="2"/>
          </rPr>
          <t>Invite a guest speaker.</t>
        </r>
        <r>
          <rPr>
            <sz val="9"/>
            <color indexed="81"/>
            <rFont val="Tahoma"/>
            <family val="2"/>
          </rPr>
          <t xml:space="preserve"> Whether it's a firefighter or a volunteer from the local Red Cross, invite an emergency expert to talk about the different ways to help those in need. If they can't visit, send them questions via e-mail or talk to them on the phone.</t>
        </r>
      </text>
    </comment>
    <comment ref="C668" authorId="0" shapeId="0" xr:uid="{00000000-0006-0000-0500-0000F8010000}">
      <text>
        <r>
          <rPr>
            <b/>
            <sz val="9"/>
            <color indexed="81"/>
            <rFont val="Tahoma"/>
            <family val="2"/>
          </rPr>
          <t>Find out about helping people around the world.</t>
        </r>
        <r>
          <rPr>
            <sz val="9"/>
            <color indexed="81"/>
            <rFont val="Tahoma"/>
            <family val="2"/>
          </rPr>
          <t xml:space="preserve"> People often travel to other countries to give help where it's needed. Sometimes faith groups lead these trips, while nonprofit organizations or government groups, such as the Peace Corps, sponsor others. Find someone in your community who helped in this way, and ask them to come and talk to your group about their experiences.</t>
        </r>
      </text>
    </comment>
    <comment ref="C669" authorId="0" shapeId="0" xr:uid="{00000000-0006-0000-0500-0000F9010000}">
      <text>
        <r>
          <rPr>
            <sz val="9"/>
            <color indexed="81"/>
            <rFont val="Tahoma"/>
            <family val="2"/>
          </rPr>
          <t>After philanthropists learn about the needs people have, they make a plan to help. That might mean donating food, clothing, money, or other supplies. Think about what you have learned about helping people, and make a plan to be a giver-every little bit helps!</t>
        </r>
      </text>
    </comment>
    <comment ref="C670" authorId="0" shapeId="0" xr:uid="{00000000-0006-0000-0500-0000FA010000}">
      <text>
        <r>
          <rPr>
            <b/>
            <sz val="9"/>
            <color indexed="81"/>
            <rFont val="Tahoma"/>
            <family val="2"/>
          </rPr>
          <t>Donate money.</t>
        </r>
        <r>
          <rPr>
            <sz val="9"/>
            <color indexed="81"/>
            <rFont val="Tahoma"/>
            <family val="2"/>
          </rPr>
          <t xml:space="preserve"> Did you find a charity or cause that you really believe in? Then use your financial skills to save money for a donation. Talk with your family or Brownie friends about setting a reasonable money-saving goal, and decide where you want to donate it. Then create a plan that will let you save money slowly but surely. For example, if your group saved $1 a week for one year, you'd have more than $50 to donate!</t>
        </r>
      </text>
    </comment>
    <comment ref="C671" authorId="0" shapeId="0" xr:uid="{00000000-0006-0000-0500-0000FB010000}">
      <text>
        <r>
          <rPr>
            <b/>
            <sz val="9"/>
            <color indexed="81"/>
            <rFont val="Tahoma"/>
            <family val="2"/>
          </rPr>
          <t>Organize a great food donation.</t>
        </r>
        <r>
          <rPr>
            <sz val="9"/>
            <color indexed="81"/>
            <rFont val="Tahoma"/>
            <family val="2"/>
          </rPr>
          <t xml:space="preserve"> Team up with your Brownie friends to donate food to a local food bank. Make a shopping list for a meal that a family might enjoy. Assign each Brownie an item to donate.</t>
        </r>
      </text>
    </comment>
    <comment ref="C672" authorId="0" shapeId="0" xr:uid="{00000000-0006-0000-0500-0000FC010000}">
      <text>
        <r>
          <rPr>
            <b/>
            <sz val="9"/>
            <color indexed="81"/>
            <rFont val="Tahoma"/>
            <family val="2"/>
          </rPr>
          <t>Host a clothing-donation party.</t>
        </r>
        <r>
          <rPr>
            <sz val="9"/>
            <color indexed="81"/>
            <rFont val="Tahoma"/>
            <family val="2"/>
          </rPr>
          <t xml:space="preserve"> Host a party either on your own or with your Brownie friends. Instead of gifts, ask each guest to bring a coat or a bag of clean clothes to donate. Use what you learned to collect the right kinds of clothes! And be sure to let everyone know exactly where the donations will be going.</t>
        </r>
      </text>
    </comment>
    <comment ref="C676" authorId="0" shapeId="0" xr:uid="{00000000-0006-0000-0500-0000FD010000}">
      <text>
        <r>
          <rPr>
            <sz val="9"/>
            <color indexed="81"/>
            <rFont val="Tahoma"/>
            <family val="2"/>
          </rPr>
          <t>Find the pottery that's all around you-that way you can get ideas for making your own. When you do one of these things, begin an artist notebook to write your great ideas or draw a picture of something you have seen.</t>
        </r>
      </text>
    </comment>
    <comment ref="C677" authorId="0" shapeId="0" xr:uid="{00000000-0006-0000-0500-0000FE010000}">
      <text>
        <r>
          <rPr>
            <b/>
            <sz val="9"/>
            <color indexed="81"/>
            <rFont val="Tahoma"/>
            <family val="2"/>
          </rPr>
          <t>Visit an art gallery or museum.</t>
        </r>
        <r>
          <rPr>
            <sz val="9"/>
            <color indexed="81"/>
            <rFont val="Tahoma"/>
            <family val="2"/>
          </rPr>
          <t xml:space="preserve"> Ask your Brownie volunteer to help you find a clay exhibit or gallery with pottery. Remember that pottery can break easily. Be respectful of artwork!</t>
        </r>
      </text>
    </comment>
    <comment ref="C678" authorId="0" shapeId="0" xr:uid="{00000000-0006-0000-0500-0000FF010000}">
      <text>
        <r>
          <rPr>
            <b/>
            <sz val="9"/>
            <color indexed="81"/>
            <rFont val="Tahoma"/>
            <family val="2"/>
          </rPr>
          <t>Look for clay in your life.</t>
        </r>
        <r>
          <rPr>
            <sz val="9"/>
            <color indexed="81"/>
            <rFont val="Tahoma"/>
            <family val="2"/>
          </rPr>
          <t xml:space="preserve"> It's all around you at your house, at your school, in your community. See how many things made of clay you can spot in a week.
FOR MORE FUN: Have a scavenger hunt with friends and see how many things you can find that are made of clay.</t>
        </r>
      </text>
    </comment>
    <comment ref="C679" authorId="0" shapeId="0" xr:uid="{00000000-0006-0000-0500-000000020000}">
      <text>
        <r>
          <rPr>
            <b/>
            <sz val="9"/>
            <color indexed="81"/>
            <rFont val="Tahoma"/>
            <family val="2"/>
          </rPr>
          <t xml:space="preserve">Look in books, magazines, or online for clay things. </t>
        </r>
        <r>
          <rPr>
            <sz val="9"/>
            <color indexed="81"/>
            <rFont val="Tahoma"/>
            <family val="2"/>
          </rPr>
          <t>Did you know that false teeth used to be made out of clay? What else can you find that was made from clay?
FOR MORE FUN: Paste pictures of what you find in your artist notebook.</t>
        </r>
      </text>
    </comment>
    <comment ref="C680" authorId="0" shapeId="0" xr:uid="{00000000-0006-0000-0500-000001020000}">
      <text>
        <r>
          <rPr>
            <sz val="9"/>
            <color indexed="81"/>
            <rFont val="Tahoma"/>
            <family val="2"/>
          </rPr>
          <t>Visit with a clay expert! Ask this person to tell you about scoring, storing, wedging, and firing, and why each of these is important.</t>
        </r>
      </text>
    </comment>
    <comment ref="C681" authorId="0" shapeId="0" xr:uid="{00000000-0006-0000-0500-000002020000}">
      <text>
        <r>
          <rPr>
            <b/>
            <sz val="9"/>
            <color indexed="81"/>
            <rFont val="Tahoma"/>
            <family val="2"/>
          </rPr>
          <t>Visit a potter's studio.</t>
        </r>
        <r>
          <rPr>
            <sz val="9"/>
            <color indexed="81"/>
            <rFont val="Tahoma"/>
            <family val="2"/>
          </rPr>
          <t xml:space="preserve"> A clay artist is often called a potter.</t>
        </r>
      </text>
    </comment>
    <comment ref="C682" authorId="0" shapeId="0" xr:uid="{00000000-0006-0000-0500-000003020000}">
      <text>
        <r>
          <rPr>
            <b/>
            <sz val="9"/>
            <color indexed="81"/>
            <rFont val="Tahoma"/>
            <family val="2"/>
          </rPr>
          <t>Invite a craft teacher to your meeting.</t>
        </r>
        <r>
          <rPr>
            <sz val="9"/>
            <color indexed="81"/>
            <rFont val="Tahoma"/>
            <family val="2"/>
          </rPr>
          <t xml:space="preserve"> Ask them to bring clay samples, if possible.</t>
        </r>
      </text>
    </comment>
    <comment ref="C683" authorId="0" shapeId="0" xr:uid="{00000000-0006-0000-0500-000004020000}">
      <text>
        <r>
          <rPr>
            <b/>
            <sz val="9"/>
            <color indexed="81"/>
            <rFont val="Tahoma"/>
            <family val="2"/>
          </rPr>
          <t>Go to a pottery class at a community center.</t>
        </r>
        <r>
          <rPr>
            <sz val="9"/>
            <color indexed="81"/>
            <rFont val="Tahoma"/>
            <family val="2"/>
          </rPr>
          <t xml:space="preserve"> Many offer classes for beginners.</t>
        </r>
      </text>
    </comment>
    <comment ref="C684" authorId="0" shapeId="0" xr:uid="{00000000-0006-0000-0500-000005020000}">
      <text>
        <r>
          <rPr>
            <sz val="9"/>
            <color indexed="81"/>
            <rFont val="Tahoma"/>
            <family val="2"/>
          </rPr>
          <t>Pots have been made from clay for thousands of years. Pots do more than hold flowers! People carry water, eat food, and drink form them. Make your own simple pot. You could use it to hold jewelry, candy, or pencils.</t>
        </r>
      </text>
    </comment>
    <comment ref="C685" authorId="0" shapeId="0" xr:uid="{00000000-0006-0000-0500-000006020000}">
      <text>
        <r>
          <rPr>
            <b/>
            <sz val="9"/>
            <color indexed="81"/>
            <rFont val="Tahoma"/>
            <family val="2"/>
          </rPr>
          <t>Make a pinch pot.</t>
        </r>
        <r>
          <rPr>
            <sz val="9"/>
            <color indexed="81"/>
            <rFont val="Tahoma"/>
            <family val="2"/>
          </rPr>
          <t xml:space="preserve"> See the direction for help.
Hint: In step 2, start pinching at the bottom of your container and move slowly to the top.</t>
        </r>
      </text>
    </comment>
    <comment ref="C686" authorId="0" shapeId="0" xr:uid="{00000000-0006-0000-0500-000007020000}">
      <text>
        <r>
          <rPr>
            <b/>
            <sz val="9"/>
            <color indexed="81"/>
            <rFont val="Tahoma"/>
            <family val="2"/>
          </rPr>
          <t>Make a coil pot.</t>
        </r>
        <r>
          <rPr>
            <sz val="9"/>
            <color indexed="81"/>
            <rFont val="Tahoma"/>
            <family val="2"/>
          </rPr>
          <t xml:space="preserve"> A coil pot is made from "coils" of clay. See the directions for help.
FOR MORE FUN: Stack your coils into interesting shapes!</t>
        </r>
      </text>
    </comment>
    <comment ref="C687" authorId="0" shapeId="0" xr:uid="{00000000-0006-0000-0500-000008020000}">
      <text>
        <r>
          <rPr>
            <b/>
            <sz val="9"/>
            <color indexed="81"/>
            <rFont val="Tahoma"/>
            <family val="2"/>
          </rPr>
          <t>Make a slab pot.</t>
        </r>
        <r>
          <rPr>
            <sz val="9"/>
            <color indexed="81"/>
            <rFont val="Tahoma"/>
            <family val="2"/>
          </rPr>
          <t xml:space="preserve"> A slab is a piece of clay rolled flat. See the directions for help.
FOR MORE FUN: Try building a pot on a triangular or square base.</t>
        </r>
      </text>
    </comment>
    <comment ref="C688" authorId="0" shapeId="0" xr:uid="{00000000-0006-0000-0500-000009020000}">
      <text>
        <r>
          <rPr>
            <sz val="9"/>
            <color indexed="81"/>
            <rFont val="Tahoma"/>
            <family val="2"/>
          </rPr>
          <t>Make some clay decoration.</t>
        </r>
      </text>
    </comment>
    <comment ref="C689" authorId="0" shapeId="0" xr:uid="{00000000-0006-0000-0500-00000A020000}">
      <text>
        <r>
          <rPr>
            <b/>
            <sz val="9"/>
            <color indexed="81"/>
            <rFont val="Tahoma"/>
            <family val="2"/>
          </rPr>
          <t>Decorate a tile.</t>
        </r>
        <r>
          <rPr>
            <sz val="9"/>
            <color indexed="81"/>
            <rFont val="Tahoma"/>
            <family val="2"/>
          </rPr>
          <t xml:space="preserve"> Turn a square of clay into art. Try making a handprint or stamping a design with rubber stamps. You can also use small tools, like a pencil or tweezers, to draw designs in your tile. When it's dry, paint it with acrylic paints.
FOR MORE FUN: Find pictures of tiles from other countries and copy one of the designs.</t>
        </r>
      </text>
    </comment>
    <comment ref="C690" authorId="0" shapeId="0" xr:uid="{00000000-0006-0000-0500-00000B020000}">
      <text>
        <r>
          <rPr>
            <b/>
            <sz val="9"/>
            <color indexed="81"/>
            <rFont val="Tahoma"/>
            <family val="2"/>
          </rPr>
          <t>Make a pinch or slab sculpture.</t>
        </r>
        <r>
          <rPr>
            <sz val="9"/>
            <color indexed="81"/>
            <rFont val="Tahoma"/>
            <family val="2"/>
          </rPr>
          <t xml:space="preserve"> Make a clay sculpture of a house, pet, car, or animal. Make "hair," grass, or other decoration by squeezing clay through a garlic press.
FOR MORE FUN: Make a sculpture of something you like to imagine, like a castle or a spaceship.</t>
        </r>
      </text>
    </comment>
    <comment ref="C691" authorId="0" shapeId="0" xr:uid="{00000000-0006-0000-0500-00000C020000}">
      <text>
        <r>
          <rPr>
            <b/>
            <sz val="9"/>
            <color indexed="81"/>
            <rFont val="Tahoma"/>
            <family val="2"/>
          </rPr>
          <t>Make beads for jewelry.</t>
        </r>
        <r>
          <rPr>
            <sz val="9"/>
            <color indexed="81"/>
            <rFont val="Tahoma"/>
            <family val="2"/>
          </rPr>
          <t xml:space="preserve"> Roll balls of clay into beads. Then use a straw, toothpick, or pencil to make holes so you can string them together. You could make them out of colored modeling clay or paint plain clay.</t>
        </r>
      </text>
    </comment>
    <comment ref="C692" authorId="0" shapeId="0" xr:uid="{00000000-0006-0000-0500-00000D020000}">
      <text>
        <r>
          <rPr>
            <sz val="9"/>
            <color indexed="81"/>
            <rFont val="Tahoma"/>
            <family val="2"/>
          </rPr>
          <t>Glaze is special clay paint. It changes in heat to make bright colors and add shine. Make sure a potter or teacher helps you use glaze.</t>
        </r>
      </text>
    </comment>
    <comment ref="C693" authorId="0" shapeId="0" xr:uid="{00000000-0006-0000-0500-00000E020000}">
      <text>
        <r>
          <rPr>
            <b/>
            <sz val="9"/>
            <color indexed="81"/>
            <rFont val="Tahoma"/>
            <family val="2"/>
          </rPr>
          <t>Dip your pottery.</t>
        </r>
        <r>
          <rPr>
            <sz val="9"/>
            <color indexed="81"/>
            <rFont val="Tahoma"/>
            <family val="2"/>
          </rPr>
          <t xml:space="preserve"> Fill a container with glaze and dip your pot in. Make sure there is extra room in the container so it doesn't overflow. Keep your pottery level and use slow movements.</t>
        </r>
      </text>
    </comment>
    <comment ref="C694" authorId="0" shapeId="0" xr:uid="{00000000-0006-0000-0500-00000F020000}">
      <text>
        <r>
          <rPr>
            <b/>
            <sz val="9"/>
            <color indexed="81"/>
            <rFont val="Tahoma"/>
            <family val="2"/>
          </rPr>
          <t>Paint on glaze.</t>
        </r>
        <r>
          <rPr>
            <sz val="9"/>
            <color indexed="81"/>
            <rFont val="Tahoma"/>
            <family val="2"/>
          </rPr>
          <t xml:space="preserve"> Using a regular paintbrush, paint glaze on your pottery. Try to paint evenly-that means with the same amount on all parts of the pot. (If you dipped your pottery first, let that dry before you start painting.)</t>
        </r>
      </text>
    </comment>
    <comment ref="C695" authorId="0" shapeId="0" xr:uid="{00000000-0006-0000-0500-000010020000}">
      <text>
        <r>
          <rPr>
            <b/>
            <sz val="9"/>
            <color indexed="81"/>
            <rFont val="Tahoma"/>
            <family val="2"/>
          </rPr>
          <t>Sponge paint your pottery.</t>
        </r>
        <r>
          <rPr>
            <sz val="9"/>
            <color indexed="81"/>
            <rFont val="Tahoma"/>
            <family val="2"/>
          </rPr>
          <t xml:space="preserve"> Dip your sponge in the glaze. Press it gently onto your pottery. You can use different glaze colors and sponges in different shapes. A sponge gives a cool pattern to glaze.</t>
        </r>
      </text>
    </comment>
    <comment ref="C699" authorId="0" shapeId="0" xr:uid="{00000000-0006-0000-0500-000011020000}">
      <text>
        <r>
          <rPr>
            <sz val="9"/>
            <color indexed="81"/>
            <rFont val="Tahoma"/>
            <family val="2"/>
          </rPr>
          <t>Explore your sense of sight by doing one of the following activities. Look out…there's fun ahead.</t>
        </r>
      </text>
    </comment>
    <comment ref="C700" authorId="0" shapeId="0" xr:uid="{00000000-0006-0000-0500-000012020000}">
      <text>
        <r>
          <rPr>
            <b/>
            <sz val="9"/>
            <color indexed="81"/>
            <rFont val="Tahoma"/>
            <family val="2"/>
          </rPr>
          <t>Hold a scavenger hunt in your neighborhood or at a park.</t>
        </r>
        <r>
          <rPr>
            <sz val="9"/>
            <color indexed="81"/>
            <rFont val="Tahoma"/>
            <family val="2"/>
          </rPr>
          <t xml:space="preserve"> Find at least 10 tiny things, like a clover or an anthill. Bring a magnifying glass, and talk about how it helps your sense of sight.
FOR MORE FUN: Hold your scavenger hunt on a night hike, with a flashlight. Before you go, find out why humans can see better with more light.</t>
        </r>
      </text>
    </comment>
    <comment ref="C701" authorId="0" shapeId="0" xr:uid="{00000000-0006-0000-0500-000013020000}">
      <text>
        <r>
          <rPr>
            <b/>
            <sz val="9"/>
            <color indexed="81"/>
            <rFont val="Tahoma"/>
            <family val="2"/>
          </rPr>
          <t>Play Kim's Game.</t>
        </r>
        <r>
          <rPr>
            <sz val="9"/>
            <color indexed="81"/>
            <rFont val="Tahoma"/>
            <family val="2"/>
          </rPr>
          <t xml:space="preserve"> Ask your volunteer to collect about 10 items and place them on a table, covered by a cloth. Sit around the table with friends. Lift the cloth for 10 seconds. Then re-cover the items and list what you saw. How many items could you remember? This game has been popular with Girl Scouts for nearly one hundred years!</t>
        </r>
      </text>
    </comment>
    <comment ref="C702" authorId="0" shapeId="0" xr:uid="{00000000-0006-0000-0500-000014020000}">
      <text>
        <r>
          <rPr>
            <b/>
            <sz val="9"/>
            <color indexed="81"/>
            <rFont val="Tahoma"/>
            <family val="2"/>
          </rPr>
          <t>Go on a window hunt.</t>
        </r>
        <r>
          <rPr>
            <sz val="9"/>
            <color indexed="81"/>
            <rFont val="Tahoma"/>
            <family val="2"/>
          </rPr>
          <t xml:space="preserve"> Partner with a friend and look out a window. Keep a list of how many human-made things you can see, like chairs, fences, or machines; and how many natural things, like animals, clouds, and trees. Who can find the most? Then find a different spot and play again.</t>
        </r>
      </text>
    </comment>
    <comment ref="C703" authorId="0" shapeId="0" xr:uid="{00000000-0006-0000-0500-000015020000}">
      <text>
        <r>
          <rPr>
            <sz val="9"/>
            <color indexed="81"/>
            <rFont val="Tahoma"/>
            <family val="2"/>
          </rPr>
          <t>The inside of your ear has hundreds of bones. Some of these bones are the tiniest in your body, but they can deliver big sounds! Open your ears by doing one of the following activities.</t>
        </r>
      </text>
    </comment>
    <comment ref="C704" authorId="0" shapeId="0" xr:uid="{00000000-0006-0000-0500-000016020000}">
      <text>
        <r>
          <rPr>
            <b/>
            <sz val="9"/>
            <color indexed="81"/>
            <rFont val="Tahoma"/>
            <family val="2"/>
          </rPr>
          <t>Listen for 10 different sounds.</t>
        </r>
        <r>
          <rPr>
            <sz val="9"/>
            <color indexed="81"/>
            <rFont val="Tahoma"/>
            <family val="2"/>
          </rPr>
          <t xml:space="preserve"> If you're inside, listen for sounds outside (no peeking out a window!). Draw pictures of what might be making those sounds. If you're outside, blindfold yourself and tell a friend what you hear. Once you've heard 10 sounds, trade places. Do you hear the same sounds as others?</t>
        </r>
      </text>
    </comment>
    <comment ref="C705" authorId="0" shapeId="0" xr:uid="{00000000-0006-0000-0500-000017020000}">
      <text>
        <r>
          <rPr>
            <b/>
            <sz val="9"/>
            <color indexed="81"/>
            <rFont val="Tahoma"/>
            <family val="2"/>
          </rPr>
          <t>Listen to sound boxes.</t>
        </r>
        <r>
          <rPr>
            <sz val="9"/>
            <color indexed="81"/>
            <rFont val="Tahoma"/>
            <family val="2"/>
          </rPr>
          <t xml:space="preserve"> Take an empty container with a lid and 10 different objects, things such as a coin or a spoonful of rice. Look at the objects with a friend. Then blindfold her and put one of the objects in the container. Put on the lid and shake it. Can your friend guess which object is making noise? Do this for three objects, then switch places.</t>
        </r>
      </text>
    </comment>
    <comment ref="C706" authorId="0" shapeId="0" xr:uid="{00000000-0006-0000-0500-000018020000}">
      <text>
        <r>
          <rPr>
            <b/>
            <sz val="9"/>
            <color indexed="81"/>
            <rFont val="Tahoma"/>
            <family val="2"/>
          </rPr>
          <t>Wear safety earplugs to understand what it's like to lose some of your hearing.</t>
        </r>
        <r>
          <rPr>
            <sz val="9"/>
            <color indexed="81"/>
            <rFont val="Tahoma"/>
            <family val="2"/>
          </rPr>
          <t xml:space="preserve"> Listen to three different sounds for three minutes each, such as chirping birds of your favorite song, with earplugs in it. Take the earplugs out, and listen for a little bit longer. Talk about what it is like to hear the same sounds, but differently.</t>
        </r>
      </text>
    </comment>
    <comment ref="C707" authorId="0" shapeId="0" xr:uid="{00000000-0006-0000-0500-000019020000}">
      <text>
        <r>
          <rPr>
            <sz val="9"/>
            <color indexed="81"/>
            <rFont val="Tahoma"/>
            <family val="2"/>
          </rPr>
          <t>One person might think something smells really good, while the next person thinks it smells really bad-everyone smells in a different way. Try out your nose in one of these choices.</t>
        </r>
      </text>
    </comment>
    <comment ref="C708" authorId="0" shapeId="0" xr:uid="{00000000-0006-0000-0500-00001A020000}">
      <text>
        <r>
          <rPr>
            <b/>
            <sz val="9"/>
            <color indexed="81"/>
            <rFont val="Tahoma"/>
            <family val="2"/>
          </rPr>
          <t>Follow a friend using only your nose!</t>
        </r>
        <r>
          <rPr>
            <sz val="9"/>
            <color indexed="81"/>
            <rFont val="Tahoma"/>
            <family val="2"/>
          </rPr>
          <t xml:space="preserve"> Have an adult help you find something with a strong scent, like a lemon slice or a cinnamon stick. Blindfold a friend, hold the item close to her nose, and see if she can follow you a short distance using her sense of smell. Now switch, and see if you can follow her.</t>
        </r>
      </text>
    </comment>
    <comment ref="C709" authorId="0" shapeId="0" xr:uid="{00000000-0006-0000-0500-00001B020000}">
      <text>
        <r>
          <rPr>
            <b/>
            <sz val="9"/>
            <color indexed="81"/>
            <rFont val="Tahoma"/>
            <family val="2"/>
          </rPr>
          <t xml:space="preserve">Play a smelly game with your friends. </t>
        </r>
        <r>
          <rPr>
            <sz val="9"/>
            <color indexed="81"/>
            <rFont val="Tahoma"/>
            <family val="2"/>
          </rPr>
          <t>Find five containers with lids (old yogurt containers will work well) and mark a number on each. Put an item with a strong smell-such as an orange peel or coffee-into each container and poke holes in the lid. Write down the number of each container and what's inside. Now rearrange the containers and try to identify the item that is in each one, just by smell. Who can guess the most smells correctly?</t>
        </r>
      </text>
    </comment>
    <comment ref="C710" authorId="0" shapeId="0" xr:uid="{00000000-0006-0000-0500-00001C020000}">
      <text>
        <r>
          <rPr>
            <b/>
            <sz val="9"/>
            <color indexed="81"/>
            <rFont val="Tahoma"/>
            <family val="2"/>
          </rPr>
          <t>Try sniffing out three different foods.</t>
        </r>
        <r>
          <rPr>
            <sz val="9"/>
            <color indexed="81"/>
            <rFont val="Tahoma"/>
            <family val="2"/>
          </rPr>
          <t xml:space="preserve"> Put on a blindfold. Have someone else hold three different-but similar-foods under your nose, like three cheeses (such as cheddar, Swiss, mozzarella) or three kinds of citrus fruit (such as orange, grapefruit, lime). Guess what you think each food is, then find out if you're right.
FOR MORE FUN: First, taste each food. Then, hold your nose and have someone else feed you each one. Do they taste the same as they did when you could smell them?</t>
        </r>
      </text>
    </comment>
    <comment ref="C711" authorId="0" shapeId="0" xr:uid="{00000000-0006-0000-0500-00001D020000}">
      <text>
        <r>
          <rPr>
            <sz val="9"/>
            <color indexed="81"/>
            <rFont val="Tahoma"/>
            <family val="2"/>
          </rPr>
          <t>To use your sense of taste, you need your mouth and your tongue. These body parts taste food and then send signals to your brain to let you know what the flavor is and whether or not you like it.</t>
        </r>
      </text>
    </comment>
    <comment ref="C712" authorId="0" shapeId="0" xr:uid="{00000000-0006-0000-0500-00001E020000}">
      <text>
        <r>
          <rPr>
            <b/>
            <sz val="9"/>
            <color indexed="81"/>
            <rFont val="Tahoma"/>
            <family val="2"/>
          </rPr>
          <t>Do a taste test with salty, sweet, bitter, and sour foods.</t>
        </r>
        <r>
          <rPr>
            <sz val="9"/>
            <color indexed="81"/>
            <rFont val="Tahoma"/>
            <family val="2"/>
          </rPr>
          <t xml:space="preserve"> Taste at least one thing with each flavor. Talk about which flavors you like best and which ones you like least. Do any of the foods have more than one flavor?
FOR MORE FUN: Scientists know that we need saliva, or spit, to be able to taste. Try your taste test again, but wipe your tongue dry this time. Is anything different?</t>
        </r>
      </text>
    </comment>
    <comment ref="C713" authorId="0" shapeId="0" xr:uid="{00000000-0006-0000-0500-00001F020000}">
      <text>
        <r>
          <rPr>
            <b/>
            <sz val="9"/>
            <color indexed="81"/>
            <rFont val="Tahoma"/>
            <family val="2"/>
          </rPr>
          <t>Look at the taste buds on a friend's tongue.</t>
        </r>
        <r>
          <rPr>
            <sz val="9"/>
            <color indexed="81"/>
            <rFont val="Tahoma"/>
            <family val="2"/>
          </rPr>
          <t xml:space="preserve"> Without touching her tongue, use a safe, plastic magnifying glass to see her taste buds. Then let her look at yours. Talk about what they look like, and find out the scientific name for a taste bud and how many are on one tongue.
FOR MORE FUN: Find out what makes someone a "supertaster!"</t>
        </r>
      </text>
    </comment>
    <comment ref="C714" authorId="0" shapeId="0" xr:uid="{00000000-0006-0000-0500-000020020000}">
      <text>
        <r>
          <rPr>
            <b/>
            <sz val="9"/>
            <color indexed="81"/>
            <rFont val="Tahoma"/>
            <family val="2"/>
          </rPr>
          <t>Explore how sight influences taste.</t>
        </r>
        <r>
          <rPr>
            <sz val="9"/>
            <color indexed="81"/>
            <rFont val="Tahoma"/>
            <family val="2"/>
          </rPr>
          <t xml:space="preserve"> With an adult, dye one food a different color than it was originally. You can try making blue milk or pink pancakes! Taste the food with its normal color, then its new color. Talk with your friends or family about whether it tastes different to you, and if you like the taste better if the food is a different color.</t>
        </r>
      </text>
    </comment>
    <comment ref="C715" authorId="1" shapeId="0" xr:uid="{00000000-0006-0000-0500-000021020000}">
      <text>
        <r>
          <rPr>
            <sz val="9"/>
            <color indexed="81"/>
            <rFont val="Tahoma"/>
            <family val="2"/>
          </rPr>
          <t>You use your hands and fingers for your sense of touch, which helps you feel different textures or surfaces. Feel your way through this step by doing one of these activities.</t>
        </r>
      </text>
    </comment>
    <comment ref="C716" authorId="1" shapeId="0" xr:uid="{00000000-0006-0000-0500-000022020000}">
      <text>
        <r>
          <rPr>
            <b/>
            <sz val="9"/>
            <color indexed="81"/>
            <rFont val="Tahoma"/>
            <family val="2"/>
          </rPr>
          <t>Find things that have different textures and create a "feel wheel."</t>
        </r>
        <r>
          <rPr>
            <sz val="9"/>
            <color indexed="81"/>
            <rFont val="Tahoma"/>
            <family val="2"/>
          </rPr>
          <t xml:space="preserve"> Cut a big circle out of poster board and divide it into eight pie slices. In each slice, glue something that has a different texture, like smooth, rough, sticky, bumpy, hard, squishy, or hairy. Then ask your friends and family to close their eyes and guess what each item is.</t>
        </r>
      </text>
    </comment>
    <comment ref="C717" authorId="1" shapeId="0" xr:uid="{00000000-0006-0000-0500-000023020000}">
      <text>
        <r>
          <rPr>
            <b/>
            <sz val="9"/>
            <color indexed="81"/>
            <rFont val="Tahoma"/>
            <family val="2"/>
          </rPr>
          <t>Try an arm or leg touch test.</t>
        </r>
        <r>
          <rPr>
            <sz val="9"/>
            <color indexed="81"/>
            <rFont val="Tahoma"/>
            <family val="2"/>
          </rPr>
          <t xml:space="preserve"> Glue some thin thread or fishing line to a Popsicle stick. Gently touch a blindfolded person with the thread. Can she feel it? Why or why not? Then swap places so you can take a turn.</t>
        </r>
      </text>
    </comment>
    <comment ref="C718" authorId="1" shapeId="0" xr:uid="{00000000-0006-0000-0500-000024020000}">
      <text>
        <r>
          <rPr>
            <b/>
            <sz val="9"/>
            <color indexed="81"/>
            <rFont val="Tahoma"/>
            <family val="2"/>
          </rPr>
          <t>Try Braille.</t>
        </r>
        <r>
          <rPr>
            <sz val="9"/>
            <color indexed="81"/>
            <rFont val="Tahoma"/>
            <family val="2"/>
          </rPr>
          <t xml:space="preserve"> When someone is missing their sense of sight, they might read with their sense of touch by feeling a set of raised dots. These dots are part of a special system called Braille. Use the alphabet to figure out how to write your name in Braille, and then write it with dots of glue on the boxes below.</t>
        </r>
      </text>
    </comment>
    <comment ref="C722" authorId="0" shapeId="0" xr:uid="{00000000-0006-0000-0500-000025020000}">
      <text>
        <r>
          <rPr>
            <sz val="9"/>
            <color indexed="81"/>
            <rFont val="Tahoma"/>
            <family val="2"/>
          </rPr>
          <t>One of the easiest snacks is just a washed fruit or vegetable! But when you make a snack, you combine ingredients. So how do you know which ones are best? Find out in this step.</t>
        </r>
      </text>
    </comment>
    <comment ref="C723" authorId="0" shapeId="0" xr:uid="{00000000-0006-0000-0500-000026020000}">
      <text>
        <r>
          <rPr>
            <b/>
            <sz val="9"/>
            <color indexed="81"/>
            <rFont val="Tahoma"/>
            <family val="2"/>
          </rPr>
          <t>Is the food good for me?</t>
        </r>
        <r>
          <rPr>
            <sz val="9"/>
            <color indexed="81"/>
            <rFont val="Tahoma"/>
            <family val="2"/>
          </rPr>
          <t xml:space="preserve"> You've probably heard words like </t>
        </r>
        <r>
          <rPr>
            <i/>
            <sz val="9"/>
            <color indexed="81"/>
            <rFont val="Tahoma"/>
            <family val="2"/>
          </rPr>
          <t>vitamins</t>
        </r>
        <r>
          <rPr>
            <sz val="9"/>
            <color indexed="81"/>
            <rFont val="Tahoma"/>
            <family val="2"/>
          </rPr>
          <t xml:space="preserve">, </t>
        </r>
        <r>
          <rPr>
            <i/>
            <sz val="9"/>
            <color indexed="81"/>
            <rFont val="Tahoma"/>
            <family val="2"/>
          </rPr>
          <t>fat</t>
        </r>
        <r>
          <rPr>
            <sz val="9"/>
            <color indexed="81"/>
            <rFont val="Tahoma"/>
            <family val="2"/>
          </rPr>
          <t xml:space="preserve">, </t>
        </r>
        <r>
          <rPr>
            <i/>
            <sz val="9"/>
            <color indexed="81"/>
            <rFont val="Tahoma"/>
            <family val="2"/>
          </rPr>
          <t>carbohydrates</t>
        </r>
        <r>
          <rPr>
            <sz val="9"/>
            <color indexed="81"/>
            <rFont val="Tahoma"/>
            <family val="2"/>
          </rPr>
          <t xml:space="preserve">, and </t>
        </r>
        <r>
          <rPr>
            <i/>
            <sz val="9"/>
            <color indexed="81"/>
            <rFont val="Tahoma"/>
            <family val="2"/>
          </rPr>
          <t>fiber</t>
        </r>
        <r>
          <rPr>
            <sz val="9"/>
            <color indexed="81"/>
            <rFont val="Tahoma"/>
            <family val="2"/>
          </rPr>
          <t>. Choose one of these or another food word you've heard and find out what it means. Then bring a food that contains that thing to a meeting. Tell your friends what it is, how your body uses it, and if it's good for you.</t>
        </r>
      </text>
    </comment>
    <comment ref="C724" authorId="0" shapeId="0" xr:uid="{00000000-0006-0000-0500-000027020000}">
      <text>
        <r>
          <rPr>
            <b/>
            <sz val="9"/>
            <color indexed="81"/>
            <rFont val="Tahoma"/>
            <family val="2"/>
          </rPr>
          <t>Is the food good for the earth?</t>
        </r>
        <r>
          <rPr>
            <sz val="9"/>
            <color indexed="81"/>
            <rFont val="Tahoma"/>
            <family val="2"/>
          </rPr>
          <t xml:space="preserve"> Make a report for one fruit or vegetable. Draw a picture of it. Write why it's good for you, how it grows, and how to tell if it's ready to eat. Then go to the grocery store or farmers' market and ask where it travels from to get to your area.
FOR MORE FUN: Have a "food miles" relay with your Brownie group! See the next page for instructions.</t>
        </r>
      </text>
    </comment>
    <comment ref="C725" authorId="0" shapeId="0" xr:uid="{00000000-0006-0000-0500-000028020000}">
      <text>
        <r>
          <rPr>
            <b/>
            <sz val="9"/>
            <color indexed="81"/>
            <rFont val="Tahoma"/>
            <family val="2"/>
          </rPr>
          <t>What's in that snack?</t>
        </r>
        <r>
          <rPr>
            <sz val="9"/>
            <color indexed="81"/>
            <rFont val="Tahoma"/>
            <family val="2"/>
          </rPr>
          <t xml:space="preserve"> Go on a scavenger hunt in your kitchen or at a grocery store and find three packaged snacks. Look at the list of ingredients. Find three you don't recognize and team up with an adult to figure out what they are and if they're good for you.</t>
        </r>
      </text>
    </comment>
    <comment ref="C726" authorId="0" shapeId="0" xr:uid="{00000000-0006-0000-0500-000029020000}">
      <text>
        <r>
          <rPr>
            <sz val="9"/>
            <color indexed="81"/>
            <rFont val="Tahoma"/>
            <family val="2"/>
          </rPr>
          <t>A savory snack is one that's not sweet-it might be salty or spicy. Try one of these!</t>
        </r>
      </text>
    </comment>
    <comment ref="C727" authorId="0" shapeId="0" xr:uid="{00000000-0006-0000-0500-00002A020000}">
      <text>
        <r>
          <rPr>
            <b/>
            <sz val="9"/>
            <color indexed="81"/>
            <rFont val="Tahoma"/>
            <family val="2"/>
          </rPr>
          <t>Make your own restaurant snack.</t>
        </r>
        <r>
          <rPr>
            <sz val="9"/>
            <color indexed="81"/>
            <rFont val="Tahoma"/>
            <family val="2"/>
          </rPr>
          <t xml:space="preserve"> When you make a snack at home, it's often healthier for you than when you eat it in a restaurant. Restaurants may use more oil, butter, sugar, and salt! Find a recipe for a favorite snack, like potato skins, cheese sticks, or fish sticks, and make it yourself.
FOR MORE FUN: Ask a restaurant for the list of ingredients they use for their snack and compare it to yours. Which is better for you?</t>
        </r>
      </text>
    </comment>
    <comment ref="C728" authorId="0" shapeId="0" xr:uid="{00000000-0006-0000-0500-00002B020000}">
      <text>
        <r>
          <rPr>
            <b/>
            <sz val="9"/>
            <color indexed="81"/>
            <rFont val="Tahoma"/>
            <family val="2"/>
          </rPr>
          <t>Make a savory snack from a different country.</t>
        </r>
        <r>
          <rPr>
            <sz val="9"/>
            <color indexed="81"/>
            <rFont val="Tahoma"/>
            <family val="2"/>
          </rPr>
          <t xml:space="preserve"> Kids from different parts of the world eat some amazing snacks. Try making Japanese sushi roll, a Vietnamese lettuce roll, or Mexican guacamole with baked tortilla chips.</t>
        </r>
      </text>
    </comment>
    <comment ref="C729" authorId="0" shapeId="0" xr:uid="{00000000-0006-0000-0500-00002C020000}">
      <text>
        <r>
          <rPr>
            <b/>
            <sz val="9"/>
            <color indexed="81"/>
            <rFont val="Tahoma"/>
            <family val="2"/>
          </rPr>
          <t>Make a veggie face.</t>
        </r>
        <r>
          <rPr>
            <sz val="9"/>
            <color indexed="81"/>
            <rFont val="Tahoma"/>
            <family val="2"/>
          </rPr>
          <t xml:space="preserve"> Using your favorite vegetables, make a funny face on your plate. With an adult's help, cut up veggies such as cucumbers, celery, carrots, peppers and broccoli. Then create a veggie face. Don't forget to eat it!
FOR MORE FUN: Make your own dip.</t>
        </r>
      </text>
    </comment>
    <comment ref="C730" authorId="0" shapeId="0" xr:uid="{00000000-0006-0000-0500-00002D020000}">
      <text>
        <r>
          <rPr>
            <sz val="9"/>
            <color indexed="81"/>
            <rFont val="Tahoma"/>
            <family val="2"/>
          </rPr>
          <t>If you like desserts, you'll like these snacks. Sweet snacks are best to eat on special occasions.</t>
        </r>
      </text>
    </comment>
    <comment ref="C731" authorId="0" shapeId="0" xr:uid="{00000000-0006-0000-0500-00002E020000}">
      <text>
        <r>
          <rPr>
            <b/>
            <sz val="9"/>
            <color indexed="81"/>
            <rFont val="Tahoma"/>
            <family val="2"/>
          </rPr>
          <t>Create a holiday dessert.</t>
        </r>
        <r>
          <rPr>
            <sz val="9"/>
            <color indexed="81"/>
            <rFont val="Tahoma"/>
            <family val="2"/>
          </rPr>
          <t xml:space="preserve"> Holidays are the perfect time to celebrate with a special sweet snack. With an adult, look online for recipes. Some ideas: make the Purim cookies called hamantaxchen; Valentine's Day cupcakes; strawberries and blueberries dipped in white chocolate for the Fourth of July; or delicious winter gingerbread!</t>
        </r>
      </text>
    </comment>
    <comment ref="C732" authorId="0" shapeId="0" xr:uid="{00000000-0006-0000-0500-00002F020000}">
      <text>
        <r>
          <rPr>
            <b/>
            <sz val="9"/>
            <color indexed="81"/>
            <rFont val="Tahoma"/>
            <family val="2"/>
          </rPr>
          <t>Make a snack "in disguise."</t>
        </r>
        <r>
          <rPr>
            <sz val="9"/>
            <color indexed="81"/>
            <rFont val="Tahoma"/>
            <family val="2"/>
          </rPr>
          <t xml:space="preserve"> Have fun and trick your friends and family with a food that looks like one thing but tastes like something else. Try the recipe on the next page. They'll expect a filling of sweet jam, but these toaster pastries are filled with yummy broccoli and cheese.
FOR MORE FUN: Make the snack for April Fools' Day!</t>
        </r>
      </text>
    </comment>
    <comment ref="C733" authorId="0" shapeId="0" xr:uid="{00000000-0006-0000-0500-000030020000}">
      <text>
        <r>
          <rPr>
            <b/>
            <sz val="9"/>
            <color indexed="81"/>
            <rFont val="Tahoma"/>
            <family val="2"/>
          </rPr>
          <t>Make your own cookies.</t>
        </r>
        <r>
          <rPr>
            <sz val="9"/>
            <color indexed="81"/>
            <rFont val="Tahoma"/>
            <family val="2"/>
          </rPr>
          <t xml:space="preserve"> There are thousands of cookie recipes out there, but why not make it your own? Find a basic chocolate chip cookie recipe, but instead of chocolate chips, add what you like best! You could try dried fruit, candy bits, or marshmallows.</t>
        </r>
      </text>
    </comment>
    <comment ref="C734" authorId="0" shapeId="0" xr:uid="{00000000-0006-0000-0500-000031020000}">
      <text>
        <r>
          <rPr>
            <sz val="9"/>
            <color indexed="81"/>
            <rFont val="Tahoma"/>
            <family val="2"/>
          </rPr>
          <t>Sometimes you don't have time to sit at home and enjoy a snack. So try some snacks that are good for you and perfect for taking along. When you're on the go, it's important to have energy snacks that help you move and think and be strong.</t>
        </r>
      </text>
    </comment>
    <comment ref="C735" authorId="0" shapeId="0" xr:uid="{00000000-0006-0000-0500-000032020000}">
      <text>
        <r>
          <rPr>
            <b/>
            <sz val="9"/>
            <color indexed="81"/>
            <rFont val="Tahoma"/>
            <family val="2"/>
          </rPr>
          <t>Make no-bake energy bars.</t>
        </r>
        <r>
          <rPr>
            <sz val="9"/>
            <color indexed="81"/>
            <rFont val="Tahoma"/>
            <family val="2"/>
          </rPr>
          <t xml:space="preserve"> These are great for a hike! Team up with an adult to find recipe in a cookbook or online.
FOR MORE FUN: Make an energy snack into jewelry-you could string pretzels or licorice together for a yummy hiking necklace.</t>
        </r>
      </text>
    </comment>
    <comment ref="C736" authorId="0" shapeId="0" xr:uid="{00000000-0006-0000-0500-000033020000}">
      <text>
        <r>
          <rPr>
            <b/>
            <sz val="9"/>
            <color indexed="81"/>
            <rFont val="Tahoma"/>
            <family val="2"/>
          </rPr>
          <t>Create a snack for a group.</t>
        </r>
        <r>
          <rPr>
            <sz val="9"/>
            <color indexed="81"/>
            <rFont val="Tahoma"/>
            <family val="2"/>
          </rPr>
          <t xml:space="preserve"> It might be for sports teammates, your Brownie group, or even a club. Try to make a snack that is easy to carry, doesn't need silverware, and that a lot of people might like. What about fruit kebab?</t>
        </r>
      </text>
    </comment>
    <comment ref="C737" authorId="0" shapeId="0" xr:uid="{00000000-0006-0000-0500-000034020000}">
      <text>
        <r>
          <rPr>
            <b/>
            <sz val="9"/>
            <color indexed="81"/>
            <rFont val="Tahoma"/>
            <family val="2"/>
          </rPr>
          <t>Make a lunchtime snack.</t>
        </r>
        <r>
          <rPr>
            <sz val="9"/>
            <color indexed="81"/>
            <rFont val="Tahoma"/>
            <family val="2"/>
          </rPr>
          <t xml:space="preserve"> Create a snack that can sit in your lunch box and that doesn't need to be heated or kept cool. How about turkey jerky or your own blend of snack mix?</t>
        </r>
      </text>
    </comment>
    <comment ref="C738" authorId="0" shapeId="0" xr:uid="{00000000-0006-0000-0500-000035020000}">
      <text>
        <r>
          <rPr>
            <sz val="9"/>
            <color indexed="81"/>
            <rFont val="Tahoma"/>
            <family val="2"/>
          </rPr>
          <t>Some snacks are best in a cup. Just because these snacks are liquid doesn't mean they're any less delicious. And they can still be great for you if you choose the right ingredients!</t>
        </r>
      </text>
    </comment>
    <comment ref="C739" authorId="0" shapeId="0" xr:uid="{00000000-0006-0000-0500-000036020000}">
      <text>
        <r>
          <rPr>
            <b/>
            <sz val="9"/>
            <color indexed="81"/>
            <rFont val="Tahoma"/>
            <family val="2"/>
          </rPr>
          <t>Make your own milk shake.</t>
        </r>
        <r>
          <rPr>
            <sz val="9"/>
            <color indexed="81"/>
            <rFont val="Tahoma"/>
            <family val="2"/>
          </rPr>
          <t xml:space="preserve"> Milk shakes taste so good and are usually good for you! Milk has calcium, which kids need when they're growing. Find a recipe for low-sugar milk shake to build up your bones. (If you don't drink milk, you could use soy, rice, or almond milk instead.)</t>
        </r>
      </text>
    </comment>
    <comment ref="C740" authorId="0" shapeId="0" xr:uid="{00000000-0006-0000-0500-000037020000}">
      <text>
        <r>
          <rPr>
            <b/>
            <sz val="9"/>
            <color indexed="81"/>
            <rFont val="Tahoma"/>
            <family val="2"/>
          </rPr>
          <t>Make your own fruit smoothie.</t>
        </r>
        <r>
          <rPr>
            <sz val="9"/>
            <color indexed="81"/>
            <rFont val="Tahoma"/>
            <family val="2"/>
          </rPr>
          <t xml:space="preserve"> Just like milk shakes, smoothies provide a lot of vitamins in a little cup. Try the recipe to build your own fruit smoothie.
FOR MORE FUN: Make another smoothie with a different fruit. Which one do you like better?</t>
        </r>
      </text>
    </comment>
    <comment ref="C741" authorId="0" shapeId="0" xr:uid="{00000000-0006-0000-0500-000038020000}">
      <text>
        <r>
          <rPr>
            <b/>
            <sz val="9"/>
            <color indexed="81"/>
            <rFont val="Tahoma"/>
            <family val="2"/>
          </rPr>
          <t>Make your own party punch.</t>
        </r>
        <r>
          <rPr>
            <sz val="9"/>
            <color indexed="81"/>
            <rFont val="Tahoma"/>
            <family val="2"/>
          </rPr>
          <t xml:space="preserve"> Sodas and packaged drinks add lots of sugar to your diet. For the next family gathering or party with friends, create your own punch using natural juices-or make your own cola with the recipe.
FOR MORE FUN: Add seltzer water to make it fizz, or sorbet to make it foamy. With an adult's help, you might even make your own juice!</t>
        </r>
      </text>
    </comment>
    <comment ref="C745" authorId="0" shapeId="0" xr:uid="{6EF08B3B-FD47-4B3C-8B5B-4E7A2A857CF0}">
      <text>
        <r>
          <rPr>
            <sz val="9"/>
            <color indexed="81"/>
            <rFont val="Tahoma"/>
            <family val="2"/>
          </rPr>
          <t xml:space="preserve">What kind of adventure are you craving? Do you want to glide on </t>
        </r>
        <r>
          <rPr>
            <b/>
            <sz val="9"/>
            <color indexed="81"/>
            <rFont val="Tahoma"/>
            <family val="2"/>
          </rPr>
          <t>cross-country skis</t>
        </r>
        <r>
          <rPr>
            <sz val="9"/>
            <color indexed="81"/>
            <rFont val="Tahoma"/>
            <family val="2"/>
          </rPr>
          <t xml:space="preserve"> along a snowy trail? Or do you prefer the thrill of rock-climbing? Get started by exploring both of your options.
►</t>
        </r>
        <r>
          <rPr>
            <b/>
            <sz val="9"/>
            <color indexed="81"/>
            <rFont val="Tahoma"/>
            <family val="2"/>
          </rPr>
          <t>Cross-Country Skiing</t>
        </r>
        <r>
          <rPr>
            <sz val="9"/>
            <color indexed="81"/>
            <rFont val="Tahoma"/>
            <family val="2"/>
          </rPr>
          <t>: You will learn the skills you need for cross-country skiing, and, then, go skiing on a trail.
►Rock Climbing: You will learn and practice rock-climbing skills on an artificial climbing wall. The wall can be indoors or outdoors.</t>
        </r>
      </text>
    </comment>
    <comment ref="C746" authorId="0" shapeId="0" xr:uid="{17C928DB-8E28-49EA-B369-FAFC22F51DDA}">
      <text>
        <r>
          <rPr>
            <b/>
            <sz val="9"/>
            <color indexed="81"/>
            <rFont val="Tahoma"/>
            <family val="2"/>
          </rPr>
          <t xml:space="preserve">Watch or read something about cross-country skiing </t>
        </r>
        <r>
          <rPr>
            <sz val="9"/>
            <color indexed="81"/>
            <rFont val="Tahoma"/>
            <family val="2"/>
          </rPr>
          <t>and rock climbing</t>
        </r>
        <r>
          <rPr>
            <b/>
            <sz val="9"/>
            <color indexed="81"/>
            <rFont val="Tahoma"/>
            <family val="2"/>
          </rPr>
          <t>.</t>
        </r>
        <r>
          <rPr>
            <sz val="9"/>
            <color indexed="81"/>
            <rFont val="Tahoma"/>
            <family val="2"/>
          </rPr>
          <t xml:space="preserve"> Go online with an adult to find a book, article, or video about cross-country skiing or climbing. It could be a story about a girl who traveled a great distance on cross-country skis, or a video about a rock climber. When you're finished think about what you watched or read. Which one are you more excited to try?</t>
        </r>
      </text>
    </comment>
    <comment ref="C747" authorId="0" shapeId="0" xr:uid="{2E2B760C-756D-4A05-A35A-E5B7046F86BD}">
      <text>
        <r>
          <rPr>
            <b/>
            <sz val="9"/>
            <color indexed="81"/>
            <rFont val="Tahoma"/>
            <family val="2"/>
          </rPr>
          <t>Create a mood board.</t>
        </r>
        <r>
          <rPr>
            <sz val="9"/>
            <color indexed="81"/>
            <rFont val="Tahoma"/>
            <family val="2"/>
          </rPr>
          <t xml:space="preserve"> On a poster board, draw pictures and write words about cross-country skiing and rock climbing. If you have old magazines, you can cut and paste pictures on your board too. When you're done, talk to your friends or family about which of the two adventures you think you'd enjoy more and why.</t>
        </r>
      </text>
    </comment>
    <comment ref="C748" authorId="0" shapeId="0" xr:uid="{57FC8EC0-CF1E-4BFD-BCC2-8952C86C937F}">
      <text>
        <r>
          <rPr>
            <b/>
            <sz val="9"/>
            <color indexed="81"/>
            <rFont val="Tahoma"/>
            <family val="2"/>
          </rPr>
          <t>Act out what you will do.</t>
        </r>
        <r>
          <rPr>
            <sz val="9"/>
            <color indexed="81"/>
            <rFont val="Tahoma"/>
            <family val="2"/>
          </rPr>
          <t xml:space="preserve"> Play the game Freeze to act out the two activities. Tell a friend or adult that you will act out something and have them call "freeze" after 15 seconds. First, pretend you are skiing. Do things like shuffle, glide, and kick yourself forward on imaginary snow. Then freeze when it's called out. When they say "unfreeze," you change up the scene. Pretend to put on a harness and begin climbing on a climbing wall. Play the game again by doing different skiing and climbing moves. Which one was more fun to act out?</t>
        </r>
      </text>
    </comment>
    <comment ref="C749" authorId="0" shapeId="0" xr:uid="{DF58EE19-7073-4B1A-92A6-66CA55FF1B1A}">
      <text>
        <r>
          <rPr>
            <sz val="9"/>
            <color indexed="81"/>
            <rFont val="Tahoma"/>
            <family val="2"/>
          </rPr>
          <t xml:space="preserve">You decided on a </t>
        </r>
        <r>
          <rPr>
            <b/>
            <sz val="9"/>
            <color indexed="81"/>
            <rFont val="Tahoma"/>
            <family val="2"/>
          </rPr>
          <t>cross-country ski</t>
        </r>
        <r>
          <rPr>
            <sz val="9"/>
            <color indexed="81"/>
            <rFont val="Tahoma"/>
            <family val="2"/>
          </rPr>
          <t xml:space="preserve"> or rock climbing adventure. Now you have some planning to do!
BEFORE YOU GO:
►Pick a place. Where will you go </t>
        </r>
        <r>
          <rPr>
            <b/>
            <sz val="9"/>
            <color indexed="81"/>
            <rFont val="Tahoma"/>
            <family val="2"/>
          </rPr>
          <t>cross-country skiing</t>
        </r>
        <r>
          <rPr>
            <sz val="9"/>
            <color indexed="81"/>
            <rFont val="Tahoma"/>
            <family val="2"/>
          </rPr>
          <t xml:space="preserve"> or rock climbing? How will you get there?
►Pick a day and time. Find a day that will work for your adventure. How much time will you need?
►Come up with a budget. Make a list of all the things that will cost money on your adventure. What will you need for food, travel, and gear? You and your troop or group may want to use Girl Scout Cookie™ earnings, especially if you'll need to travel far for your adventure.</t>
        </r>
      </text>
    </comment>
    <comment ref="C750" authorId="0" shapeId="0" xr:uid="{90C1277D-AB30-468D-994A-3E818F1B4531}">
      <text>
        <r>
          <rPr>
            <b/>
            <sz val="9"/>
            <color indexed="81"/>
            <rFont val="Tahoma"/>
            <family val="2"/>
          </rPr>
          <t>Know the language for your adventure.</t>
        </r>
        <r>
          <rPr>
            <sz val="9"/>
            <color indexed="81"/>
            <rFont val="Tahoma"/>
            <family val="2"/>
          </rPr>
          <t xml:space="preserve"> Take out books from the library or go online with an adult to find out what these basic terms for your adventure mean. And add more to the list! </t>
        </r>
        <r>
          <rPr>
            <b/>
            <sz val="9"/>
            <color indexed="81"/>
            <rFont val="Tahoma"/>
            <family val="2"/>
          </rPr>
          <t>For cross-country skiing</t>
        </r>
        <r>
          <rPr>
            <sz val="9"/>
            <color indexed="81"/>
            <rFont val="Tahoma"/>
            <family val="2"/>
          </rPr>
          <t>: basic stride, herringbone, sidestepping, and wedge. For rock climbing: belayer, carabiner, crux, figure eight knot, harness, and top-rope climbing.</t>
        </r>
      </text>
    </comment>
    <comment ref="C751" authorId="0" shapeId="0" xr:uid="{EF40DD14-9E43-4D4D-B144-70908298E0BF}">
      <text>
        <r>
          <rPr>
            <b/>
            <sz val="9"/>
            <color indexed="81"/>
            <rFont val="Tahoma"/>
            <family val="2"/>
          </rPr>
          <t>Practice team communication.</t>
        </r>
        <r>
          <rPr>
            <sz val="9"/>
            <color indexed="81"/>
            <rFont val="Tahoma"/>
            <family val="2"/>
          </rPr>
          <t xml:space="preserve"> Whether you are </t>
        </r>
        <r>
          <rPr>
            <b/>
            <sz val="9"/>
            <color indexed="81"/>
            <rFont val="Tahoma"/>
            <family val="2"/>
          </rPr>
          <t>cross-country skiing</t>
        </r>
        <r>
          <rPr>
            <sz val="9"/>
            <color indexed="81"/>
            <rFont val="Tahoma"/>
            <family val="2"/>
          </rPr>
          <t xml:space="preserve"> or climbing, you will need to communicate with other people. Send your friends messages without talking or writing! Use gestures, facial expressions, or sign language. Come up with a code for things you agree on, like thumbs up means you're OK.</t>
        </r>
      </text>
    </comment>
    <comment ref="C752" authorId="0" shapeId="0" xr:uid="{0D66C2AE-8AB1-4DCE-83FC-4185833614CD}">
      <text>
        <r>
          <rPr>
            <b/>
            <sz val="9"/>
            <color indexed="81"/>
            <rFont val="Tahoma"/>
            <family val="2"/>
          </rPr>
          <t xml:space="preserve">Talk to an expert cross-country skier </t>
        </r>
        <r>
          <rPr>
            <sz val="9"/>
            <color indexed="81"/>
            <rFont val="Tahoma"/>
            <family val="2"/>
          </rPr>
          <t>or rock climber</t>
        </r>
        <r>
          <rPr>
            <b/>
            <sz val="9"/>
            <color indexed="81"/>
            <rFont val="Tahoma"/>
            <family val="2"/>
          </rPr>
          <t>.</t>
        </r>
        <r>
          <rPr>
            <sz val="9"/>
            <color indexed="81"/>
            <rFont val="Tahoma"/>
            <family val="2"/>
          </rPr>
          <t xml:space="preserve"> Find out what they do to prepare for a trip.</t>
        </r>
      </text>
    </comment>
    <comment ref="C753" authorId="0" shapeId="0" xr:uid="{6015D424-8726-4D75-BA33-6B5E381C93CD}">
      <text>
        <r>
          <rPr>
            <sz val="9"/>
            <color indexed="81"/>
            <rFont val="Tahoma"/>
            <family val="2"/>
          </rPr>
          <t>Part of being prepared is making sure you have the right gear for your adventure.
BEFORE YOU BEGIN: GEAR YOU MIGHT NEED
►For rock climbing: Climbing rope, harness, helmet, chalk (for your hands) and chalk bag, climbing shoes, belay device, carabiner*</t>
        </r>
        <r>
          <rPr>
            <b/>
            <sz val="9"/>
            <color indexed="81"/>
            <rFont val="Tahoma"/>
            <family val="2"/>
          </rPr>
          <t xml:space="preserve">
</t>
        </r>
        <r>
          <rPr>
            <sz val="9"/>
            <color indexed="81"/>
            <rFont val="Tahoma"/>
            <family val="2"/>
          </rPr>
          <t>►</t>
        </r>
        <r>
          <rPr>
            <b/>
            <sz val="9"/>
            <color indexed="81"/>
            <rFont val="Tahoma"/>
            <family val="2"/>
          </rPr>
          <t>For cross-country skiing:</t>
        </r>
        <r>
          <rPr>
            <sz val="9"/>
            <color indexed="81"/>
            <rFont val="Tahoma"/>
            <family val="2"/>
          </rPr>
          <t xml:space="preserve"> Skis, ski boots, ski poles, backpack for gear, insulated sitting pad (optional), hand/foot warmer packets (optional)*
*</t>
        </r>
        <r>
          <rPr>
            <i/>
            <sz val="9"/>
            <color indexed="81"/>
            <rFont val="Tahoma"/>
            <family val="2"/>
          </rPr>
          <t>An adult instructor might provide these items for you, but you still need to learn all about them in this step.</t>
        </r>
      </text>
    </comment>
    <comment ref="C754" authorId="0" shapeId="0" xr:uid="{7E4A2608-66DB-47FC-A13F-901D03692F6A}">
      <text>
        <r>
          <rPr>
            <b/>
            <sz val="9"/>
            <color indexed="81"/>
            <rFont val="Tahoma"/>
            <family val="2"/>
          </rPr>
          <t>Visit an outdoor adventure retailer.</t>
        </r>
        <r>
          <rPr>
            <sz val="9"/>
            <color indexed="81"/>
            <rFont val="Tahoma"/>
            <family val="2"/>
          </rPr>
          <t xml:space="preserve"> Ask someone who works there about your checklist. Find out how and why each item is used. Make sure to ask what else should be on the list. For example, what type of shoes are best for rock climbing? If you're </t>
        </r>
        <r>
          <rPr>
            <b/>
            <sz val="9"/>
            <color indexed="81"/>
            <rFont val="Tahoma"/>
            <family val="2"/>
          </rPr>
          <t>cross-country skiing</t>
        </r>
        <r>
          <rPr>
            <sz val="9"/>
            <color indexed="81"/>
            <rFont val="Tahoma"/>
            <family val="2"/>
          </rPr>
          <t>, do you need ski goggles or sunglasses?</t>
        </r>
      </text>
    </comment>
    <comment ref="C755" authorId="0" shapeId="0" xr:uid="{4C6015A0-0842-4265-824D-278B37FC3328}">
      <text>
        <r>
          <rPr>
            <b/>
            <sz val="9"/>
            <color indexed="81"/>
            <rFont val="Tahoma"/>
            <family val="2"/>
          </rPr>
          <t xml:space="preserve">Talk to an expert cross-country skier </t>
        </r>
        <r>
          <rPr>
            <sz val="9"/>
            <color indexed="81"/>
            <rFont val="Tahoma"/>
            <family val="2"/>
          </rPr>
          <t>or rock climber</t>
        </r>
        <r>
          <rPr>
            <b/>
            <sz val="9"/>
            <color indexed="81"/>
            <rFont val="Tahoma"/>
            <family val="2"/>
          </rPr>
          <t xml:space="preserve"> about gear.</t>
        </r>
        <r>
          <rPr>
            <sz val="9"/>
            <color indexed="81"/>
            <rFont val="Tahoma"/>
            <family val="2"/>
          </rPr>
          <t xml:space="preserve"> Write down your questions in advance. Find out what the must-have gear is for your adventure. How much water and what types of snacks should you pack? What other questions can you ask?</t>
        </r>
      </text>
    </comment>
    <comment ref="C756" authorId="0" shapeId="0" xr:uid="{F760B844-B073-43E2-BA39-D078E76769E3}">
      <text>
        <r>
          <rPr>
            <b/>
            <sz val="9"/>
            <color indexed="81"/>
            <rFont val="Tahoma"/>
            <family val="2"/>
          </rPr>
          <t>Compare and share.</t>
        </r>
        <r>
          <rPr>
            <sz val="9"/>
            <color indexed="81"/>
            <rFont val="Tahoma"/>
            <family val="2"/>
          </rPr>
          <t xml:space="preserve"> Bring the gear you think you'll need to a troop meeting to share and compare. Do you know an adult with experience in your outdoor adventure who could help guide your meeting?</t>
        </r>
      </text>
    </comment>
    <comment ref="C757" authorId="0" shapeId="0" xr:uid="{47FA0EA1-404D-4D50-934E-48108F0DB866}">
      <text>
        <r>
          <rPr>
            <sz val="9"/>
            <color indexed="81"/>
            <rFont val="Tahoma"/>
            <family val="2"/>
          </rPr>
          <t>Before any outdoor adventure, you want to get your mind and body ready for the challenge. Training is part of the fun!
TO COMPLETE THIS STEP, MAKE SURE YOU:
►Use the training tips. Referring to the list on the next page, come up with a training plan and put together a schedule.
►Follow safety tips. Train only with a trusted adult or friend. Make sure a different adult (one who is not with you), knows your route and about what time you should return home.
►Practice your first aid skills. Know how to treat injuries such as sprains, cuts, and sunburn.</t>
        </r>
      </text>
    </comment>
    <comment ref="C758" authorId="0" shapeId="0" xr:uid="{EADBEE0E-CF36-4420-AA9A-32F84257767F}">
      <text>
        <r>
          <rPr>
            <b/>
            <sz val="9"/>
            <color indexed="81"/>
            <rFont val="Tahoma"/>
            <family val="2"/>
          </rPr>
          <t>Practice yoga to help your balance and strength.</t>
        </r>
        <r>
          <rPr>
            <sz val="9"/>
            <color indexed="81"/>
            <rFont val="Tahoma"/>
            <family val="2"/>
          </rPr>
          <t xml:space="preserve"> Ask someone who knows yoga or go online with an adult to find out how the poses are done. (See the "Yoga Poses" list.) Hold each pose for 30-60 seconds. Repeat each pose two to three times. Do this two to three times the week leading up to your outdoor adventure. What other poses can you find that would help you on the </t>
        </r>
        <r>
          <rPr>
            <b/>
            <sz val="9"/>
            <color indexed="81"/>
            <rFont val="Tahoma"/>
            <family val="2"/>
          </rPr>
          <t>slopes</t>
        </r>
        <r>
          <rPr>
            <sz val="9"/>
            <color indexed="81"/>
            <rFont val="Tahoma"/>
            <family val="2"/>
          </rPr>
          <t xml:space="preserve"> or with climbing?</t>
        </r>
      </text>
    </comment>
    <comment ref="C759" authorId="0" shapeId="0" xr:uid="{F8E13319-BCE1-4892-B7E9-0E969778B047}">
      <text>
        <r>
          <rPr>
            <b/>
            <sz val="9"/>
            <color indexed="81"/>
            <rFont val="Tahoma"/>
            <family val="2"/>
          </rPr>
          <t>Get expert training tips.</t>
        </r>
        <r>
          <rPr>
            <sz val="9"/>
            <color indexed="81"/>
            <rFont val="Tahoma"/>
            <family val="2"/>
          </rPr>
          <t xml:space="preserve"> Ask a </t>
        </r>
        <r>
          <rPr>
            <b/>
            <sz val="9"/>
            <color indexed="81"/>
            <rFont val="Tahoma"/>
            <family val="2"/>
          </rPr>
          <t>cross-country skier</t>
        </r>
        <r>
          <rPr>
            <sz val="9"/>
            <color indexed="81"/>
            <rFont val="Tahoma"/>
            <family val="2"/>
          </rPr>
          <t xml:space="preserve"> or rock climber to give you training tips.</t>
        </r>
      </text>
    </comment>
    <comment ref="C760" authorId="0" shapeId="0" xr:uid="{D4976BE3-FB95-4364-99C7-44741F2D8E4F}">
      <text>
        <r>
          <rPr>
            <b/>
            <sz val="9"/>
            <color indexed="81"/>
            <rFont val="Tahoma"/>
            <family val="2"/>
          </rPr>
          <t>Imagine your outdoor adventure from start to finish.</t>
        </r>
        <r>
          <rPr>
            <sz val="9"/>
            <color indexed="81"/>
            <rFont val="Tahoma"/>
            <family val="2"/>
          </rPr>
          <t xml:space="preserve"> Find a quiet place to sit. Take a few deep breaths. Think about the outdoor adventure you'll be going on. What do you see, smell, taste, and hear? Who is with you? How are you feeling? Confident? Excited? A little nervous, maybe?</t>
        </r>
      </text>
    </comment>
    <comment ref="C761" authorId="0" shapeId="0" xr:uid="{D6E81510-EF9B-4200-AA76-E46DEE44E039}">
      <text>
        <r>
          <rPr>
            <sz val="9"/>
            <color indexed="81"/>
            <rFont val="Tahoma"/>
            <family val="2"/>
          </rPr>
          <t>Make your adventure a lifetime memory - add fun games, take photos, or keep a journal!
BEFORE YOU BEGIN YOUR ADVENTURE, REMEMBER:
►Safety: Always be with a buddy when you're outdoors. Leave behind with an adult:
  &gt;Emergency contact names and numbers of everyone going on the adventure
  &gt;Where you are going, including trail names
  &gt;How to reach you in case of an emergency
  &gt;What time you're expected to return
►Permission: Get permission slips, if needed, from your Girl Scout council, parent, or guardian
►Gear check: Make sure you have all the gear from Step 3 with you, including snacks and water in reusable containers and a first-aid kit
►Weather: Always check the weather before leaving.
►Practice your skills: Read through the "Skills Practice" lists. When you arrive at your adventure spot, do what's on this list before you take off on your adventure.</t>
        </r>
      </text>
    </comment>
    <comment ref="C762" authorId="0" shapeId="0" xr:uid="{EC0BFD8B-31B6-4FB6-B454-871B909F7A15}">
      <text>
        <r>
          <rPr>
            <b/>
            <sz val="9"/>
            <color indexed="81"/>
            <rFont val="Tahoma"/>
            <family val="2"/>
          </rPr>
          <t>Find out how to 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763" authorId="0" shapeId="0" xr:uid="{BD54C054-8723-4069-A45D-55C78EF78BAF}">
      <text>
        <r>
          <rPr>
            <b/>
            <sz val="9"/>
            <color indexed="81"/>
            <rFont val="Tahoma"/>
            <family val="2"/>
          </rPr>
          <t>Play games while practicing your skills.</t>
        </r>
        <r>
          <rPr>
            <sz val="9"/>
            <color indexed="81"/>
            <rFont val="Tahoma"/>
            <family val="2"/>
          </rPr>
          <t xml:space="preserve"> (See "Games to Play.") Games are a great way to practice your skills and have fun at the same time!</t>
        </r>
      </text>
    </comment>
    <comment ref="C764" authorId="0" shapeId="0" xr:uid="{A9665418-59E0-449E-9B5D-0E7761FC8853}">
      <text>
        <r>
          <rPr>
            <b/>
            <sz val="9"/>
            <color indexed="81"/>
            <rFont val="Tahoma"/>
            <family val="2"/>
          </rPr>
          <t>Keep an adventure journal.</t>
        </r>
        <r>
          <rPr>
            <sz val="9"/>
            <color indexed="81"/>
            <rFont val="Tahoma"/>
            <family val="2"/>
          </rPr>
          <t xml:space="preserve"> Capture your thoughts about the adventure. What do you want to remember? What do you want to improve next time? How did you feel using ski poles or wearing climbing shoes? Did they help? What did you like most - and least - about </t>
        </r>
        <r>
          <rPr>
            <b/>
            <sz val="9"/>
            <color indexed="81"/>
            <rFont val="Tahoma"/>
            <family val="2"/>
          </rPr>
          <t>cross-country skiing</t>
        </r>
        <r>
          <rPr>
            <sz val="9"/>
            <color indexed="81"/>
            <rFont val="Tahoma"/>
            <family val="2"/>
          </rPr>
          <t xml:space="preserve"> or rock climbing? You can write notes in a journal or record your experiences on a smartphone voice recorder
FOR MORE FUN: With an adult's help, look for a journal or goals app.</t>
        </r>
      </text>
    </comment>
    <comment ref="C768" authorId="0" shapeId="0" xr:uid="{F821754E-12C4-4E19-9A5C-9EBF8BF2BCA7}">
      <text>
        <r>
          <rPr>
            <sz val="9"/>
            <color indexed="81"/>
            <rFont val="Tahoma"/>
            <family val="2"/>
          </rPr>
          <t>If you live in a city, your neighbors live close to you. If you're in the country, they're farther away. Think of your home planet-Earth-as part of a neighborhood. Earth's neighborhood is our Solar System, and the other planets are the neighbors. Some planets are close, and some are farther away. Now get to know the neighbors!</t>
        </r>
      </text>
    </comment>
    <comment ref="C769" authorId="0" shapeId="0" xr:uid="{A0B6C2D2-44DC-467C-96D9-D1D456ECC6BD}">
      <text>
        <r>
          <rPr>
            <b/>
            <sz val="9"/>
            <color indexed="81"/>
            <rFont val="Tahoma"/>
            <family val="2"/>
          </rPr>
          <t>Create a picture of our planets.</t>
        </r>
        <r>
          <rPr>
            <sz val="9"/>
            <color indexed="81"/>
            <rFont val="Tahoma"/>
            <family val="2"/>
          </rPr>
          <t xml:space="preserve"> With an adult's help, go online to </t>
        </r>
        <r>
          <rPr>
            <b/>
            <sz val="9"/>
            <color indexed="81"/>
            <rFont val="Tahoma"/>
            <family val="2"/>
          </rPr>
          <t>www.girlscouts.org/SpaceScienceSpacePlaceSolarSystem</t>
        </r>
        <r>
          <rPr>
            <sz val="9"/>
            <color indexed="81"/>
            <rFont val="Tahoma"/>
            <family val="2"/>
          </rPr>
          <t xml:space="preserve"> and look at the different planets in our Solar System. Next, draw eight circles on white paper using the chart with the sizes below. Have an adult help you measure the circles, then color the planets to show what they look like. Cut them out and glue them to paper, in order. You will need multiple pieces of construction paper taped together or a long strip of paper like the kind used in some cash registers. Write the planet names on the paper, and hang up your picture at home!</t>
        </r>
      </text>
    </comment>
    <comment ref="C770" authorId="0" shapeId="0" xr:uid="{7C7051D0-ECBC-40DD-BA9D-C00BA375C3A7}">
      <text>
        <r>
          <rPr>
            <b/>
            <sz val="9"/>
            <color indexed="81"/>
            <rFont val="Tahoma"/>
            <family val="2"/>
          </rPr>
          <t>Name those planets!</t>
        </r>
        <r>
          <rPr>
            <sz val="9"/>
            <color indexed="81"/>
            <rFont val="Tahoma"/>
            <family val="2"/>
          </rPr>
          <t xml:space="preserve"> A </t>
        </r>
        <r>
          <rPr>
            <i/>
            <sz val="9"/>
            <color indexed="81"/>
            <rFont val="Tahoma"/>
            <family val="2"/>
          </rPr>
          <t>mnemonic device</t>
        </r>
        <r>
          <rPr>
            <sz val="9"/>
            <color indexed="81"/>
            <rFont val="Tahoma"/>
            <family val="2"/>
          </rPr>
          <t xml:space="preserve"> is a complicated name for a fun idea. It's just a way to help you remember something, often in a very silly way. Come up with your own way to remember the names and the order of the planets in our Solar System by writing a sentence, a poem, or a song that uses the first letter of each planet in order. For example, </t>
        </r>
        <r>
          <rPr>
            <b/>
            <sz val="9"/>
            <color indexed="81"/>
            <rFont val="Tahoma"/>
            <family val="2"/>
          </rPr>
          <t>M</t>
        </r>
        <r>
          <rPr>
            <sz val="9"/>
            <color indexed="81"/>
            <rFont val="Tahoma"/>
            <family val="2"/>
          </rPr>
          <t xml:space="preserve">y </t>
        </r>
        <r>
          <rPr>
            <b/>
            <sz val="9"/>
            <color indexed="81"/>
            <rFont val="Tahoma"/>
            <family val="2"/>
          </rPr>
          <t>V</t>
        </r>
        <r>
          <rPr>
            <sz val="9"/>
            <color indexed="81"/>
            <rFont val="Tahoma"/>
            <family val="2"/>
          </rPr>
          <t xml:space="preserve">ery </t>
        </r>
        <r>
          <rPr>
            <b/>
            <sz val="9"/>
            <color indexed="81"/>
            <rFont val="Tahoma"/>
            <family val="2"/>
          </rPr>
          <t>E</t>
        </r>
        <r>
          <rPr>
            <sz val="9"/>
            <color indexed="81"/>
            <rFont val="Tahoma"/>
            <family val="2"/>
          </rPr>
          <t xml:space="preserve">xcellent </t>
        </r>
        <r>
          <rPr>
            <b/>
            <sz val="9"/>
            <color indexed="81"/>
            <rFont val="Tahoma"/>
            <family val="2"/>
          </rPr>
          <t>M</t>
        </r>
        <r>
          <rPr>
            <sz val="9"/>
            <color indexed="81"/>
            <rFont val="Tahoma"/>
            <family val="2"/>
          </rPr>
          <t xml:space="preserve">ap </t>
        </r>
        <r>
          <rPr>
            <b/>
            <sz val="9"/>
            <color indexed="81"/>
            <rFont val="Tahoma"/>
            <family val="2"/>
          </rPr>
          <t>J</t>
        </r>
        <r>
          <rPr>
            <sz val="9"/>
            <color indexed="81"/>
            <rFont val="Tahoma"/>
            <family val="2"/>
          </rPr>
          <t xml:space="preserve">ust </t>
        </r>
        <r>
          <rPr>
            <b/>
            <sz val="9"/>
            <color indexed="81"/>
            <rFont val="Tahoma"/>
            <family val="2"/>
          </rPr>
          <t>S</t>
        </r>
        <r>
          <rPr>
            <sz val="9"/>
            <color indexed="81"/>
            <rFont val="Tahoma"/>
            <family val="2"/>
          </rPr>
          <t xml:space="preserve">howed </t>
        </r>
        <r>
          <rPr>
            <b/>
            <sz val="9"/>
            <color indexed="81"/>
            <rFont val="Tahoma"/>
            <family val="2"/>
          </rPr>
          <t>U</t>
        </r>
        <r>
          <rPr>
            <sz val="9"/>
            <color indexed="81"/>
            <rFont val="Tahoma"/>
            <family val="2"/>
          </rPr>
          <t xml:space="preserve">s </t>
        </r>
        <r>
          <rPr>
            <b/>
            <sz val="9"/>
            <color indexed="81"/>
            <rFont val="Tahoma"/>
            <family val="2"/>
          </rPr>
          <t>N</t>
        </r>
        <r>
          <rPr>
            <sz val="9"/>
            <color indexed="81"/>
            <rFont val="Tahoma"/>
            <family val="2"/>
          </rPr>
          <t>orth. You can see a list of planet names in the box on the opposite page. Once you've come up with your mnemonic device, teach it to a friend or family member.</t>
        </r>
      </text>
    </comment>
    <comment ref="C771" authorId="0" shapeId="0" xr:uid="{5A9DF05D-42F3-427F-973C-64EB4EAFE32E}">
      <text>
        <r>
          <rPr>
            <b/>
            <sz val="9"/>
            <color indexed="81"/>
            <rFont val="Tahoma"/>
            <family val="2"/>
          </rPr>
          <t>Make a pocket Solar System.</t>
        </r>
        <r>
          <rPr>
            <sz val="9"/>
            <color indexed="81"/>
            <rFont val="Tahoma"/>
            <family val="2"/>
          </rPr>
          <t xml:space="preserve"> When you look at pictures of our Solar System, it can be hard to imagine how far apart the planets are. You can make a little model, using just a strip of paper and a pencil, that will show the distances between the orbits of the planets in our Solar System. Follow the instructions in the box on the next page to make your pocket-sized Solar System.</t>
        </r>
      </text>
    </comment>
    <comment ref="C772" authorId="0" shapeId="0" xr:uid="{6B7FA5F9-0D4E-4245-BB7C-3EB39C93DBB4}">
      <text>
        <r>
          <rPr>
            <sz val="9"/>
            <color indexed="81"/>
            <rFont val="Tahoma"/>
            <family val="2"/>
          </rPr>
          <t>The objects in our Solar System-and beyond-are far away. In order to look at them in detail, space scientists need to use tools. You can use some of these tools too-give it a try!</t>
        </r>
      </text>
    </comment>
    <comment ref="C773" authorId="0" shapeId="0" xr:uid="{8CC63E35-FEDF-45B3-A0B0-7BCB1F35030D}">
      <text>
        <r>
          <rPr>
            <b/>
            <sz val="9"/>
            <color indexed="81"/>
            <rFont val="Tahoma"/>
            <family val="2"/>
          </rPr>
          <t>Build a telescope.</t>
        </r>
        <r>
          <rPr>
            <sz val="9"/>
            <color indexed="81"/>
            <rFont val="Tahoma"/>
            <family val="2"/>
          </rPr>
          <t xml:space="preserve"> A telescope is a tool used by space scientists to see things that are far away. One famous telescope is the Hubble Space Telescope, which was launched into space in 1990. It still orbits about 300 miles above the Earth, sending back information to space scientists. Most telescopes are not that powerful, of course. Talk to an adult about using a kit to make a small telescope of your own. Then take your telescope outside to get a closer look at the Moon and stars. What can you see through your telescope?</t>
        </r>
      </text>
    </comment>
    <comment ref="C774" authorId="0" shapeId="0" xr:uid="{C99632B8-4232-4791-B9EE-2E4B9A96C2E5}">
      <text>
        <r>
          <rPr>
            <b/>
            <sz val="9"/>
            <color indexed="81"/>
            <rFont val="Tahoma"/>
            <family val="2"/>
          </rPr>
          <t>Use a telescope or binoculars.</t>
        </r>
        <r>
          <rPr>
            <sz val="9"/>
            <color indexed="81"/>
            <rFont val="Tahoma"/>
            <family val="2"/>
          </rPr>
          <t xml:space="preserve"> There are places called observatories where you can see a telescope in action-and look through one yourself. Telescopes allow us to see far more than our eyes alone. If you'd like to see through a telescope yourself, talk to an adult about taking a trip to an observatory or finding a local astronomy club. If you aren't able to get to a place with a telescope, ask an adult if they know anyone who has binoculars that you could look through. Ask an adult to help you take the binoculars outside and look at the Moon through them!</t>
        </r>
      </text>
    </comment>
    <comment ref="C775" authorId="1" shapeId="0" xr:uid="{C30EAC5D-09D1-456C-9E66-2A2BFB0C7BE8}">
      <text>
        <r>
          <rPr>
            <b/>
            <sz val="9"/>
            <color indexed="81"/>
            <rFont val="Tahoma"/>
            <family val="2"/>
          </rPr>
          <t>See the stars with a computer.</t>
        </r>
        <r>
          <rPr>
            <sz val="9"/>
            <color indexed="81"/>
            <rFont val="Tahoma"/>
            <family val="2"/>
          </rPr>
          <t xml:space="preserve"> Space scientists use tools like telescopes to view the night sky, and they use computers too! Team up with an adult and visit </t>
        </r>
        <r>
          <rPr>
            <b/>
            <sz val="9"/>
            <color indexed="81"/>
            <rFont val="Tahoma"/>
            <family val="2"/>
          </rPr>
          <t>www.girlscouts.org/SpaceScienceEarthSky</t>
        </r>
        <r>
          <rPr>
            <sz val="9"/>
            <color indexed="81"/>
            <rFont val="Tahoma"/>
            <family val="2"/>
          </rPr>
          <t>. What can you see? Are there any planets out tonight? What does the sky look like in other parts of the world?</t>
        </r>
      </text>
    </comment>
    <comment ref="C776" authorId="1" shapeId="0" xr:uid="{CD19BB9B-3FEF-4397-B82F-DD5F2C1D8034}">
      <text>
        <r>
          <rPr>
            <sz val="9"/>
            <color indexed="81"/>
            <rFont val="Tahoma"/>
            <family val="2"/>
          </rPr>
          <t>Have you ever noticed that the Moon looks different at different times of the month? It doesn't actually change shape, but it looks different. As the Moon orbits (or moves around) the Earth, the Sun lights different parts of it. This makes the Moon look like it is changing shape. These shapes are called the "phases of the Moon." Learn more about the Moon in this step!</t>
        </r>
      </text>
    </comment>
    <comment ref="C777" authorId="1" shapeId="0" xr:uid="{F745A31A-70A7-4E6F-8229-257EEA62C362}">
      <text>
        <r>
          <rPr>
            <b/>
            <sz val="9"/>
            <color indexed="81"/>
            <rFont val="Tahoma"/>
            <family val="2"/>
          </rPr>
          <t>Model the Moon.</t>
        </r>
        <r>
          <rPr>
            <sz val="9"/>
            <color indexed="81"/>
            <rFont val="Tahoma"/>
            <family val="2"/>
          </rPr>
          <t xml:space="preserve"> You can see how the Earth, Moon, and Sun work together to make the Moon look different at different times of the month. All you'll need is a light-colored ball (a high-density craft Styrofoam ball 3 inches or larger works best), a pencil, and a lamp with a light bulb-with the shade removed. (Don't get too close to it-</t>
        </r>
        <r>
          <rPr>
            <i/>
            <sz val="9"/>
            <color indexed="81"/>
            <rFont val="Tahoma"/>
            <family val="2"/>
          </rPr>
          <t>the bulb may get hot!</t>
        </r>
        <r>
          <rPr>
            <sz val="9"/>
            <color indexed="81"/>
            <rFont val="Tahoma"/>
            <family val="2"/>
          </rPr>
          <t xml:space="preserve">). Use a pencil to poke a hole into the "Moon ball" and then hold it out in front of you like a big lollipop. Make the room dark except for the Sun lamp. Take a few steps back and face the lamp with the Moon ball at arm's length, holding it just below the bulb-this is a </t>
        </r>
        <r>
          <rPr>
            <b/>
            <sz val="9"/>
            <color indexed="81"/>
            <rFont val="Tahoma"/>
            <family val="2"/>
          </rPr>
          <t>New Moon</t>
        </r>
        <r>
          <rPr>
            <sz val="9"/>
            <color indexed="81"/>
            <rFont val="Tahoma"/>
            <family val="2"/>
          </rPr>
          <t>, when all the Sun's light is on the other side of the Moon (your head is the Earth). With your arm out in front of you, turn left (counterclockwise) until you start to see the lighted side of the Moon. If you're not sure which way is left and right, ask an adult. As the Moon ball brightens, what shape do you see? Turn all the way around, slowly, and see if you can find all the phases of the Moon. Team up with an adult and give it a try.</t>
        </r>
      </text>
    </comment>
    <comment ref="C778" authorId="1" shapeId="0" xr:uid="{E239C231-E4F9-4A65-AF26-819B658FD0C9}">
      <text>
        <r>
          <rPr>
            <b/>
            <sz val="9"/>
            <color indexed="81"/>
            <rFont val="Tahoma"/>
            <family val="2"/>
          </rPr>
          <t>Make a Moon art project.</t>
        </r>
        <r>
          <rPr>
            <sz val="9"/>
            <color indexed="81"/>
            <rFont val="Tahoma"/>
            <family val="2"/>
          </rPr>
          <t xml:space="preserve"> You've probably looked at the Moon at night lots of times, but have you ever seen it during the day? It doesn't look as bright against a bright blue sky, but you can often see it in the daytime! Make an art project showing the Moon during the day or at night. Use any art form you'd like-be sure to include the shadows and textures you see when you look at the Moon! Look at the pictures of the Moon phases in the box on the right-hand side of this page-which phase do you think your Moon is in?</t>
        </r>
      </text>
    </comment>
    <comment ref="C779" authorId="1" shapeId="0" xr:uid="{482BC738-A6E1-4A7D-8127-397ED2D2F32F}">
      <text>
        <r>
          <rPr>
            <b/>
            <sz val="9"/>
            <color indexed="81"/>
            <rFont val="Tahoma"/>
            <family val="2"/>
          </rPr>
          <t>Meet the Moon phases.</t>
        </r>
        <r>
          <rPr>
            <sz val="9"/>
            <color indexed="81"/>
            <rFont val="Tahoma"/>
            <family val="2"/>
          </rPr>
          <t xml:space="preserve"> The Moon goes through all of its phases in about a month. Look at the box on the right-hand side of this page-the phases are jumbled up. Predict their order in the circles, starting with the phase you think the Moon is in tonight. Then, test your prediction! Look at the Moon in the sky for up to four weeks and draw the shapes you see-be sure to include the date. You could observe once or twice a week, during the day or night-whatever works for your family. When you're finished, compare what you saw to your predictions. Were you correct? What did you learn? It will take a little while, but it will be worth it!
FOR MORE FUN: Make round chocolate cookies or ginger snaps and frost them to look like different phases of the Moon, or you could open chocolate sandwich cookies and scrape away the right amount of filling to make the different Moon phases. Yum!</t>
        </r>
      </text>
    </comment>
    <comment ref="C780" authorId="1" shapeId="0" xr:uid="{CBC01473-A0D0-4F7C-A990-45221128C495}">
      <text>
        <r>
          <rPr>
            <sz val="9"/>
            <color indexed="81"/>
            <rFont val="Tahoma"/>
            <family val="2"/>
          </rPr>
          <t>For as long as people have been looking at the sky, they've noticed shapes and patterns in the stars. Groups of stars that form shapes are called constellations. Around the world, many people have created different constellations and stories about them. Today, astronomers have agreed to use the same 88 constellations to make maps of the sky for science.</t>
        </r>
      </text>
    </comment>
    <comment ref="C781" authorId="1" shapeId="0" xr:uid="{43F3976C-547E-4C6A-A744-7DF9F9A918D7}">
      <text>
        <r>
          <rPr>
            <b/>
            <sz val="9"/>
            <color indexed="81"/>
            <rFont val="Tahoma"/>
            <family val="2"/>
          </rPr>
          <t>Make a constellation viewer.</t>
        </r>
        <r>
          <rPr>
            <sz val="9"/>
            <color indexed="81"/>
            <rFont val="Tahoma"/>
            <family val="2"/>
          </rPr>
          <t xml:space="preserve"> Sometimes it can be difficult to find constellations in the sky, especially if you live in an area with lots of city lights. The more lights there are, the harder it is to see the stars. Team up with an adult and make a constellation viewer out of a potato chip can. Choose a constellation, then lay a print out of your star pattern on top of a black construction paper circle (3 inches across). Put your papers on layers of cardboard (to protect the table). Use a push pin to make holes where the stars are and then place the black circle inside the plastic lid so that the "up side" will face the inside of the can. Have an adult hammer a hole into the metal end of a potato chip can and then put the lid on. Hold the can up to light-what do you see?</t>
        </r>
      </text>
    </comment>
    <comment ref="C782" authorId="1" shapeId="0" xr:uid="{0FCEAAFD-E089-4AEA-B981-7C6C156FC158}">
      <text>
        <r>
          <rPr>
            <b/>
            <sz val="9"/>
            <color indexed="81"/>
            <rFont val="Tahoma"/>
            <family val="2"/>
          </rPr>
          <t>Tell a star story.</t>
        </r>
        <r>
          <rPr>
            <sz val="9"/>
            <color indexed="81"/>
            <rFont val="Tahoma"/>
            <family val="2"/>
          </rPr>
          <t xml:space="preserve"> Before people could read or use technology to communicate, they told stories. Stories about the constellations helped share information. Sometimes it was practical information, like how to use the constellations for directions. Other stories gave examples of values-like honesty or bravery-that people thought were important. Do you know one of these stories? Can you find one? After you read it, come up with your own star story about a constellation. Then share your story with your family or friends-you could draw pictures, sing a song, write a poem, or act out your story in a skit.</t>
        </r>
      </text>
    </comment>
    <comment ref="C783" authorId="1" shapeId="0" xr:uid="{D1BFF369-6676-4D52-AB4B-B2DD38E0B82D}">
      <text>
        <r>
          <rPr>
            <b/>
            <sz val="9"/>
            <color indexed="81"/>
            <rFont val="Tahoma"/>
            <family val="2"/>
          </rPr>
          <t>Change a constellation.</t>
        </r>
        <r>
          <rPr>
            <sz val="9"/>
            <color indexed="81"/>
            <rFont val="Tahoma"/>
            <family val="2"/>
          </rPr>
          <t xml:space="preserve"> Many constellations were named for animals because long ago people thought the star patterns looked like animals. You can see two of these constellations on this page. They are Ursa Major (The Great Bear) and Taurus (The Bull). The pictures show the stars with the imaginary animal drawn around them. Now it's your turn! Create your own constellation with the same stars. It doesn't have to be an animal-you can make it anything you like! Draw or paint your constellation. Then share it with your family and friends.</t>
        </r>
      </text>
    </comment>
    <comment ref="C784" authorId="1" shapeId="0" xr:uid="{E85EE733-722B-4231-B199-CCD7D6E988B3}">
      <text>
        <r>
          <rPr>
            <sz val="9"/>
            <color indexed="81"/>
            <rFont val="Tahoma"/>
            <family val="2"/>
          </rPr>
          <t>Now that you've learned about the Solar System and the stars, it's time to celebrate and share what you've learned! Whether you hold a space-themed party or share your favorite project with younger Girl Scouts, take some time to create a fun end-of-badge memory of your experience.</t>
        </r>
      </text>
    </comment>
    <comment ref="C785" authorId="1" shapeId="0" xr:uid="{764A7769-AB13-4C52-9E62-C30046148FF8}">
      <text>
        <r>
          <rPr>
            <b/>
            <sz val="9"/>
            <color indexed="81"/>
            <rFont val="Tahoma"/>
            <family val="2"/>
          </rPr>
          <t>Hold a space party.</t>
        </r>
        <r>
          <rPr>
            <sz val="9"/>
            <color indexed="81"/>
            <rFont val="Tahoma"/>
            <family val="2"/>
          </rPr>
          <t xml:space="preserve"> If you did this badge with a group of Girl Scout friends, get together with them to talk about what you learned, share any art projects you made, and have fun looking at the stars and planets together. You could make a "space snack," design a space hat covered in star and planet shapes, or-if you're feeling adventurous-have a sleepover under the stars.</t>
        </r>
      </text>
    </comment>
    <comment ref="C786" authorId="1" shapeId="0" xr:uid="{50954B19-79B9-4DC2-8E77-CC9E55DA5ED3}">
      <text>
        <r>
          <rPr>
            <b/>
            <sz val="9"/>
            <color indexed="81"/>
            <rFont val="Tahoma"/>
            <family val="2"/>
          </rPr>
          <t>Share with Daisies.</t>
        </r>
        <r>
          <rPr>
            <sz val="9"/>
            <color indexed="81"/>
            <rFont val="Tahoma"/>
            <family val="2"/>
          </rPr>
          <t xml:space="preserve"> What was your favorite part of earning this badge? What was the most interesting thing you learned? Get together with some of the littlest Girl scouts-Daisies-to make your favorite project from this badge or share a star story. If you don't know any Daisies, that's ok! Any younger girls will do.
FOR MORE FUN: Make space-themed </t>
        </r>
        <r>
          <rPr>
            <b/>
            <sz val="9"/>
            <color indexed="81"/>
            <rFont val="Tahoma"/>
            <family val="2"/>
          </rPr>
          <t>SWAPS</t>
        </r>
        <r>
          <rPr>
            <sz val="9"/>
            <color indexed="81"/>
            <rFont val="Tahoma"/>
            <family val="2"/>
          </rPr>
          <t xml:space="preserve"> (</t>
        </r>
        <r>
          <rPr>
            <b/>
            <sz val="9"/>
            <color indexed="81"/>
            <rFont val="Tahoma"/>
            <family val="2"/>
          </rPr>
          <t>S</t>
        </r>
        <r>
          <rPr>
            <sz val="9"/>
            <color indexed="81"/>
            <rFont val="Tahoma"/>
            <family val="2"/>
          </rPr>
          <t xml:space="preserve">pecial </t>
        </r>
        <r>
          <rPr>
            <b/>
            <sz val="9"/>
            <color indexed="81"/>
            <rFont val="Tahoma"/>
            <family val="2"/>
          </rPr>
          <t>W</t>
        </r>
        <r>
          <rPr>
            <sz val="9"/>
            <color indexed="81"/>
            <rFont val="Tahoma"/>
            <family val="2"/>
          </rPr>
          <t xml:space="preserve">hatchamacallits </t>
        </r>
        <r>
          <rPr>
            <b/>
            <sz val="9"/>
            <color indexed="81"/>
            <rFont val="Tahoma"/>
            <family val="2"/>
          </rPr>
          <t>A</t>
        </r>
        <r>
          <rPr>
            <sz val="9"/>
            <color indexed="81"/>
            <rFont val="Tahoma"/>
            <family val="2"/>
          </rPr>
          <t xml:space="preserve">ffectionately </t>
        </r>
        <r>
          <rPr>
            <b/>
            <sz val="9"/>
            <color indexed="81"/>
            <rFont val="Tahoma"/>
            <family val="2"/>
          </rPr>
          <t>P</t>
        </r>
        <r>
          <rPr>
            <sz val="9"/>
            <color indexed="81"/>
            <rFont val="Tahoma"/>
            <family val="2"/>
          </rPr>
          <t xml:space="preserve">inned </t>
        </r>
        <r>
          <rPr>
            <b/>
            <sz val="9"/>
            <color indexed="81"/>
            <rFont val="Tahoma"/>
            <family val="2"/>
          </rPr>
          <t>S</t>
        </r>
        <r>
          <rPr>
            <sz val="9"/>
            <color indexed="81"/>
            <rFont val="Tahoma"/>
            <family val="2"/>
          </rPr>
          <t>omewhere) with them.</t>
        </r>
      </text>
    </comment>
    <comment ref="C787" authorId="1" shapeId="0" xr:uid="{C4B09B78-6DE8-41F6-B83A-55E78075DA84}">
      <text>
        <r>
          <rPr>
            <b/>
            <sz val="9"/>
            <color indexed="81"/>
            <rFont val="Tahoma"/>
            <family val="2"/>
          </rPr>
          <t>Attend a stargazing event.</t>
        </r>
        <r>
          <rPr>
            <sz val="9"/>
            <color indexed="81"/>
            <rFont val="Tahoma"/>
            <family val="2"/>
          </rPr>
          <t xml:space="preserve"> Talk to an adult about attending an event with the Night Sky Network as an end-of-badge celebration with your family or friends. Share with the amateur astronomer the different projects you worked on in this badge, and ask them any questions you might have.</t>
        </r>
      </text>
    </comment>
    <comment ref="C791" authorId="0" shapeId="0" xr:uid="{E21F0553-C75E-41E2-A6D3-40DB99148356}">
      <text>
        <r>
          <rPr>
            <b/>
            <sz val="9"/>
            <color indexed="81"/>
            <rFont val="Tahoma"/>
            <family val="2"/>
          </rPr>
          <t>Explore your interests</t>
        </r>
        <r>
          <rPr>
            <sz val="9"/>
            <color indexed="81"/>
            <rFont val="Tahoma"/>
            <family val="2"/>
          </rPr>
          <t xml:space="preserve">
Imagine we lived in a world with superheroes— and you could be one! Think about the story of your superhero-self: What are your skills? What are your powers? What’s your backstory? How do you make the world a better place?
We may not be the superheroes we see in comics and movies, but we can be everyday superheroes who make a difference!
So, jump in and explore different kinds of jobs, or careers, you could have when you grow up.
Here’s your first step: create a collage all about you! What do you like to do? What are you good at doing? Find words and pictures that show others who you are.</t>
        </r>
        <r>
          <rPr>
            <b/>
            <sz val="9"/>
            <color indexed="81"/>
            <rFont val="Tahoma"/>
            <family val="2"/>
          </rPr>
          <t xml:space="preserve">
</t>
        </r>
      </text>
    </comment>
    <comment ref="C792" authorId="0" shapeId="0" xr:uid="{39877DDD-4480-495F-AD2D-5931ACE77039}">
      <text>
        <r>
          <rPr>
            <b/>
            <sz val="9"/>
            <color indexed="81"/>
            <rFont val="Tahoma"/>
            <family val="2"/>
          </rPr>
          <t>Discover the possibilities</t>
        </r>
        <r>
          <rPr>
            <sz val="9"/>
            <color indexed="81"/>
            <rFont val="Tahoma"/>
            <family val="2"/>
          </rPr>
          <t xml:space="preserve">
All kinds of jobs, from coding video games to baking cakes to planting forests, use STEM.
So, how will you change the world? Will you take care of endangered animals? Will you design a new kind of plane? Will you cure diseases?
Explore careers that focus on what you like to do—like making movies, dancing, and playing video games—and what you care about—like animals, other people, or nature.
By looking at jobs related to things you’re already interested in, you’re one step closer to finding your dream job!
</t>
        </r>
      </text>
    </comment>
    <comment ref="C793" authorId="1" shapeId="0" xr:uid="{8A293CFF-A04C-4315-9610-4053C547B981}">
      <text>
        <r>
          <rPr>
            <b/>
            <sz val="9"/>
            <color indexed="81"/>
            <rFont val="Tahoma"/>
            <family val="2"/>
          </rPr>
          <t>Learn about the day-to-day</t>
        </r>
        <r>
          <rPr>
            <sz val="9"/>
            <color indexed="81"/>
            <rFont val="Tahoma"/>
            <family val="2"/>
          </rPr>
          <t xml:space="preserve">
Now that you have a few ideas about careers you might like, it’s time to find out what they’re really like! 
You might find out that some careers sound great. Others might not sound as interesting as you thought. That’s okay! It’s important to dig deeper, figure out what interests you, and learn more.</t>
        </r>
      </text>
    </comment>
    <comment ref="C794" authorId="1" shapeId="0" xr:uid="{8220C46C-D0A3-4769-A8A2-C596C5C7F70F}">
      <text>
        <r>
          <rPr>
            <b/>
            <sz val="9"/>
            <color indexed="81"/>
            <rFont val="Tahoma"/>
            <family val="2"/>
          </rPr>
          <t>Brainstorm your next steps</t>
        </r>
        <r>
          <rPr>
            <sz val="9"/>
            <color indexed="81"/>
            <rFont val="Tahoma"/>
            <family val="2"/>
          </rPr>
          <t xml:space="preserve">
Imagine yourself in your dream career. What could you do right now to get ready? What skills will you need to have? What next steps could help you reach your
dream job?
When you’re brainstorming things you can do, it might
help to think of...
• Something you can do at school
• Something you can do at home
• Something you can do by yourself
• Something you can do with others
• A new skill you can learn
• A wild idea to help you on your career path
</t>
        </r>
      </text>
    </comment>
    <comment ref="C795" authorId="1" shapeId="0" xr:uid="{A8992E2B-18EC-403D-B284-CEFF2857FF4C}">
      <text>
        <r>
          <rPr>
            <b/>
            <sz val="9"/>
            <color indexed="81"/>
            <rFont val="Tahoma"/>
            <family val="2"/>
          </rPr>
          <t>Share your goals</t>
        </r>
        <r>
          <rPr>
            <sz val="9"/>
            <color indexed="81"/>
            <rFont val="Tahoma"/>
            <family val="2"/>
          </rPr>
          <t xml:space="preserve">
You probably have lots of ideas now for what you’d like to do! So, draw a picture (or two or three!) of yourself in your future career. Make sure to include:
• What you’re wearing—an apron? A lab coat? Jeans and a t-shirt?
• What tools you’re using—a computer? A stethoscope? A 3D printer?
• Where you’re working—in a lab? In a park? In a hospital?
Share your drawings with your family, friends, and teachers. They can help you follow your dreams. Then, put your drawings up where you can see them whenever you want to imagine your future!</t>
        </r>
      </text>
    </comment>
    <comment ref="C798" authorId="0" shapeId="0" xr:uid="{E30005D2-24DF-49D2-9D61-4D45AFA3AFB4}">
      <text>
        <r>
          <rPr>
            <sz val="9"/>
            <color indexed="81"/>
            <rFont val="Tahoma"/>
            <family val="2"/>
          </rPr>
          <t xml:space="preserve">What kind of adventure will make your heart sing? Do you want to plan and go on three trail runs? Or take three different types of </t>
        </r>
        <r>
          <rPr>
            <b/>
            <sz val="9"/>
            <color indexed="81"/>
            <rFont val="Tahoma"/>
            <family val="2"/>
          </rPr>
          <t>hikes</t>
        </r>
        <r>
          <rPr>
            <sz val="9"/>
            <color indexed="81"/>
            <rFont val="Tahoma"/>
            <family val="2"/>
          </rPr>
          <t>? It's your choice! Start by exploring your options.
ADVENTURE OPTIONS:
►Trail-Running Basics: You will go on three different trail runs. On each run, you will try to increase the time you are running compared to walking. Aim to be on a trail for 20 minutes each time. An adult will help you keep track.
►</t>
        </r>
        <r>
          <rPr>
            <b/>
            <sz val="9"/>
            <color indexed="81"/>
            <rFont val="Tahoma"/>
            <family val="2"/>
          </rPr>
          <t>Roamer</t>
        </r>
        <r>
          <rPr>
            <sz val="9"/>
            <color indexed="81"/>
            <rFont val="Tahoma"/>
            <family val="2"/>
          </rPr>
          <t>: You will go on three different types of hikes. You can pick three from this list, or think of your own ideas:
  &gt;</t>
        </r>
        <r>
          <rPr>
            <i/>
            <sz val="9"/>
            <color indexed="81"/>
            <rFont val="Tahoma"/>
            <family val="2"/>
          </rPr>
          <t>Night hike</t>
        </r>
        <r>
          <rPr>
            <sz val="9"/>
            <color indexed="81"/>
            <rFont val="Tahoma"/>
            <family val="2"/>
          </rPr>
          <t>: Watch the stars, hear the sounds of the night, explore night creatures.
  &gt;</t>
        </r>
        <r>
          <rPr>
            <i/>
            <sz val="9"/>
            <color indexed="81"/>
            <rFont val="Tahoma"/>
            <family val="2"/>
          </rPr>
          <t>Owl hike</t>
        </r>
        <r>
          <rPr>
            <sz val="9"/>
            <color indexed="81"/>
            <rFont val="Tahoma"/>
            <family val="2"/>
          </rPr>
          <t>: Go on an owl prowl using flashlights.
  &gt;</t>
        </r>
        <r>
          <rPr>
            <i/>
            <sz val="9"/>
            <color indexed="81"/>
            <rFont val="Tahoma"/>
            <family val="2"/>
          </rPr>
          <t>Woods hike</t>
        </r>
        <r>
          <rPr>
            <sz val="9"/>
            <color indexed="81"/>
            <rFont val="Tahoma"/>
            <family val="2"/>
          </rPr>
          <t>: Hike in a forest or woodsy area.
  &gt;</t>
        </r>
        <r>
          <rPr>
            <i/>
            <sz val="9"/>
            <color indexed="81"/>
            <rFont val="Tahoma"/>
            <family val="2"/>
          </rPr>
          <t>Beach hike</t>
        </r>
        <r>
          <rPr>
            <sz val="9"/>
            <color indexed="81"/>
            <rFont val="Tahoma"/>
            <family val="2"/>
          </rPr>
          <t>: Hike on a trail along the ocean or on the sand.
  &gt;</t>
        </r>
        <r>
          <rPr>
            <i/>
            <sz val="9"/>
            <color indexed="81"/>
            <rFont val="Tahoma"/>
            <family val="2"/>
          </rPr>
          <t>Heritage hike</t>
        </r>
        <r>
          <rPr>
            <sz val="9"/>
            <color indexed="81"/>
            <rFont val="Tahoma"/>
            <family val="2"/>
          </rPr>
          <t>: Hike to a historic site in your town and learn about its history.
  &gt;</t>
        </r>
        <r>
          <rPr>
            <i/>
            <sz val="9"/>
            <color indexed="81"/>
            <rFont val="Tahoma"/>
            <family val="2"/>
          </rPr>
          <t>Urban hike</t>
        </r>
        <r>
          <rPr>
            <sz val="9"/>
            <color indexed="81"/>
            <rFont val="Tahoma"/>
            <family val="2"/>
          </rPr>
          <t>: Hike around the city or your community.
  &gt;</t>
        </r>
        <r>
          <rPr>
            <i/>
            <sz val="9"/>
            <color indexed="81"/>
            <rFont val="Tahoma"/>
            <family val="2"/>
          </rPr>
          <t>Snow hike</t>
        </r>
        <r>
          <rPr>
            <sz val="9"/>
            <color indexed="81"/>
            <rFont val="Tahoma"/>
            <family val="2"/>
          </rPr>
          <t>: Hike in snow.
  &gt;</t>
        </r>
        <r>
          <rPr>
            <i/>
            <sz val="9"/>
            <color indexed="81"/>
            <rFont val="Tahoma"/>
            <family val="2"/>
          </rPr>
          <t>Rain hike</t>
        </r>
        <r>
          <rPr>
            <sz val="9"/>
            <color indexed="81"/>
            <rFont val="Tahoma"/>
            <family val="2"/>
          </rPr>
          <t>: Hike after it rains. How does it change the hike?
  &gt;</t>
        </r>
        <r>
          <rPr>
            <i/>
            <sz val="9"/>
            <color indexed="81"/>
            <rFont val="Tahoma"/>
            <family val="2"/>
          </rPr>
          <t>Senses hike</t>
        </r>
        <r>
          <rPr>
            <sz val="9"/>
            <color indexed="81"/>
            <rFont val="Tahoma"/>
            <family val="2"/>
          </rPr>
          <t>: Hike with a buddy with one person blindfolded while the other leads. What do you see, hear, and smell?
  &gt;</t>
        </r>
        <r>
          <rPr>
            <i/>
            <sz val="9"/>
            <color indexed="81"/>
            <rFont val="Tahoma"/>
            <family val="2"/>
          </rPr>
          <t>Penny hike</t>
        </r>
        <r>
          <rPr>
            <sz val="9"/>
            <color indexed="81"/>
            <rFont val="Tahoma"/>
            <family val="2"/>
          </rPr>
          <t>: Flip a coin at each fork in the trail or sidewalk. Heads up, you go right. Tails, you go left.
  &gt;</t>
        </r>
        <r>
          <rPr>
            <i/>
            <sz val="9"/>
            <color indexed="81"/>
            <rFont val="Tahoma"/>
            <family val="2"/>
          </rPr>
          <t>Photo hike</t>
        </r>
        <r>
          <rPr>
            <sz val="9"/>
            <color indexed="81"/>
            <rFont val="Tahoma"/>
            <family val="2"/>
          </rPr>
          <t>: Take photos along your hike to tell a story.
  &gt;</t>
        </r>
        <r>
          <rPr>
            <i/>
            <sz val="9"/>
            <color indexed="81"/>
            <rFont val="Tahoma"/>
            <family val="2"/>
          </rPr>
          <t>Color hike</t>
        </r>
        <r>
          <rPr>
            <sz val="9"/>
            <color indexed="81"/>
            <rFont val="Tahoma"/>
            <family val="2"/>
          </rPr>
          <t>: Bring color chips (paint chips) on your hike and identify matching colors in nature.</t>
        </r>
      </text>
    </comment>
    <comment ref="C799" authorId="0" shapeId="0" xr:uid="{DFB965AB-ABE1-473F-8F50-0A01500FA037}">
      <text>
        <r>
          <rPr>
            <b/>
            <sz val="9"/>
            <color indexed="81"/>
            <rFont val="Tahoma"/>
            <family val="2"/>
          </rPr>
          <t>Try both, then choose your favorite.</t>
        </r>
        <r>
          <rPr>
            <sz val="9"/>
            <color indexed="81"/>
            <rFont val="Tahoma"/>
            <family val="2"/>
          </rPr>
          <t xml:space="preserve"> Visit a park with an adult. First, go for a short run in a grassy area. Run fast, then slow it down and take in the sights! Next, </t>
        </r>
        <r>
          <rPr>
            <b/>
            <sz val="9"/>
            <color indexed="81"/>
            <rFont val="Tahoma"/>
            <family val="2"/>
          </rPr>
          <t>go for a walk</t>
        </r>
        <r>
          <rPr>
            <sz val="9"/>
            <color indexed="81"/>
            <rFont val="Tahoma"/>
            <family val="2"/>
          </rPr>
          <t xml:space="preserve"> in the same area. Take time to explore by doing things like touching the bark on a tree, looking up at the sky, and smelling flowers. Talk to your fiends or family about which activity you enjoyed more and why.</t>
        </r>
      </text>
    </comment>
    <comment ref="C800" authorId="0" shapeId="0" xr:uid="{5379CCA0-D753-42B2-889C-D5FC438E82D4}">
      <text>
        <r>
          <rPr>
            <b/>
            <sz val="9"/>
            <color indexed="81"/>
            <rFont val="Tahoma"/>
            <family val="2"/>
          </rPr>
          <t>Create a mood board.</t>
        </r>
        <r>
          <rPr>
            <sz val="9"/>
            <color indexed="81"/>
            <rFont val="Tahoma"/>
            <family val="2"/>
          </rPr>
          <t xml:space="preserve"> On a poster board, draw and write thoughts and words that represent what running and </t>
        </r>
        <r>
          <rPr>
            <b/>
            <sz val="9"/>
            <color indexed="81"/>
            <rFont val="Tahoma"/>
            <family val="2"/>
          </rPr>
          <t>hiking</t>
        </r>
        <r>
          <rPr>
            <sz val="9"/>
            <color indexed="81"/>
            <rFont val="Tahoma"/>
            <family val="2"/>
          </rPr>
          <t xml:space="preserve"> mean for you. When you're done, talk to your friends or family about which of the two adventures you think you'd enjoy more and why.</t>
        </r>
      </text>
    </comment>
    <comment ref="C801" authorId="0" shapeId="0" xr:uid="{2287C57E-51DE-431B-BA2C-8EE67D8E2117}">
      <text>
        <r>
          <rPr>
            <b/>
            <sz val="9"/>
            <color indexed="81"/>
            <rFont val="Tahoma"/>
            <family val="2"/>
          </rPr>
          <t>Play a game to act out what you will do.</t>
        </r>
        <r>
          <rPr>
            <sz val="9"/>
            <color indexed="81"/>
            <rFont val="Tahoma"/>
            <family val="2"/>
          </rPr>
          <t xml:space="preserve"> Play the game "Freeze!" (see instructions on this page) to act out the two different activities for your troop. When you're done, talk to your friends or family about which of the two adventures you think you'd enjoy more and why.</t>
        </r>
      </text>
    </comment>
    <comment ref="C802" authorId="0" shapeId="0" xr:uid="{91558710-A1B4-4687-971A-B6852C6584B8}">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03" authorId="0" shapeId="0" xr:uid="{AA3815F1-2A80-4650-A32D-896F395DF845}">
      <text>
        <r>
          <rPr>
            <b/>
            <sz val="9"/>
            <color indexed="81"/>
            <rFont val="Tahoma"/>
            <family val="2"/>
          </rPr>
          <t>Know the language for your adventure.</t>
        </r>
        <r>
          <rPr>
            <sz val="9"/>
            <color indexed="81"/>
            <rFont val="Tahoma"/>
            <family val="2"/>
          </rPr>
          <t xml:space="preserve"> We've given you some of the words you might hear or use on your adventure. (See the "Words to Know" list.) Add more words to the list and find out what they mean.</t>
        </r>
      </text>
    </comment>
    <comment ref="C804" authorId="0" shapeId="0" xr:uid="{8312D751-CB69-46CD-AB24-76A4F3D66C02}">
      <text>
        <r>
          <rPr>
            <b/>
            <sz val="9"/>
            <color indexed="81"/>
            <rFont val="Tahoma"/>
            <family val="2"/>
          </rPr>
          <t>Make a trail protection plan.</t>
        </r>
        <r>
          <rPr>
            <sz val="9"/>
            <color indexed="81"/>
            <rFont val="Tahoma"/>
            <family val="2"/>
          </rPr>
          <t xml:space="preserve"> Read "Leave No Trace" on page 4 and make a plan for how you will protect trails on your outdoor adventure. How will you discard litter? What will you do to protect plants and animals? Share your plan with your family or Girl Scout friends.
FOR MORE FUN: Find out how you can volunteer to clean up a trail with your troop.</t>
        </r>
      </text>
    </comment>
    <comment ref="C805" authorId="1" shapeId="0" xr:uid="{5B92B8DC-0831-453D-800E-60C36992A387}">
      <text>
        <r>
          <rPr>
            <b/>
            <sz val="9"/>
            <color indexed="81"/>
            <rFont val="Tahoma"/>
            <family val="2"/>
          </rPr>
          <t xml:space="preserve">Talk to an expert </t>
        </r>
        <r>
          <rPr>
            <sz val="9"/>
            <color indexed="81"/>
            <rFont val="Tahoma"/>
            <family val="2"/>
          </rPr>
          <t xml:space="preserve">runner or </t>
        </r>
        <r>
          <rPr>
            <b/>
            <sz val="9"/>
            <color indexed="81"/>
            <rFont val="Tahoma"/>
            <family val="2"/>
          </rPr>
          <t>hiker.</t>
        </r>
        <r>
          <rPr>
            <sz val="9"/>
            <color indexed="81"/>
            <rFont val="Tahoma"/>
            <family val="2"/>
          </rPr>
          <t xml:space="preserve"> Find out what they do to prepare for a trip.</t>
        </r>
      </text>
    </comment>
    <comment ref="C806" authorId="1" shapeId="0" xr:uid="{37BE7231-E322-4774-901B-BEA08645CA11}">
      <text>
        <r>
          <rPr>
            <sz val="9"/>
            <color indexed="81"/>
            <rFont val="Tahoma"/>
            <family val="2"/>
          </rPr>
          <t>Part of being prepared is making sure you have the right gear for your adventure. Try to borrow gear from family or friends so you don't need to buy it.</t>
        </r>
      </text>
    </comment>
    <comment ref="C807" authorId="1" shapeId="0" xr:uid="{7A139EF0-FF4D-4CA7-8BCB-42278AB8A498}">
      <text>
        <r>
          <rPr>
            <b/>
            <sz val="9"/>
            <color indexed="81"/>
            <rFont val="Tahoma"/>
            <family val="2"/>
          </rPr>
          <t>Visit an outdoor adventure retailer.</t>
        </r>
        <r>
          <rPr>
            <sz val="9"/>
            <color indexed="81"/>
            <rFont val="Tahoma"/>
            <family val="2"/>
          </rPr>
          <t xml:space="preserve"> Ask someone who works there about your checklist of things to bring on your adventure. Find out how and why each item is used. Make sure to ask what else should be on the list. Do you need any special gear or equipment for your adventure?</t>
        </r>
      </text>
    </comment>
    <comment ref="C808" authorId="1" shapeId="0" xr:uid="{BEAE944B-E3B2-4055-869F-8B32BDAA8B8D}">
      <text>
        <r>
          <rPr>
            <b/>
            <sz val="9"/>
            <color indexed="81"/>
            <rFont val="Tahoma"/>
            <family val="2"/>
          </rPr>
          <t xml:space="preserve">Talk to an expert </t>
        </r>
        <r>
          <rPr>
            <sz val="9"/>
            <color indexed="81"/>
            <rFont val="Tahoma"/>
            <family val="2"/>
          </rPr>
          <t xml:space="preserve">trail runner or </t>
        </r>
        <r>
          <rPr>
            <b/>
            <sz val="9"/>
            <color indexed="81"/>
            <rFont val="Tahoma"/>
            <family val="2"/>
          </rPr>
          <t>hiker about gear.</t>
        </r>
        <r>
          <rPr>
            <sz val="9"/>
            <color indexed="81"/>
            <rFont val="Tahoma"/>
            <family val="2"/>
          </rPr>
          <t xml:space="preserve"> Jot down your questions in advance. You can ask about their must-have gear for an adventure. What type of shoes do they wear and why? How much water and what types of snacks do they pack? Anything else?</t>
        </r>
      </text>
    </comment>
    <comment ref="C809" authorId="1" shapeId="0" xr:uid="{BB9EE5D7-2BC6-4DDF-BC25-70E79F3C88B5}">
      <text>
        <r>
          <rPr>
            <b/>
            <sz val="9"/>
            <color indexed="81"/>
            <rFont val="Tahoma"/>
            <family val="2"/>
          </rPr>
          <t>Compare and share.</t>
        </r>
        <r>
          <rPr>
            <sz val="9"/>
            <color indexed="81"/>
            <rFont val="Tahoma"/>
            <family val="2"/>
          </rPr>
          <t xml:space="preserve"> Bring the gear you think you'll need to a troop meeting to share and compare. See if you can borrow somethings from friends or family. Do you know an adult with experience in your outdoor adventure who could help guide your meeting?</t>
        </r>
      </text>
    </comment>
    <comment ref="C810" authorId="1" shapeId="0" xr:uid="{DBDD7DD4-844B-48C3-9F6B-1F99B122E822}">
      <text>
        <r>
          <rPr>
            <sz val="9"/>
            <color indexed="81"/>
            <rFont val="Tahoma"/>
            <family val="2"/>
          </rPr>
          <t>Before any outdoor adventure, you want to get your mind and body ready for the challenge. The training is part of the fun!
TO COMPLETE THIS STEP, MAKE SURE YOU:
►Use the training tips. Read the comic on the next page. Then, come up with a training plan and put together a schedule.
►Follow safety tips. Train only with a trusted adult or friend. Make sure another adult (one who is not with you), knows your route and about what time you should return home.
►Practice your navigational skills. See some suggestions on page 6.
►Practice your first-aid skills. Know how to respond to injuries like sprains, cuts, and sunburn.</t>
        </r>
      </text>
    </comment>
    <comment ref="C811" authorId="1" shapeId="0" xr:uid="{3FE68BBA-1F34-4C4E-A3C9-DD4D0752E9A7}">
      <text>
        <r>
          <rPr>
            <b/>
            <sz val="9"/>
            <color indexed="81"/>
            <rFont val="Tahoma"/>
            <family val="2"/>
          </rPr>
          <t>Take a practice run</t>
        </r>
        <r>
          <rPr>
            <sz val="9"/>
            <color indexed="81"/>
            <rFont val="Tahoma"/>
            <family val="2"/>
          </rPr>
          <t xml:space="preserve"> or hike</t>
        </r>
        <r>
          <rPr>
            <b/>
            <sz val="9"/>
            <color indexed="81"/>
            <rFont val="Tahoma"/>
            <family val="2"/>
          </rPr>
          <t>.</t>
        </r>
        <r>
          <rPr>
            <sz val="9"/>
            <color indexed="81"/>
            <rFont val="Tahoma"/>
            <family val="2"/>
          </rPr>
          <t xml:space="preserve"> </t>
        </r>
        <r>
          <rPr>
            <b/>
            <sz val="9"/>
            <color indexed="81"/>
            <rFont val="Tahoma"/>
            <family val="2"/>
          </rPr>
          <t>Running?</t>
        </r>
        <r>
          <rPr>
            <sz val="9"/>
            <color indexed="81"/>
            <rFont val="Tahoma"/>
            <family val="2"/>
          </rPr>
          <t xml:space="preserve"> Do a practice run around your block or on a school track. Hiking? Take a short hike with a friend or family member. Team up with a trusted adult for both options, of course!</t>
        </r>
      </text>
    </comment>
    <comment ref="C812" authorId="1" shapeId="0" xr:uid="{C6754DAA-E0A9-4BE8-B61B-71BCDC81E159}">
      <text>
        <r>
          <rPr>
            <b/>
            <sz val="9"/>
            <color indexed="81"/>
            <rFont val="Tahoma"/>
            <family val="2"/>
          </rPr>
          <t>Get expert training tips.</t>
        </r>
        <r>
          <rPr>
            <sz val="9"/>
            <color indexed="81"/>
            <rFont val="Tahoma"/>
            <family val="2"/>
          </rPr>
          <t xml:space="preserve"> Ask a track coach or experienced hiker to give you tips on goals and training. Find out how they trained when they got started.</t>
        </r>
      </text>
    </comment>
    <comment ref="C813" authorId="1" shapeId="0" xr:uid="{606513C0-6F27-43E3-87C6-E90B1A4A3FBE}">
      <text>
        <r>
          <rPr>
            <b/>
            <sz val="9"/>
            <color indexed="81"/>
            <rFont val="Tahoma"/>
            <family val="2"/>
          </rPr>
          <t>Visualize your outdoor adventure from start to finish.</t>
        </r>
        <r>
          <rPr>
            <sz val="9"/>
            <color indexed="81"/>
            <rFont val="Tahoma"/>
            <family val="2"/>
          </rPr>
          <t xml:space="preserve"> Find a quiet place to sit. Take a few deep breaths. Think about the outdoor adventure you'll be going on. Who is with you? What do you see, smell, taste, and hear? How are you feeling? Confident? Excited? A little nervous, maybe?</t>
        </r>
      </text>
    </comment>
    <comment ref="C814" authorId="1" shapeId="0" xr:uid="{D96042B5-A26F-4FE8-AFE1-79C47C41B007}">
      <text>
        <r>
          <rPr>
            <sz val="9"/>
            <color indexed="81"/>
            <rFont val="Tahoma"/>
            <family val="2"/>
          </rPr>
          <t>Make your adventure an experience you'll remember forever - add fun games, take videos, or keep a journal!
BEFORE YOU TAKE THIS STEP, REMEMBER:
►Safety: Follow the safety tips on the next page.
►Permission: Get permission slips, if needed, from your Girl Scout council, parent, or guardian.
►Gear check: Make sure you have all the gear from Step 3 with you, including snacks and water in reusable containers and a first aid-kit.
►Weather: Always check the weather before leaving.
►Leave No Trace: Know and practice the Seven Principles of Leave No Trace.</t>
        </r>
      </text>
    </comment>
    <comment ref="C815" authorId="1" shapeId="0" xr:uid="{9DDB1C8B-4B1A-493F-97AE-18F62C8D4953}">
      <text>
        <r>
          <rPr>
            <b/>
            <sz val="9"/>
            <color indexed="81"/>
            <rFont val="Tahoma"/>
            <family val="2"/>
          </rPr>
          <t>Find out how to 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816" authorId="1" shapeId="0" xr:uid="{64E167A3-85C2-4EF3-9850-11E60A686E3B}">
      <text>
        <r>
          <rPr>
            <b/>
            <sz val="9"/>
            <color indexed="81"/>
            <rFont val="Tahoma"/>
            <family val="2"/>
          </rPr>
          <t>Play an adventure game.</t>
        </r>
        <r>
          <rPr>
            <sz val="9"/>
            <color indexed="81"/>
            <rFont val="Tahoma"/>
            <family val="2"/>
          </rPr>
          <t xml:space="preserve"> Make your</t>
        </r>
        <r>
          <rPr>
            <b/>
            <sz val="9"/>
            <color indexed="81"/>
            <rFont val="Tahoma"/>
            <family val="2"/>
          </rPr>
          <t xml:space="preserve"> </t>
        </r>
        <r>
          <rPr>
            <sz val="9"/>
            <color indexed="81"/>
            <rFont val="Tahoma"/>
            <family val="2"/>
          </rPr>
          <t xml:space="preserve">run or </t>
        </r>
        <r>
          <rPr>
            <b/>
            <sz val="9"/>
            <color indexed="81"/>
            <rFont val="Tahoma"/>
            <family val="2"/>
          </rPr>
          <t>hike</t>
        </r>
        <r>
          <rPr>
            <sz val="9"/>
            <color indexed="81"/>
            <rFont val="Tahoma"/>
            <family val="2"/>
          </rPr>
          <t xml:space="preserve"> even more fun by playing a game. You might organize a scavenger hunt or play other games as you run.</t>
        </r>
      </text>
    </comment>
    <comment ref="C817" authorId="1" shapeId="0" xr:uid="{902F62ED-EDFA-4B20-A127-F4AD1C4C7D0B}">
      <text>
        <r>
          <rPr>
            <b/>
            <sz val="9"/>
            <color indexed="81"/>
            <rFont val="Tahoma"/>
            <family val="2"/>
          </rPr>
          <t>Keep an adventure journal.</t>
        </r>
        <r>
          <rPr>
            <sz val="9"/>
            <color indexed="81"/>
            <rFont val="Tahoma"/>
            <family val="2"/>
          </rPr>
          <t xml:space="preserve"> Capture your thoughts about the adventure. What do you want to remember? What do you want to improve next time? You can write notes in a journal or record your experiences on a smartphone voice recorder.
FOR MORE FUN: With an adult's help, look for a journal or goals app.</t>
        </r>
      </text>
    </comment>
    <comment ref="C821" authorId="0" shapeId="0" xr:uid="{AA679A7D-3732-4BB6-8AD3-588E920ADF75}">
      <text>
        <r>
          <rPr>
            <sz val="9"/>
            <color indexed="81"/>
            <rFont val="Tahoma"/>
            <family val="2"/>
          </rPr>
          <t xml:space="preserve">What kind of adventure will make your heart sing? Do you want to plan and go on three </t>
        </r>
        <r>
          <rPr>
            <b/>
            <sz val="9"/>
            <color indexed="81"/>
            <rFont val="Tahoma"/>
            <family val="2"/>
          </rPr>
          <t>trail runs</t>
        </r>
        <r>
          <rPr>
            <sz val="9"/>
            <color indexed="81"/>
            <rFont val="Tahoma"/>
            <family val="2"/>
          </rPr>
          <t>? Or take three different types of hikes? It's your choice! Start by exploring your options.
ADVENTURE OPTIONS:
►</t>
        </r>
        <r>
          <rPr>
            <b/>
            <sz val="9"/>
            <color indexed="81"/>
            <rFont val="Tahoma"/>
            <family val="2"/>
          </rPr>
          <t>Trail-Running Basics</t>
        </r>
        <r>
          <rPr>
            <sz val="9"/>
            <color indexed="81"/>
            <rFont val="Tahoma"/>
            <family val="2"/>
          </rPr>
          <t>: You will go on three different trail runs. On each run, you will try to increase the time you are running compared to walking. Aim to be on a trail for 20 minutes each time. An adult will help you keep track.
►Roamer: You will go on three different types of hikes. You can pick three from this list, or think of your own ideas:
  &gt;</t>
        </r>
        <r>
          <rPr>
            <i/>
            <sz val="9"/>
            <color indexed="81"/>
            <rFont val="Tahoma"/>
            <family val="2"/>
          </rPr>
          <t>Night hike</t>
        </r>
        <r>
          <rPr>
            <sz val="9"/>
            <color indexed="81"/>
            <rFont val="Tahoma"/>
            <family val="2"/>
          </rPr>
          <t>: Watch the stars, hear the sounds of the night, explore night creatures.
  &gt;</t>
        </r>
        <r>
          <rPr>
            <i/>
            <sz val="9"/>
            <color indexed="81"/>
            <rFont val="Tahoma"/>
            <family val="2"/>
          </rPr>
          <t>Owl hike</t>
        </r>
        <r>
          <rPr>
            <sz val="9"/>
            <color indexed="81"/>
            <rFont val="Tahoma"/>
            <family val="2"/>
          </rPr>
          <t>: Go on an owl prowl using flashlights.
  &gt;</t>
        </r>
        <r>
          <rPr>
            <i/>
            <sz val="9"/>
            <color indexed="81"/>
            <rFont val="Tahoma"/>
            <family val="2"/>
          </rPr>
          <t>Woods hike</t>
        </r>
        <r>
          <rPr>
            <sz val="9"/>
            <color indexed="81"/>
            <rFont val="Tahoma"/>
            <family val="2"/>
          </rPr>
          <t>: Hike in a forest or woodsy area.
  &gt;</t>
        </r>
        <r>
          <rPr>
            <i/>
            <sz val="9"/>
            <color indexed="81"/>
            <rFont val="Tahoma"/>
            <family val="2"/>
          </rPr>
          <t>Beach hike</t>
        </r>
        <r>
          <rPr>
            <sz val="9"/>
            <color indexed="81"/>
            <rFont val="Tahoma"/>
            <family val="2"/>
          </rPr>
          <t>: Hike on a trail along the ocean or on the sand.
  &gt;</t>
        </r>
        <r>
          <rPr>
            <i/>
            <sz val="9"/>
            <color indexed="81"/>
            <rFont val="Tahoma"/>
            <family val="2"/>
          </rPr>
          <t>Heritage hike</t>
        </r>
        <r>
          <rPr>
            <sz val="9"/>
            <color indexed="81"/>
            <rFont val="Tahoma"/>
            <family val="2"/>
          </rPr>
          <t>: Hike to a historic site in your town and learn about its history.
  &gt;</t>
        </r>
        <r>
          <rPr>
            <i/>
            <sz val="9"/>
            <color indexed="81"/>
            <rFont val="Tahoma"/>
            <family val="2"/>
          </rPr>
          <t>Urban hike</t>
        </r>
        <r>
          <rPr>
            <sz val="9"/>
            <color indexed="81"/>
            <rFont val="Tahoma"/>
            <family val="2"/>
          </rPr>
          <t>: Hike around the city or your community.
  &gt;</t>
        </r>
        <r>
          <rPr>
            <i/>
            <sz val="9"/>
            <color indexed="81"/>
            <rFont val="Tahoma"/>
            <family val="2"/>
          </rPr>
          <t>Snow hike</t>
        </r>
        <r>
          <rPr>
            <sz val="9"/>
            <color indexed="81"/>
            <rFont val="Tahoma"/>
            <family val="2"/>
          </rPr>
          <t>: Hike in snow.
  &gt;</t>
        </r>
        <r>
          <rPr>
            <i/>
            <sz val="9"/>
            <color indexed="81"/>
            <rFont val="Tahoma"/>
            <family val="2"/>
          </rPr>
          <t>Rain hike</t>
        </r>
        <r>
          <rPr>
            <sz val="9"/>
            <color indexed="81"/>
            <rFont val="Tahoma"/>
            <family val="2"/>
          </rPr>
          <t>: Hike after it rains. How does it change the hike?
  &gt;</t>
        </r>
        <r>
          <rPr>
            <i/>
            <sz val="9"/>
            <color indexed="81"/>
            <rFont val="Tahoma"/>
            <family val="2"/>
          </rPr>
          <t>Senses hike</t>
        </r>
        <r>
          <rPr>
            <sz val="9"/>
            <color indexed="81"/>
            <rFont val="Tahoma"/>
            <family val="2"/>
          </rPr>
          <t>: Hike with a buddy with one person blindfolded while the other leads. What do you see, hear, and smell?
  &gt;</t>
        </r>
        <r>
          <rPr>
            <i/>
            <sz val="9"/>
            <color indexed="81"/>
            <rFont val="Tahoma"/>
            <family val="2"/>
          </rPr>
          <t>Penny hike</t>
        </r>
        <r>
          <rPr>
            <sz val="9"/>
            <color indexed="81"/>
            <rFont val="Tahoma"/>
            <family val="2"/>
          </rPr>
          <t>: Flip a coin at each fork in the trail or sidewalk. Heads up, you go right. Tails, you go left.
  &gt;</t>
        </r>
        <r>
          <rPr>
            <i/>
            <sz val="9"/>
            <color indexed="81"/>
            <rFont val="Tahoma"/>
            <family val="2"/>
          </rPr>
          <t>Photo hike</t>
        </r>
        <r>
          <rPr>
            <sz val="9"/>
            <color indexed="81"/>
            <rFont val="Tahoma"/>
            <family val="2"/>
          </rPr>
          <t>: Take photos along your hike to tell a story.
  &gt;</t>
        </r>
        <r>
          <rPr>
            <i/>
            <sz val="9"/>
            <color indexed="81"/>
            <rFont val="Tahoma"/>
            <family val="2"/>
          </rPr>
          <t>Color hike</t>
        </r>
        <r>
          <rPr>
            <sz val="9"/>
            <color indexed="81"/>
            <rFont val="Tahoma"/>
            <family val="2"/>
          </rPr>
          <t>: Bring color chips (paint chips) on your hike and identify matching colors in nature.</t>
        </r>
      </text>
    </comment>
    <comment ref="C822" authorId="0" shapeId="0" xr:uid="{881EE7FB-2F38-4BAE-8662-D4364E3A5D77}">
      <text>
        <r>
          <rPr>
            <b/>
            <sz val="9"/>
            <color indexed="81"/>
            <rFont val="Tahoma"/>
            <family val="2"/>
          </rPr>
          <t>Try both, then choose your favorite.</t>
        </r>
        <r>
          <rPr>
            <sz val="9"/>
            <color indexed="81"/>
            <rFont val="Tahoma"/>
            <family val="2"/>
          </rPr>
          <t xml:space="preserve"> Visit a park with an adult. First, </t>
        </r>
        <r>
          <rPr>
            <b/>
            <sz val="9"/>
            <color indexed="81"/>
            <rFont val="Tahoma"/>
            <family val="2"/>
          </rPr>
          <t>go for a short run</t>
        </r>
        <r>
          <rPr>
            <sz val="9"/>
            <color indexed="81"/>
            <rFont val="Tahoma"/>
            <family val="2"/>
          </rPr>
          <t xml:space="preserve"> in a grassy area. Run fast, then slow it down and take in the sights! Next, go for a walk in the same area. Take time to explore by doing things like touching the bark on a tree, looking up at the sky, and smelling flowers. Talk to your fiends or family about which activity you enjoyed more and why.</t>
        </r>
      </text>
    </comment>
    <comment ref="C823" authorId="0" shapeId="0" xr:uid="{B0A1B85E-BFFB-4D92-A862-4D67BD0B12B5}">
      <text>
        <r>
          <rPr>
            <b/>
            <sz val="9"/>
            <color indexed="81"/>
            <rFont val="Tahoma"/>
            <family val="2"/>
          </rPr>
          <t>Create a mood board.</t>
        </r>
        <r>
          <rPr>
            <sz val="9"/>
            <color indexed="81"/>
            <rFont val="Tahoma"/>
            <family val="2"/>
          </rPr>
          <t xml:space="preserve"> On a poster board, draw and write thoughts and words that represent what </t>
        </r>
        <r>
          <rPr>
            <b/>
            <sz val="9"/>
            <color indexed="81"/>
            <rFont val="Tahoma"/>
            <family val="2"/>
          </rPr>
          <t>running</t>
        </r>
        <r>
          <rPr>
            <sz val="9"/>
            <color indexed="81"/>
            <rFont val="Tahoma"/>
            <family val="2"/>
          </rPr>
          <t xml:space="preserve"> and hiking mean for you. When you're done, talk to your friends or family about which of the two adventures you think you'd enjoy more and why.</t>
        </r>
      </text>
    </comment>
    <comment ref="C824" authorId="0" shapeId="0" xr:uid="{43D10A48-0C7A-44DF-A5CB-978E967EF852}">
      <text>
        <r>
          <rPr>
            <b/>
            <sz val="9"/>
            <color indexed="81"/>
            <rFont val="Tahoma"/>
            <family val="2"/>
          </rPr>
          <t>Play a game to act out what you will do.</t>
        </r>
        <r>
          <rPr>
            <sz val="9"/>
            <color indexed="81"/>
            <rFont val="Tahoma"/>
            <family val="2"/>
          </rPr>
          <t xml:space="preserve"> Play the game "Freeze!" (see instructions on this page) to act out the two different activities for your troop. When you're done, talk to your friends or family about which of the two adventures you think you'd enjoy more and why.</t>
        </r>
      </text>
    </comment>
    <comment ref="C825" authorId="0" shapeId="0" xr:uid="{DCCE83E7-6BF1-4BE6-98FC-E996DD0CBF3B}">
      <text>
        <r>
          <rPr>
            <sz val="9"/>
            <color indexed="81"/>
            <rFont val="Tahoma"/>
            <family val="2"/>
          </rPr>
          <t xml:space="preserve">You decided which adventure to go on. But before you go, you have some planning to do!
TO COMPLETE THIS STEP, MAKE SURE YOU:
►Pick a place. Where do you want to go </t>
        </r>
        <r>
          <rPr>
            <b/>
            <sz val="9"/>
            <color indexed="81"/>
            <rFont val="Tahoma"/>
            <family val="2"/>
          </rPr>
          <t>trail running</t>
        </r>
        <r>
          <rPr>
            <sz val="9"/>
            <color indexed="81"/>
            <rFont val="Tahoma"/>
            <family val="2"/>
          </rPr>
          <t xml:space="preserve"> or hiking?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hiking, decide what three types of hikes you would like to do for your outdoor adventure. See Adventure Options on page two for some ideas, but feel free to come up with your own! If you'll be </t>
        </r>
        <r>
          <rPr>
            <b/>
            <sz val="9"/>
            <color indexed="81"/>
            <rFont val="Tahoma"/>
            <family val="2"/>
          </rPr>
          <t>trail running</t>
        </r>
        <r>
          <rPr>
            <sz val="9"/>
            <color indexed="81"/>
            <rFont val="Tahoma"/>
            <family val="2"/>
          </rPr>
          <t>,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26" authorId="0" shapeId="0" xr:uid="{467F5913-73CA-4503-8A6C-66878433AFAB}">
      <text>
        <r>
          <rPr>
            <b/>
            <sz val="9"/>
            <color indexed="81"/>
            <rFont val="Tahoma"/>
            <family val="2"/>
          </rPr>
          <t>Know the language for your adventure.</t>
        </r>
        <r>
          <rPr>
            <sz val="9"/>
            <color indexed="81"/>
            <rFont val="Tahoma"/>
            <family val="2"/>
          </rPr>
          <t xml:space="preserve"> We've given you some of the words you might hear or use on your adventure. (See the "Words to Know" list.) Add more words to the list and find out what they mean.</t>
        </r>
      </text>
    </comment>
    <comment ref="C827" authorId="0" shapeId="0" xr:uid="{180E4B79-4623-4F56-888C-F1CA8E0EE688}">
      <text>
        <r>
          <rPr>
            <b/>
            <sz val="9"/>
            <color indexed="81"/>
            <rFont val="Tahoma"/>
            <family val="2"/>
          </rPr>
          <t>Make a trail protection plan.</t>
        </r>
        <r>
          <rPr>
            <sz val="9"/>
            <color indexed="81"/>
            <rFont val="Tahoma"/>
            <family val="2"/>
          </rPr>
          <t xml:space="preserve"> Read "Leave No Trace" on page 4 and make a plan for how you will protect trails on your outdoor adventure. How will you discard litter? What will you do to protect plants and animals? Share your plan with your family or Girl Scout friends.
FOR MORE FUN: Find out how you can volunteer to clean up a trail with your troop.</t>
        </r>
      </text>
    </comment>
    <comment ref="C828" authorId="1" shapeId="0" xr:uid="{2C6AE0C4-C48F-41B5-AC78-FDD374256F4A}">
      <text>
        <r>
          <rPr>
            <b/>
            <sz val="9"/>
            <color indexed="81"/>
            <rFont val="Tahoma"/>
            <family val="2"/>
          </rPr>
          <t>Talk to an expert runner</t>
        </r>
        <r>
          <rPr>
            <sz val="9"/>
            <color indexed="81"/>
            <rFont val="Tahoma"/>
            <family val="2"/>
          </rPr>
          <t xml:space="preserve"> or hiker</t>
        </r>
        <r>
          <rPr>
            <b/>
            <sz val="9"/>
            <color indexed="81"/>
            <rFont val="Tahoma"/>
            <family val="2"/>
          </rPr>
          <t>.</t>
        </r>
        <r>
          <rPr>
            <sz val="9"/>
            <color indexed="81"/>
            <rFont val="Tahoma"/>
            <family val="2"/>
          </rPr>
          <t xml:space="preserve"> Find out what they do to prepare for a trip.</t>
        </r>
      </text>
    </comment>
    <comment ref="C829" authorId="1" shapeId="0" xr:uid="{991C10C9-2E67-4802-996B-310589821552}">
      <text>
        <r>
          <rPr>
            <sz val="9"/>
            <color indexed="81"/>
            <rFont val="Tahoma"/>
            <family val="2"/>
          </rPr>
          <t>Part of being prepared is making sure you have the right gear for your adventure. Try to borrow gear from family or friends so you don't need to buy it.</t>
        </r>
      </text>
    </comment>
    <comment ref="C830" authorId="1" shapeId="0" xr:uid="{63C9099E-4792-47D2-BE98-DAF334309282}">
      <text>
        <r>
          <rPr>
            <b/>
            <sz val="9"/>
            <color indexed="81"/>
            <rFont val="Tahoma"/>
            <family val="2"/>
          </rPr>
          <t>Visit an outdoor adventure retailer.</t>
        </r>
        <r>
          <rPr>
            <sz val="9"/>
            <color indexed="81"/>
            <rFont val="Tahoma"/>
            <family val="2"/>
          </rPr>
          <t xml:space="preserve"> Ask someone who works there about your checklist of things to bring on your adventure. Find out how and why each item is used. Make sure to ask what else should be on the list. Do you need any special gear or equipment for your adventure?</t>
        </r>
      </text>
    </comment>
    <comment ref="C831" authorId="1" shapeId="0" xr:uid="{1BF5D037-643C-4180-AA8B-510814840D8E}">
      <text>
        <r>
          <rPr>
            <b/>
            <sz val="9"/>
            <color indexed="81"/>
            <rFont val="Tahoma"/>
            <family val="2"/>
          </rPr>
          <t>Talk to an expert trail runner</t>
        </r>
        <r>
          <rPr>
            <sz val="9"/>
            <color indexed="81"/>
            <rFont val="Tahoma"/>
            <family val="2"/>
          </rPr>
          <t xml:space="preserve"> or hiker</t>
        </r>
        <r>
          <rPr>
            <b/>
            <sz val="9"/>
            <color indexed="81"/>
            <rFont val="Tahoma"/>
            <family val="2"/>
          </rPr>
          <t xml:space="preserve"> about gear.</t>
        </r>
        <r>
          <rPr>
            <sz val="9"/>
            <color indexed="81"/>
            <rFont val="Tahoma"/>
            <family val="2"/>
          </rPr>
          <t xml:space="preserve"> Jot down your questions in advance. You can ask about their must-have gear for an adventure. What type of shoes do they wear and why? How much water and what types of snacks do they pack? Anything else?</t>
        </r>
      </text>
    </comment>
    <comment ref="C832" authorId="1" shapeId="0" xr:uid="{4FBDC8C9-B41B-4563-BE12-0D0218E2BA7B}">
      <text>
        <r>
          <rPr>
            <b/>
            <sz val="9"/>
            <color indexed="81"/>
            <rFont val="Tahoma"/>
            <family val="2"/>
          </rPr>
          <t>Compare and share.</t>
        </r>
        <r>
          <rPr>
            <sz val="9"/>
            <color indexed="81"/>
            <rFont val="Tahoma"/>
            <family val="2"/>
          </rPr>
          <t xml:space="preserve"> Bring the gear you think you'll need to a troop meeting to share and compare. See if you can borrow somethings from friends or family. Do you know an adult with experience in your outdoor adventure who could help guide your meeting?</t>
        </r>
      </text>
    </comment>
    <comment ref="C833" authorId="1" shapeId="0" xr:uid="{7AEC7EE2-2DB7-4664-B9B5-3D3F61F4F5AB}">
      <text>
        <r>
          <rPr>
            <sz val="9"/>
            <color indexed="81"/>
            <rFont val="Tahoma"/>
            <family val="2"/>
          </rPr>
          <t>Before any outdoor adventure, you want to get your mind and body ready for the challenge. The training is part of the fun!
TO COMPLETE THIS STEP, MAKE SURE YOU:
►Use the training tips. Read the comic on the next page. Then, come up with a training plan and put together a schedule.
►Follow safety tips. Train only with a trusted adult or friend. Make sure another adult (one who is not with you), knows your route and about what time you should return home.
►Practice your navigational skills. See some suggestions on page 6.
►Practice your first-aid skills. Know how to respond to injuries like sprains, cuts, and sunburn.</t>
        </r>
      </text>
    </comment>
    <comment ref="C834" authorId="1" shapeId="0" xr:uid="{0E83BAFD-E643-41C2-94DF-1363C7363108}">
      <text>
        <r>
          <rPr>
            <b/>
            <sz val="9"/>
            <color indexed="81"/>
            <rFont val="Tahoma"/>
            <family val="2"/>
          </rPr>
          <t>Take a practice run</t>
        </r>
        <r>
          <rPr>
            <sz val="9"/>
            <color indexed="81"/>
            <rFont val="Tahoma"/>
            <family val="2"/>
          </rPr>
          <t xml:space="preserve"> or hike</t>
        </r>
        <r>
          <rPr>
            <b/>
            <sz val="9"/>
            <color indexed="81"/>
            <rFont val="Tahoma"/>
            <family val="2"/>
          </rPr>
          <t>.</t>
        </r>
        <r>
          <rPr>
            <sz val="9"/>
            <color indexed="81"/>
            <rFont val="Tahoma"/>
            <family val="2"/>
          </rPr>
          <t xml:space="preserve"> </t>
        </r>
        <r>
          <rPr>
            <b/>
            <sz val="9"/>
            <color indexed="81"/>
            <rFont val="Tahoma"/>
            <family val="2"/>
          </rPr>
          <t>Running?</t>
        </r>
        <r>
          <rPr>
            <sz val="9"/>
            <color indexed="81"/>
            <rFont val="Tahoma"/>
            <family val="2"/>
          </rPr>
          <t xml:space="preserve"> Do a practice run around your block or on a school track. Hiking? Take a short hike with a friend or family member. Team up with a trusted adult for both options, of course!</t>
        </r>
      </text>
    </comment>
    <comment ref="C835" authorId="1" shapeId="0" xr:uid="{AAD8104B-B4B9-4D6F-B993-91D988CD6B9B}">
      <text>
        <r>
          <rPr>
            <b/>
            <sz val="9"/>
            <color indexed="81"/>
            <rFont val="Tahoma"/>
            <family val="2"/>
          </rPr>
          <t>Get expert training tips.</t>
        </r>
        <r>
          <rPr>
            <sz val="9"/>
            <color indexed="81"/>
            <rFont val="Tahoma"/>
            <family val="2"/>
          </rPr>
          <t xml:space="preserve"> Ask a track coach or experienced hiker to give you tips on goals and training. Find out how they trained when they got started.</t>
        </r>
      </text>
    </comment>
    <comment ref="C836" authorId="1" shapeId="0" xr:uid="{248CBA3C-D121-4748-8D7B-A187416CE336}">
      <text>
        <r>
          <rPr>
            <b/>
            <sz val="9"/>
            <color indexed="81"/>
            <rFont val="Tahoma"/>
            <family val="2"/>
          </rPr>
          <t>Visualize your outdoor adventure from start to finish.</t>
        </r>
        <r>
          <rPr>
            <sz val="9"/>
            <color indexed="81"/>
            <rFont val="Tahoma"/>
            <family val="2"/>
          </rPr>
          <t xml:space="preserve"> Find a quiet place to sit. Take a few deep breaths. Think about the outdoor adventure you'll be going on. Who is with you? What do you see, smell, taste, and hear? How are you feeling? Confident? Excited? A little nervous, maybe?</t>
        </r>
      </text>
    </comment>
    <comment ref="C837" authorId="1" shapeId="0" xr:uid="{C700FC4F-2EEF-4DDF-BD67-3FC3463CF684}">
      <text>
        <r>
          <rPr>
            <sz val="9"/>
            <color indexed="81"/>
            <rFont val="Tahoma"/>
            <family val="2"/>
          </rPr>
          <t>Make your adventure an experience you'll remember forever - add fun games, take videos, or keep a journal!
BEFORE YOU TAKE THIS STEP, REMEMBER:
►Safety: Follow the safety tips on the next page.
►Permission: Get permission slips, if needed, from your Girl Scout council, parent, or guardian.
►Gear check: Make sure you have all the gear from Step 3 with you, including snacks and water in reusable containers and a first aid-kit.
►Weather: Always check the weather before leaving.
►Leave No Trace: Know and practice the Seven Principles of Leave No Trace.</t>
        </r>
      </text>
    </comment>
    <comment ref="C838" authorId="1" shapeId="0" xr:uid="{82F021EB-4203-4895-B0AF-4D0550A179DE}">
      <text>
        <r>
          <rPr>
            <b/>
            <sz val="9"/>
            <color indexed="81"/>
            <rFont val="Tahoma"/>
            <family val="2"/>
          </rPr>
          <t>Find out how to shoot an action video.</t>
        </r>
        <r>
          <rPr>
            <sz val="9"/>
            <color indexed="81"/>
            <rFont val="Tahoma"/>
            <family val="2"/>
          </rPr>
          <t xml:space="preserve"> Before you go, practice with a smartphone or video camera. On the day of your adventure, take videos of you and your group. Tell the story of your adventure with your video.</t>
        </r>
      </text>
    </comment>
    <comment ref="C839" authorId="1" shapeId="0" xr:uid="{91E763CE-E416-459D-BC0A-085D57AAEA9B}">
      <text>
        <r>
          <rPr>
            <b/>
            <sz val="9"/>
            <color indexed="81"/>
            <rFont val="Tahoma"/>
            <family val="2"/>
          </rPr>
          <t>Play an adventure game.</t>
        </r>
        <r>
          <rPr>
            <sz val="9"/>
            <color indexed="81"/>
            <rFont val="Tahoma"/>
            <family val="2"/>
          </rPr>
          <t xml:space="preserve"> Make your </t>
        </r>
        <r>
          <rPr>
            <b/>
            <sz val="9"/>
            <color indexed="81"/>
            <rFont val="Tahoma"/>
            <family val="2"/>
          </rPr>
          <t>run</t>
        </r>
        <r>
          <rPr>
            <sz val="9"/>
            <color indexed="81"/>
            <rFont val="Tahoma"/>
            <family val="2"/>
          </rPr>
          <t xml:space="preserve"> or hike even more fun by playing a game. You might organize a scavenger hunt or play other games as you run.</t>
        </r>
      </text>
    </comment>
    <comment ref="C840" authorId="1" shapeId="0" xr:uid="{7911CE78-CBA1-4EB2-AEF1-ECB0665D2621}">
      <text>
        <r>
          <rPr>
            <b/>
            <sz val="9"/>
            <color rgb="FF000000"/>
            <rFont val="Tahoma"/>
            <family val="2"/>
          </rPr>
          <t>Keep an adventure journal.</t>
        </r>
        <r>
          <rPr>
            <sz val="9"/>
            <color rgb="FF000000"/>
            <rFont val="Tahoma"/>
            <family val="2"/>
          </rPr>
          <t xml:space="preserve"> Capture your thoughts about the adventure. What do you want to remember? What do you want to improve next time? You can write notes in a journal or record your experiences on a smartphone voice recorder.
</t>
        </r>
        <r>
          <rPr>
            <sz val="9"/>
            <color rgb="FF000000"/>
            <rFont val="Tahoma"/>
            <family val="2"/>
          </rPr>
          <t>FOR MORE FUN: With an adult's help, look for a journal or goals app.</t>
        </r>
      </text>
    </comment>
    <comment ref="C845" authorId="1" shapeId="0" xr:uid="{C43652E1-979F-4490-8770-A3AF84E9098F}">
      <text>
        <r>
          <rPr>
            <sz val="9"/>
            <color rgb="FF000000"/>
            <rFont val="Tahoma"/>
            <family val="2"/>
          </rPr>
          <t xml:space="preserve">What’s the difference between riding on a unicorn and in a car? You can imagine either, but you can only drive one on the road! A vehicle is a machine that moves people or things, like a car, truck, or motorcycle. 
Find out how automotive designers come up with ideas for new vehicles. Then, design your own! </t>
        </r>
      </text>
    </comment>
    <comment ref="C846" authorId="1" shapeId="0" xr:uid="{E0D044A9-864C-4FE5-B593-4230342D7E66}">
      <text>
        <r>
          <rPr>
            <b/>
            <sz val="9"/>
            <color rgb="FF000000"/>
            <rFont val="Tahoma"/>
            <family val="34"/>
          </rPr>
          <t xml:space="preserve">Explore how people move from place to place
Have you ever ridden on a snowmobile, used a scooter, or paddled a canoe? </t>
        </r>
        <r>
          <rPr>
            <sz val="9"/>
            <color rgb="FF000000"/>
            <rFont val="Tahoma"/>
            <family val="34"/>
          </rPr>
          <t xml:space="preserve">When you move yourself— or something moves you—from place to place, that’s </t>
        </r>
        <r>
          <rPr>
            <b/>
            <sz val="9"/>
            <color rgb="FF000000"/>
            <rFont val="Tahoma"/>
            <family val="34"/>
          </rPr>
          <t xml:space="preserve">mobility! </t>
        </r>
        <r>
          <rPr>
            <sz val="9"/>
            <color rgb="FF000000"/>
            <rFont val="Tahoma"/>
            <family val="34"/>
          </rPr>
          <t xml:space="preserve">
A snowmobile, scooter, and canoe are all different kinds of </t>
        </r>
        <r>
          <rPr>
            <b/>
            <sz val="9"/>
            <color rgb="FF000000"/>
            <rFont val="Tahoma"/>
            <family val="34"/>
          </rPr>
          <t>transportation</t>
        </r>
        <r>
          <rPr>
            <sz val="9"/>
            <color rgb="FF000000"/>
            <rFont val="Tahoma"/>
            <family val="34"/>
          </rPr>
          <t xml:space="preserve">. They help to move people and things from one place to another. When a person rides in a vehicle, they’re a </t>
        </r>
        <r>
          <rPr>
            <b/>
            <sz val="9"/>
            <color rgb="FF000000"/>
            <rFont val="Tahoma"/>
            <family val="34"/>
          </rPr>
          <t>passenger</t>
        </r>
        <r>
          <rPr>
            <sz val="9"/>
            <color rgb="FF000000"/>
            <rFont val="Tahoma"/>
            <family val="34"/>
          </rPr>
          <t xml:space="preserve">, and if they carry things with them, those things are </t>
        </r>
        <r>
          <rPr>
            <b/>
            <sz val="9"/>
            <color rgb="FF000000"/>
            <rFont val="Tahoma"/>
            <family val="34"/>
          </rPr>
          <t>cargo</t>
        </r>
        <r>
          <rPr>
            <sz val="9"/>
            <color rgb="FF000000"/>
            <rFont val="Tahoma"/>
            <family val="34"/>
          </rPr>
          <t xml:space="preserve">! 
Now, think about some places you like to go, like your friend’s house or to the beach. What cargo do you take with you? What sort of things do you use to transport your cargo? </t>
        </r>
      </text>
    </comment>
    <comment ref="C847" authorId="1" shapeId="0" xr:uid="{88E9866B-73EE-417A-B707-8254D84E9D00}">
      <text>
        <r>
          <rPr>
            <b/>
            <sz val="9"/>
            <color rgb="FF000000"/>
            <rFont val="Tahoma"/>
            <family val="34"/>
          </rPr>
          <t xml:space="preserve">All vehicles need some of the same parts—like an engine and wheels—to make them move. </t>
        </r>
        <r>
          <rPr>
            <sz val="9"/>
            <color rgb="FF000000"/>
            <rFont val="Tahoma"/>
            <family val="34"/>
          </rPr>
          <t xml:space="preserve">
</t>
        </r>
        <r>
          <rPr>
            <sz val="9"/>
            <color rgb="FF000000"/>
            <rFont val="Tahoma"/>
            <family val="34"/>
          </rPr>
          <t xml:space="preserve">Automotive designers also add other parts, or </t>
        </r>
        <r>
          <rPr>
            <b/>
            <sz val="9"/>
            <color rgb="FF000000"/>
            <rFont val="Tahoma"/>
            <family val="34"/>
          </rPr>
          <t>design features</t>
        </r>
        <r>
          <rPr>
            <sz val="9"/>
            <color rgb="FF000000"/>
            <rFont val="Tahoma"/>
            <family val="34"/>
          </rPr>
          <t xml:space="preserve">, that make the vehicle even more useful. For example, heated seats are great if you live in a cold place. Cupholders are helpful for people on the move. 
</t>
        </r>
        <r>
          <rPr>
            <sz val="9"/>
            <color rgb="FF000000"/>
            <rFont val="Tahoma"/>
            <family val="34"/>
          </rPr>
          <t xml:space="preserve">The list of parts and design features is the vehicle’s design criteria. </t>
        </r>
        <r>
          <rPr>
            <b/>
            <sz val="9"/>
            <color rgb="FF000000"/>
            <rFont val="Tahoma"/>
            <family val="34"/>
          </rPr>
          <t xml:space="preserve">Criteria </t>
        </r>
        <r>
          <rPr>
            <sz val="9"/>
            <color rgb="FF000000"/>
            <rFont val="Tahoma"/>
            <family val="34"/>
          </rPr>
          <t xml:space="preserve">are things that a product, such as a car, needs to have. </t>
        </r>
      </text>
    </comment>
    <comment ref="C848" authorId="1" shapeId="0" xr:uid="{E6BEA1E6-AD97-457F-A927-BFA36BA39977}">
      <text>
        <r>
          <rPr>
            <b/>
            <sz val="9"/>
            <color rgb="FF000000"/>
            <rFont val="Tahoma"/>
            <family val="2"/>
          </rPr>
          <t xml:space="preserve">How do automotive designers choose their design criteria? </t>
        </r>
        <r>
          <rPr>
            <sz val="9"/>
            <color rgb="FF000000"/>
            <rFont val="Tahoma"/>
            <family val="2"/>
          </rPr>
          <t xml:space="preserve">They ask their </t>
        </r>
        <r>
          <rPr>
            <b/>
            <sz val="9"/>
            <color rgb="FF000000"/>
            <rFont val="Tahoma"/>
            <family val="2"/>
          </rPr>
          <t>customers</t>
        </r>
        <r>
          <rPr>
            <sz val="9"/>
            <color rgb="FF000000"/>
            <rFont val="Tahoma"/>
            <family val="2"/>
          </rPr>
          <t xml:space="preserve">! Those are the people who will be using what they design. 
This is called </t>
        </r>
        <r>
          <rPr>
            <b/>
            <sz val="9"/>
            <color rgb="FF000000"/>
            <rFont val="Tahoma"/>
            <family val="2"/>
          </rPr>
          <t>market research</t>
        </r>
        <r>
          <rPr>
            <sz val="9"/>
            <color rgb="FF000000"/>
            <rFont val="Tahoma"/>
            <family val="2"/>
          </rPr>
          <t xml:space="preserve">. Through interviews, surveys, and product tests, designers can gather data (that’s information!) to explore what kind of vehicle their customer would like. Then, designers analyze their data to find out what their customer wants and needs. 
For example, they might find out that people want a car that uses less gasoline or would love a purple truck. Whatever it is their customers want, designers want to know! 
Once you know who your customer is, you can create a list of criteria with parts and features that they want and need. </t>
        </r>
      </text>
    </comment>
    <comment ref="C849" authorId="1" shapeId="0" xr:uid="{C332D288-0D8E-461B-860C-BF781C60AA99}">
      <text>
        <r>
          <rPr>
            <b/>
            <sz val="9"/>
            <color rgb="FF000000"/>
            <rFont val="Tahoma"/>
            <family val="34"/>
          </rPr>
          <t xml:space="preserve">When you’ve imagined a great new vehicle, you want to share your idea with others. </t>
        </r>
        <r>
          <rPr>
            <sz val="9"/>
            <color rgb="FF000000"/>
            <rFont val="Tahoma"/>
            <family val="34"/>
          </rPr>
          <t xml:space="preserve">One of the best ways to do that is to draw it! 
Creative designers sketch their vehicle in several different ways. They’ll draw the </t>
        </r>
        <r>
          <rPr>
            <b/>
            <sz val="9"/>
            <color rgb="FF000000"/>
            <rFont val="Tahoma"/>
            <family val="34"/>
          </rPr>
          <t>exterior</t>
        </r>
        <r>
          <rPr>
            <sz val="9"/>
            <color rgb="FF000000"/>
            <rFont val="Tahoma"/>
            <family val="34"/>
          </rPr>
          <t xml:space="preserve">, or outside, from different angles: the front, top, sides, and back. They’ll draw the </t>
        </r>
        <r>
          <rPr>
            <b/>
            <sz val="9"/>
            <color rgb="FF000000"/>
            <rFont val="Tahoma"/>
            <family val="34"/>
          </rPr>
          <t>interior</t>
        </r>
        <r>
          <rPr>
            <sz val="9"/>
            <color rgb="FF000000"/>
            <rFont val="Tahoma"/>
            <family val="34"/>
          </rPr>
          <t xml:space="preserve">, or inside, too. And if there’s a feature they really want people to notice, like a new kind of seat or steering wheel, they’ll even draw a special picture of that. 
Once you have design criteria, use them to sketch your vehicle. Then, share your sketches with others to show them your design. </t>
        </r>
      </text>
    </comment>
    <comment ref="C850" authorId="1" shapeId="0" xr:uid="{94F5DB45-A63B-4A0B-BE0E-E849413284B5}">
      <text>
        <r>
          <rPr>
            <b/>
            <sz val="9"/>
            <color rgb="FF000000"/>
            <rFont val="Tahoma"/>
            <family val="2"/>
          </rPr>
          <t xml:space="preserve">What’s better than a picture to help people understand your design? </t>
        </r>
        <r>
          <rPr>
            <sz val="9"/>
            <color rgb="FF000000"/>
            <rFont val="Tahoma"/>
            <family val="2"/>
          </rPr>
          <t xml:space="preserve">A model! An automotive designer uses her design criteria, sketches, and model to share her ideas with others. 
</t>
        </r>
        <r>
          <rPr>
            <b/>
            <sz val="9"/>
            <color rgb="FF000000"/>
            <rFont val="Tahoma"/>
            <family val="2"/>
          </rPr>
          <t xml:space="preserve">Clay sculptors </t>
        </r>
        <r>
          <rPr>
            <sz val="9"/>
            <color rgb="FF000000"/>
            <rFont val="Tahoma"/>
            <family val="2"/>
          </rPr>
          <t xml:space="preserve">are the people who make models of new vehicles out of clay. Together with other designers and engineers, they figure out if it’s possible to make the new vehicle to sell to people. 
Like a clay sculptor, use your criteria and sketches to create a sculpted model of your vehicle. </t>
        </r>
      </text>
    </comment>
    <comment ref="C852" authorId="1" shapeId="0" xr:uid="{2C0CA53E-1751-4EAE-B423-69003489ACF1}">
      <text>
        <r>
          <rPr>
            <sz val="9"/>
            <color rgb="FF000000"/>
            <rFont val="Tahoma"/>
            <family val="2"/>
          </rPr>
          <t>Once designers have an idea for a new vehicle, it's up to automotive engineers to figure out how to build it. They make a plan, build a working model, and test it to see if the vehicle works. They look for ways to fix the vehicle until it's safe to drive and works just the way they want it to.
Explore how to engineer your own model of an emergency vehicle!</t>
        </r>
      </text>
    </comment>
    <comment ref="C853" authorId="1" shapeId="0" xr:uid="{BAB5AFD2-FB08-4B31-B442-9CB52028E4D4}">
      <text>
        <r>
          <rPr>
            <b/>
            <sz val="9"/>
            <color rgb="FF000000"/>
            <rFont val="Tahoma"/>
            <family val="34"/>
          </rPr>
          <t xml:space="preserve">Learn about simple machines in vehicles
What would you rather do: climb a rope to the ceiling or walk up a ramp? </t>
        </r>
        <r>
          <rPr>
            <sz val="9"/>
            <color rgb="FF000000"/>
            <rFont val="Tahoma"/>
            <family val="34"/>
          </rPr>
          <t xml:space="preserve">Climbing the rope might be more fun, but the ramp would make going the same distance easier. That’s because a ramp is a type of simple machine called an inclined plane. 
</t>
        </r>
        <r>
          <rPr>
            <b/>
            <sz val="9"/>
            <color rgb="FF000000"/>
            <rFont val="Tahoma"/>
            <family val="34"/>
          </rPr>
          <t xml:space="preserve">Simple machines </t>
        </r>
        <r>
          <rPr>
            <sz val="9"/>
            <color rgb="FF000000"/>
            <rFont val="Tahoma"/>
            <family val="34"/>
          </rPr>
          <t xml:space="preserve">make work easier by using less force in a different direction. </t>
        </r>
        <r>
          <rPr>
            <b/>
            <sz val="9"/>
            <color rgb="FF000000"/>
            <rFont val="Tahoma"/>
            <family val="34"/>
          </rPr>
          <t xml:space="preserve">Force </t>
        </r>
        <r>
          <rPr>
            <sz val="9"/>
            <color rgb="FF000000"/>
            <rFont val="Tahoma"/>
            <family val="34"/>
          </rPr>
          <t xml:space="preserve">is the strength or energy that creates movement, like a push or pull. 
A vehicle is made up of lots of parts that work together so the vehicle can move. For example, a gas cap is a screw and the door handle is a lever. When simple machines like these work together, that’s a </t>
        </r>
        <r>
          <rPr>
            <b/>
            <sz val="9"/>
            <color rgb="FF000000"/>
            <rFont val="Tahoma"/>
            <family val="34"/>
          </rPr>
          <t xml:space="preserve">compound machine. </t>
        </r>
      </text>
    </comment>
    <comment ref="C854" authorId="1" shapeId="0" xr:uid="{380E11C9-9DD6-40E7-9A8E-6F186E5834CE}">
      <text>
        <r>
          <rPr>
            <b/>
            <sz val="9"/>
            <color rgb="FF000000"/>
            <rFont val="Tahoma"/>
            <family val="34"/>
          </rPr>
          <t xml:space="preserve">Engineer a vehicle for safety based on critera
Some vehicles are built to work in extreme conditions. </t>
        </r>
        <r>
          <rPr>
            <sz val="9"/>
            <color rgb="FF000000"/>
            <rFont val="Tahoma"/>
            <family val="34"/>
          </rPr>
          <t xml:space="preserve">Emergency vehicles that help people in floods, earthquakes, or blizzards need to be safe. They also need to work in difficult road and weather conditions, like snow, rocks, or heavy rain. 
Automotive engineers use science and technology to figure out what materials work best and how to build the vehicle. They’ll make sure their vehicle meets the designers’ criteria, with all the important parts and features it needs to do its job. </t>
        </r>
      </text>
    </comment>
    <comment ref="C855" authorId="1" shapeId="0" xr:uid="{14542421-01F9-494A-BECE-CE842AF39099}">
      <text>
        <r>
          <rPr>
            <b/>
            <sz val="9"/>
            <color rgb="FF000000"/>
            <rFont val="Tahoma"/>
            <family val="34"/>
          </rPr>
          <t xml:space="preserve">Automotive engineers take ideas for vehicles and turn them into real working machines that can drive on the road. </t>
        </r>
        <r>
          <rPr>
            <sz val="9"/>
            <color rgb="FF000000"/>
            <rFont val="Tahoma"/>
            <family val="34"/>
          </rPr>
          <t xml:space="preserve">To do this, they need to make sure their plans make sense and their materials are the best choice for the design. They do this by building a prototype, or working model, of the vehicle. 
Automotive engineers use the </t>
        </r>
        <r>
          <rPr>
            <b/>
            <sz val="9"/>
            <color rgb="FF000000"/>
            <rFont val="Tahoma"/>
            <family val="34"/>
          </rPr>
          <t xml:space="preserve">Design Thinking Process </t>
        </r>
        <r>
          <rPr>
            <sz val="9"/>
            <color rgb="FF000000"/>
            <rFont val="Tahoma"/>
            <family val="34"/>
          </rPr>
          <t>to build a vehicle. They: 
►</t>
        </r>
        <r>
          <rPr>
            <b/>
            <sz val="9"/>
            <color rgb="FF000000"/>
            <rFont val="Tahoma"/>
            <family val="34"/>
          </rPr>
          <t> </t>
        </r>
        <r>
          <rPr>
            <sz val="9"/>
            <color rgb="FF000000"/>
            <rFont val="Tahoma"/>
            <family val="34"/>
          </rPr>
          <t>identify the problem or project:they need to build a new vehicle that works and is safe 
►</t>
        </r>
        <r>
          <rPr>
            <b/>
            <sz val="9"/>
            <color rgb="FF000000"/>
            <rFont val="Tahoma"/>
            <family val="34"/>
          </rPr>
          <t> </t>
        </r>
        <r>
          <rPr>
            <sz val="9"/>
            <color rgb="FF000000"/>
            <rFont val="Tahoma"/>
            <family val="34"/>
          </rPr>
          <t>brainstorm and create a plan for how they’ll build the vehicle 
►</t>
        </r>
        <r>
          <rPr>
            <b/>
            <sz val="9"/>
            <color rgb="FF000000"/>
            <rFont val="Tahoma"/>
            <family val="34"/>
          </rPr>
          <t> </t>
        </r>
        <r>
          <rPr>
            <sz val="9"/>
            <color rgb="FF000000"/>
            <rFont val="Tahoma"/>
            <family val="34"/>
          </rPr>
          <t>build a prototype of the vehicle test the prototype 
►</t>
        </r>
        <r>
          <rPr>
            <b/>
            <sz val="9"/>
            <color rgb="FF000000"/>
            <rFont val="Tahoma"/>
            <family val="34"/>
          </rPr>
          <t> </t>
        </r>
        <r>
          <rPr>
            <sz val="9"/>
            <color rgb="FF000000"/>
            <rFont val="Tahoma"/>
            <family val="34"/>
          </rPr>
          <t xml:space="preserve">find ways to improve it and make it better 
In engineering, testing your prototype is the key to success! </t>
        </r>
      </text>
    </comment>
    <comment ref="C856" authorId="1" shapeId="0" xr:uid="{77C6B184-88E9-4A1C-84C5-A02ABA3DACCA}">
      <text>
        <r>
          <rPr>
            <b/>
            <sz val="9"/>
            <color rgb="FF000000"/>
            <rFont val="Tahoma"/>
            <family val="34"/>
          </rPr>
          <t xml:space="preserve">Once engineers build a prototype, they need to test it! </t>
        </r>
        <r>
          <rPr>
            <sz val="9"/>
            <color rgb="FF000000"/>
            <rFont val="Tahoma"/>
            <family val="34"/>
          </rPr>
          <t xml:space="preserve">They’ll test for safety and how well it drives in different weather or on different roads. Sometimes, they’ll even test it to the point of failure—that’s when the prototype breaks or doesn’t work anymore. 
</t>
        </r>
        <r>
          <rPr>
            <sz val="9"/>
            <color rgb="FF000000"/>
            <rFont val="Tahoma"/>
            <family val="34"/>
          </rPr>
          <t xml:space="preserve">After testing, the engineers can use everything they’ve learned to improve the vehicle. Every time they make a change, that’s called an </t>
        </r>
        <r>
          <rPr>
            <b/>
            <sz val="9"/>
            <color rgb="FF000000"/>
            <rFont val="Tahoma"/>
            <family val="34"/>
          </rPr>
          <t>iteration</t>
        </r>
        <r>
          <rPr>
            <sz val="9"/>
            <color rgb="FF000000"/>
            <rFont val="Tahoma"/>
            <family val="34"/>
          </rPr>
          <t xml:space="preserve">, or a revised version of the design. 
</t>
        </r>
        <r>
          <rPr>
            <sz val="9"/>
            <color rgb="FF000000"/>
            <rFont val="Tahoma"/>
            <family val="34"/>
          </rPr>
          <t xml:space="preserve">When you’re testing your prototype, remember that something breaking or going wrong is a good thing! It shows you places where you can make your vehicle even better. </t>
        </r>
      </text>
    </comment>
    <comment ref="C857" authorId="1" shapeId="0" xr:uid="{D8061FEE-46A0-44CB-940B-B870FB151B26}">
      <text>
        <r>
          <rPr>
            <b/>
            <sz val="9"/>
            <color rgb="FF000000"/>
            <rFont val="Tahoma"/>
            <family val="34"/>
          </rPr>
          <t xml:space="preserve">Share your vehicle prototype and testing results
You’ve engineered and tested a vehicle prototype. </t>
        </r>
        <r>
          <rPr>
            <sz val="9"/>
            <color rgb="FF000000"/>
            <rFont val="Tahoma"/>
            <family val="34"/>
          </rPr>
          <t xml:space="preserve">
Now what? You need to manufacture it! Manufacturing is when a lot of something is made in a factory to be sold. 
When the engineering team knows their vehicle is safe and works, they share it with the manufacturing team. In a </t>
        </r>
        <r>
          <rPr>
            <b/>
            <sz val="9"/>
            <color rgb="FF000000"/>
            <rFont val="Tahoma"/>
            <family val="34"/>
          </rPr>
          <t>milestone review</t>
        </r>
        <r>
          <rPr>
            <sz val="9"/>
            <color rgb="FF000000"/>
            <rFont val="Tahoma"/>
            <family val="34"/>
          </rPr>
          <t xml:space="preserve">, the engineering team presents their prototype, test results, and detailed engineering plan for the vehicle. 
This gives manufacturers a chance to make sure they have everything they need to assemble lots of the vehicle for customers. </t>
        </r>
      </text>
    </comment>
    <comment ref="C859" authorId="1" shapeId="0" xr:uid="{5EF07970-AA74-4479-AB87-2C55933B5EDD}">
      <text>
        <r>
          <rPr>
            <sz val="9"/>
            <color rgb="FF000000"/>
            <rFont val="Tahoma"/>
            <family val="34"/>
          </rPr>
          <t xml:space="preserve">First designers imagine a new vehicle. Then, engineers build a model. After that, automotive manufacturers make a lot of the vehicle. They make sure they have people to help, clear instructions for what to do, and enough materials for the job. Discover how manufacturers build lots of vehicles that are safe and well made by earning this badge! </t>
        </r>
      </text>
    </comment>
    <comment ref="C860" authorId="1" shapeId="0" xr:uid="{E48ABC3E-6099-4742-A4AD-5726EEB53E66}">
      <text>
        <r>
          <rPr>
            <b/>
            <sz val="9"/>
            <color rgb="FF000000"/>
            <rFont val="Tahoma"/>
            <family val="34"/>
          </rPr>
          <t xml:space="preserve">Experience the manufcaturing process
Imagine you’re on a team that has to manufacture thousands of vehicles in a small amount of time. </t>
        </r>
        <r>
          <rPr>
            <sz val="9"/>
            <color rgb="FF000000"/>
            <rFont val="Tahoma"/>
            <family val="34"/>
          </rPr>
          <t xml:space="preserve">How would you do it? 
When manufacturers make a product in a factory, they want to do it </t>
        </r>
        <r>
          <rPr>
            <b/>
            <sz val="9"/>
            <color rgb="FF000000"/>
            <rFont val="Tahoma"/>
            <family val="34"/>
          </rPr>
          <t>efficiently</t>
        </r>
        <r>
          <rPr>
            <sz val="9"/>
            <color rgb="FF000000"/>
            <rFont val="Tahoma"/>
            <family val="34"/>
          </rPr>
          <t xml:space="preserve">. That means making their product without wasting time or materials. 
You’d first need a </t>
        </r>
        <r>
          <rPr>
            <b/>
            <sz val="9"/>
            <color rgb="FF000000"/>
            <rFont val="Tahoma"/>
            <family val="34"/>
          </rPr>
          <t>factory</t>
        </r>
        <r>
          <rPr>
            <sz val="9"/>
            <color rgb="FF000000"/>
            <rFont val="Tahoma"/>
            <family val="34"/>
          </rPr>
          <t xml:space="preserve">—that’s a big building to hold all of the machines and materials. 
Then, you can set up an </t>
        </r>
        <r>
          <rPr>
            <b/>
            <sz val="9"/>
            <color rgb="FF000000"/>
            <rFont val="Tahoma"/>
            <family val="34"/>
          </rPr>
          <t xml:space="preserve">assembly line </t>
        </r>
        <r>
          <rPr>
            <sz val="9"/>
            <color rgb="FF000000"/>
            <rFont val="Tahoma"/>
            <family val="34"/>
          </rPr>
          <t xml:space="preserve">to efficiently manufacture the vehicles. This is when everything in a factory is set up in order to build the cars, part by part. </t>
        </r>
      </text>
    </comment>
    <comment ref="C861" authorId="1" shapeId="0" xr:uid="{0D9CDD18-FD3F-410F-99A0-BAB02D21DD83}">
      <text>
        <r>
          <rPr>
            <b/>
            <sz val="9"/>
            <color rgb="FF000000"/>
            <rFont val="Tahoma"/>
            <family val="2"/>
          </rPr>
          <t>Learn about the automotive manufacturing rocess
Think about something you're good at, like playing an instrument, shooting a free throw in basketball, or baking your favorite cake.</t>
        </r>
        <r>
          <rPr>
            <sz val="9"/>
            <color rgb="FF000000"/>
            <rFont val="Tahoma"/>
            <family val="2"/>
          </rPr>
          <t xml:space="preserve"> If you're good at something, you're able to do it the same way almost every time.
Making sure things are done the same way every time is also important in automotive manufacturing. This helps manufacturers make sure the vehicles are wll made and safe.
In an automotive factory, </t>
        </r>
        <r>
          <rPr>
            <b/>
            <sz val="9"/>
            <color rgb="FF000000"/>
            <rFont val="Tahoma"/>
            <family val="2"/>
          </rPr>
          <t>die presses</t>
        </r>
        <r>
          <rPr>
            <sz val="9"/>
            <color rgb="FF000000"/>
            <rFont val="Tahoma"/>
            <family val="2"/>
          </rPr>
          <t xml:space="preserve"> are machines that stamp and cut metal into the shape of different vehicle parts. They help manufacturers make sure the same set of parts is used in every vehicle they're assembling.
Manufacturers organize all their people and machines using a special system called </t>
        </r>
        <r>
          <rPr>
            <b/>
            <sz val="9"/>
            <color rgb="FF000000"/>
            <rFont val="Tahoma"/>
            <family val="2"/>
          </rPr>
          <t>5S</t>
        </r>
        <r>
          <rPr>
            <sz val="9"/>
            <color rgb="FF000000"/>
            <rFont val="Tahoma"/>
            <family val="2"/>
          </rPr>
          <t>.
The 5 steps of 5S are:
►Sort
►Set in order
►Shine
►Standardize (keep the same), and
►Sustain (keep it going).
5S saves manufacturers time and materials (those cost money!). It helps them efficiently assemble the vehicles.</t>
        </r>
      </text>
    </comment>
    <comment ref="C862" authorId="1" shapeId="0" xr:uid="{6E57A2AF-F8E3-4050-85BB-9EDF57A09931}">
      <text>
        <r>
          <rPr>
            <b/>
            <sz val="9"/>
            <color rgb="FF000000"/>
            <rFont val="Tahoma"/>
            <family val="2"/>
          </rPr>
          <t>Plan your own automotive manufacturing process
Have you ever wanted to build something, like a fort or go-kart, but didn't know where to get started?</t>
        </r>
        <r>
          <rPr>
            <sz val="9"/>
            <color rgb="FF000000"/>
            <rFont val="Tahoma"/>
            <family val="2"/>
          </rPr>
          <t xml:space="preserve"> A </t>
        </r>
        <r>
          <rPr>
            <b/>
            <sz val="9"/>
            <color rgb="FF000000"/>
            <rFont val="Tahoma"/>
            <family val="2"/>
          </rPr>
          <t>launch engineer</t>
        </r>
        <r>
          <rPr>
            <sz val="9"/>
            <color rgb="FF000000"/>
            <rFont val="Tahoma"/>
            <family val="2"/>
          </rPr>
          <t xml:space="preserve"> figures out how the manufacturing team will assemble a new vehicle. She looks at the information from the engineering team and decides what changes need to be made to the factory.
She might add or take out machines. She might change the order for assembling the parts. And sometimes, she might need more, fewer, or different workers!
So, how can you design a way to assemble a set of model vehicles, like a launch engineer?</t>
        </r>
      </text>
    </comment>
    <comment ref="C863" authorId="1" shapeId="0" xr:uid="{A111E71A-53EE-4639-8D2A-6DBBD07B6B76}">
      <text>
        <r>
          <rPr>
            <b/>
            <sz val="9"/>
            <color rgb="FF000000"/>
            <rFont val="Tahoma"/>
            <family val="2"/>
          </rPr>
          <t>Assembly lines help the manufacturing process to be efficient, but it still takes a big team of people to manufacutre a vehicle!</t>
        </r>
        <r>
          <rPr>
            <sz val="9"/>
            <color rgb="FF000000"/>
            <rFont val="Tahoma"/>
            <family val="2"/>
          </rPr>
          <t xml:space="preserve">
First, the launch engineer figures out how the new assembly line will work.
Then, the </t>
        </r>
        <r>
          <rPr>
            <b/>
            <sz val="9"/>
            <color rgb="FF000000"/>
            <rFont val="Tahoma"/>
            <family val="2"/>
          </rPr>
          <t>manufacturing engineers</t>
        </r>
        <r>
          <rPr>
            <sz val="9"/>
            <color rgb="FF000000"/>
            <rFont val="Tahoma"/>
            <family val="2"/>
          </rPr>
          <t xml:space="preserve"> make sure the parts for the new vehicle can be made and put together successfully.
After that, an </t>
        </r>
        <r>
          <rPr>
            <b/>
            <sz val="9"/>
            <color rgb="FF000000"/>
            <rFont val="Tahoma"/>
            <family val="2"/>
          </rPr>
          <t>industrial engineer</t>
        </r>
        <r>
          <rPr>
            <sz val="9"/>
            <color rgb="FF000000"/>
            <rFont val="Tahoma"/>
            <family val="2"/>
          </rPr>
          <t xml:space="preserve"> decides in what order the parts will be put together. This is called the assembly sequence.
Once the parts are made, the </t>
        </r>
        <r>
          <rPr>
            <b/>
            <sz val="9"/>
            <color rgb="FF000000"/>
            <rFont val="Tahoma"/>
            <family val="2"/>
          </rPr>
          <t>assembly line operators</t>
        </r>
        <r>
          <rPr>
            <sz val="9"/>
            <color rgb="FF000000"/>
            <rFont val="Tahoma"/>
            <family val="2"/>
          </rPr>
          <t xml:space="preserve"> each add their part of the vehicle, like putting together the pices of a puzzle.
To make sure the vehicles are ready for the customers, a </t>
        </r>
        <r>
          <rPr>
            <b/>
            <sz val="9"/>
            <color rgb="FF000000"/>
            <rFont val="Tahoma"/>
            <family val="2"/>
          </rPr>
          <t>quality control leader</t>
        </r>
        <r>
          <rPr>
            <sz val="9"/>
            <color rgb="FF000000"/>
            <rFont val="Tahoma"/>
            <family val="2"/>
          </rPr>
          <t xml:space="preserve"> adds quality control checkpoints to the assembly line. She looks for problems that will make the customer unhappy and helps the team to fix them.</t>
        </r>
      </text>
    </comment>
    <comment ref="C864" authorId="1" shapeId="0" xr:uid="{1940A229-B8FA-428F-A191-526EA8C6CF1B}">
      <text>
        <r>
          <rPr>
            <b/>
            <sz val="9"/>
            <color rgb="FF000000"/>
            <rFont val="Tahoma"/>
            <family val="2"/>
          </rPr>
          <t>Share your automotive manufacturing process
Working together makes things better!</t>
        </r>
        <r>
          <rPr>
            <sz val="9"/>
            <color rgb="FF000000"/>
            <rFont val="Tahoma"/>
            <family val="2"/>
          </rPr>
          <t xml:space="preserve"> When you want to get better at something, like playing basketball, you might ask someone who knows more about it for help. Your coach or friend could watch you and make suggestions about how to dribble better.
Manufacturers work together to find ways to improve how they make their vehicles. This helps them make sure their process is efficient and the vehicles are safe and well made. When manufacturers check their vehicles to make sure they're well made, that's </t>
        </r>
        <r>
          <rPr>
            <b/>
            <sz val="9"/>
            <color rgb="FF000000"/>
            <rFont val="Tahoma"/>
            <family val="2"/>
          </rPr>
          <t>quality control.</t>
        </r>
        <r>
          <rPr>
            <sz val="9"/>
            <color rgb="FF000000"/>
            <rFont val="Tahoma"/>
            <family val="2"/>
          </rPr>
          <t xml:space="preserve">
Automotive teams present their work during a </t>
        </r>
        <r>
          <rPr>
            <b/>
            <sz val="9"/>
            <color rgb="FF000000"/>
            <rFont val="Tahoma"/>
            <family val="2"/>
          </rPr>
          <t>review</t>
        </r>
        <r>
          <rPr>
            <sz val="9"/>
            <color rgb="FF000000"/>
            <rFont val="Tahoma"/>
            <family val="2"/>
          </rPr>
          <t xml:space="preserve"> to check quality and see what worked and what didn't. Reviews help them to find ways to make a vehicle of even better quality in a way that's even more efficient.
For example, they might learn they need to hire more workers, add another step for quality control, or buy more die presses.</t>
        </r>
      </text>
    </comment>
    <comment ref="C867" authorId="1" shapeId="0" xr:uid="{FBF90170-2734-4A3D-A490-3EC8F375BE2A}">
      <text>
        <r>
          <rPr>
            <sz val="9"/>
            <color rgb="FF000000"/>
            <rFont val="Tahoma"/>
            <family val="2"/>
          </rPr>
          <t xml:space="preserve">Laptops, tablets, and smartphones are all computers. We use computers every day, and they help us in lots of ways.
</t>
        </r>
        <r>
          <rPr>
            <sz val="9"/>
            <color rgb="FF000000"/>
            <rFont val="Tahoma"/>
            <family val="2"/>
          </rPr>
          <t>What makes all those computers work? People write instructions telling the computer what to do. By exploring how computer scientists write programs, you'll learn how computers work, too!</t>
        </r>
      </text>
    </comment>
    <comment ref="C868" authorId="1" shapeId="0" xr:uid="{650994A7-93DC-4F23-845C-EAD65A1223EC}">
      <text>
        <r>
          <rPr>
            <b/>
            <sz val="9"/>
            <color rgb="FF000000"/>
            <rFont val="Tahoma"/>
            <family val="2"/>
          </rPr>
          <t>Create algorithms for a computer that follow a sequence.</t>
        </r>
        <r>
          <rPr>
            <sz val="9"/>
            <color rgb="FF000000"/>
            <rFont val="Tahoma"/>
            <family val="2"/>
          </rPr>
          <t xml:space="preserve"> How is writing a computer program like making a cake? When you make a cake, you follow the recipe carefully. 
</t>
        </r>
        <r>
          <rPr>
            <sz val="9"/>
            <color rgb="FF000000"/>
            <rFont val="Tahoma"/>
            <family val="2"/>
          </rPr>
          <t xml:space="preserve">You also do each step of the recipe in a certain order. For example, you have to grease the cake pan before you put in the batter. If you don't, the cake will stick.
</t>
        </r>
        <r>
          <rPr>
            <sz val="9"/>
            <color rgb="FF000000"/>
            <rFont val="Tahoma"/>
            <family val="2"/>
          </rPr>
          <t xml:space="preserve">Writing a computer program is like making a cake. You write the directions for the computer to follow. The directions are called an </t>
        </r>
        <r>
          <rPr>
            <b/>
            <sz val="9"/>
            <color rgb="FF000000"/>
            <rFont val="Tahoma"/>
            <family val="2"/>
          </rPr>
          <t>algorithm</t>
        </r>
        <r>
          <rPr>
            <sz val="9"/>
            <color rgb="FF000000"/>
            <rFont val="Tahoma"/>
            <family val="2"/>
          </rPr>
          <t xml:space="preserve">.
</t>
        </r>
        <r>
          <rPr>
            <sz val="9"/>
            <color rgb="FF000000"/>
            <rFont val="Tahoma"/>
            <family val="2"/>
          </rPr>
          <t xml:space="preserve">When you write a computer program, you also make sure the directions, or steps, are in the right order. That's called a </t>
        </r>
        <r>
          <rPr>
            <b/>
            <sz val="9"/>
            <color rgb="FF000000"/>
            <rFont val="Tahoma"/>
            <family val="2"/>
          </rPr>
          <t>sequence.</t>
        </r>
      </text>
    </comment>
    <comment ref="C869" authorId="1" shapeId="0" xr:uid="{AD215CA3-B302-42B5-82D7-7CFB2974F271}">
      <text>
        <r>
          <rPr>
            <b/>
            <sz val="9"/>
            <color rgb="FF000000"/>
            <rFont val="Tahoma"/>
            <family val="2"/>
          </rPr>
          <t>Use loops to improve your algorithm.</t>
        </r>
        <r>
          <rPr>
            <sz val="9"/>
            <color rgb="FF000000"/>
            <rFont val="Tahoma"/>
            <family val="2"/>
          </rPr>
          <t xml:space="preserve"> When you make a cake, you mix the ingredients by stirring-a lot!
</t>
        </r>
        <r>
          <rPr>
            <sz val="9"/>
            <color rgb="FF000000"/>
            <rFont val="Tahoma"/>
            <family val="2"/>
          </rPr>
          <t xml:space="preserve">When you repeat the same action over and over again, that's called a </t>
        </r>
        <r>
          <rPr>
            <b/>
            <sz val="9"/>
            <color rgb="FF000000"/>
            <rFont val="Tahoma"/>
            <family val="2"/>
          </rPr>
          <t>loop</t>
        </r>
        <r>
          <rPr>
            <sz val="9"/>
            <color rgb="FF000000"/>
            <rFont val="Tahoma"/>
            <family val="2"/>
          </rPr>
          <t xml:space="preserve">.
</t>
        </r>
        <r>
          <rPr>
            <sz val="9"/>
            <color rgb="FF000000"/>
            <rFont val="Tahoma"/>
            <family val="2"/>
          </rPr>
          <t>Programmers use loops to tell computers to repeat steps of their programs. Loops make code shorter, easier to write, and easier for a computer to understand.</t>
        </r>
      </text>
    </comment>
    <comment ref="C870" authorId="1" shapeId="0" xr:uid="{51F16FF2-80C6-442E-B6D3-6C6626AC6A7C}">
      <text>
        <r>
          <rPr>
            <b/>
            <sz val="9"/>
            <color rgb="FF000000"/>
            <rFont val="Tahoma"/>
            <family val="2"/>
          </rPr>
          <t>Use events to make things happen.</t>
        </r>
        <r>
          <rPr>
            <sz val="9"/>
            <color rgb="FF000000"/>
            <rFont val="Tahoma"/>
            <family val="2"/>
          </rPr>
          <t xml:space="preserve"> When you bake a cake, you set the oven timer.
</t>
        </r>
        <r>
          <rPr>
            <sz val="9"/>
            <color rgb="FF000000"/>
            <rFont val="Tahoma"/>
            <family val="2"/>
          </rPr>
          <t xml:space="preserve">When it goes off, what do you do? You check to see if your cake's done!
</t>
        </r>
        <r>
          <rPr>
            <sz val="9"/>
            <color rgb="FF000000"/>
            <rFont val="Tahoma"/>
            <family val="2"/>
          </rPr>
          <t xml:space="preserve">When that timer goes off, that's an </t>
        </r>
        <r>
          <rPr>
            <b/>
            <sz val="9"/>
            <color rgb="FF000000"/>
            <rFont val="Tahoma"/>
            <family val="2"/>
          </rPr>
          <t>event</t>
        </r>
        <r>
          <rPr>
            <sz val="9"/>
            <color rgb="FF000000"/>
            <rFont val="Tahoma"/>
            <family val="2"/>
          </rPr>
          <t xml:space="preserve">. The buzz makes you check on your cake.
</t>
        </r>
        <r>
          <rPr>
            <sz val="9"/>
            <color rgb="FF000000"/>
            <rFont val="Tahoma"/>
            <family val="2"/>
          </rPr>
          <t>Programmers use events in their algorithms to make something happen. For example, a video game character might open a door, then jump to a new level. Opening the door is the event that makes the character jump.</t>
        </r>
      </text>
    </comment>
    <comment ref="C871" authorId="1" shapeId="0" xr:uid="{7385F083-1324-496E-BA17-4D3125FF6C97}">
      <text>
        <r>
          <rPr>
            <b/>
            <sz val="9"/>
            <color indexed="81"/>
            <rFont val="Tahoma"/>
            <family val="2"/>
          </rPr>
          <t>Learn about women in computer science.</t>
        </r>
        <r>
          <rPr>
            <sz val="9"/>
            <color indexed="81"/>
            <rFont val="Tahoma"/>
            <family val="2"/>
          </rPr>
          <t xml:space="preserve"> Women have built computers, written programs, and imagined new and different ways for people to use computers.
Women wrote computer programs to send astronauts to space, to do hard math problems in a split second, and to design huge ships in just a few hours.
You can learn to be a computer scientist today! How could you use computers to change the world?</t>
        </r>
      </text>
    </comment>
    <comment ref="C872" authorId="1" shapeId="0" xr:uid="{6F5BA915-0195-44CD-B9FA-ED8C185155D5}">
      <text>
        <r>
          <rPr>
            <b/>
            <sz val="9"/>
            <color rgb="FF000000"/>
            <rFont val="Tahoma"/>
            <family val="2"/>
          </rPr>
          <t>Create your own set of commands that use events.</t>
        </r>
        <r>
          <rPr>
            <sz val="9"/>
            <color rgb="FF000000"/>
            <rFont val="Tahoma"/>
            <family val="2"/>
          </rPr>
          <t xml:space="preserve"> In computer code, events make things happen. In the real world, events also make things happen.
</t>
        </r>
        <r>
          <rPr>
            <sz val="9"/>
            <color rgb="FF000000"/>
            <rFont val="Tahoma"/>
            <family val="2"/>
          </rPr>
          <t>►</t>
        </r>
        <r>
          <rPr>
            <sz val="9"/>
            <color rgb="FF000000"/>
            <rFont val="Tahoma"/>
            <family val="2"/>
          </rPr>
          <t xml:space="preserve">When the oven timer goes off, you check your cake.
</t>
        </r>
        <r>
          <rPr>
            <sz val="9"/>
            <color rgb="FF000000"/>
            <rFont val="Tahoma"/>
            <family val="2"/>
          </rPr>
          <t>►</t>
        </r>
        <r>
          <rPr>
            <sz val="9"/>
            <color rgb="FF000000"/>
            <rFont val="Tahoma"/>
            <family val="2"/>
          </rPr>
          <t xml:space="preserve">When the cake begins to cool, you take it out of the pan and put it on a rack.
</t>
        </r>
        <r>
          <rPr>
            <sz val="9"/>
            <color rgb="FF000000"/>
            <rFont val="Tahoma"/>
            <family val="2"/>
          </rPr>
          <t>►</t>
        </r>
        <r>
          <rPr>
            <sz val="9"/>
            <color rgb="FF000000"/>
            <rFont val="Tahoma"/>
            <family val="2"/>
          </rPr>
          <t xml:space="preserve">When it's completely cool, you frost it.
</t>
        </r>
        <r>
          <rPr>
            <sz val="9"/>
            <color rgb="FF000000"/>
            <rFont val="Tahoma"/>
            <family val="2"/>
          </rPr>
          <t>Can you create a set of commands that includes events? Remember, different events will trigger people (or computers) to do different things.</t>
        </r>
      </text>
    </comment>
    <comment ref="C874" authorId="1" shapeId="0" xr:uid="{D27A48EC-63FA-4F1E-A159-B2FFCDA1EA2D}">
      <text>
        <r>
          <rPr>
            <sz val="9"/>
            <color indexed="81"/>
            <rFont val="Tahoma"/>
            <family val="2"/>
          </rPr>
          <t>Did you ever wonder how your favorite video game was created? Learn how people create new games - and find out how games can also help people to learn new skills and experience new things.</t>
        </r>
      </text>
    </comment>
    <comment ref="C875" authorId="1" shapeId="0" xr:uid="{9E593739-8273-4C3E-97E9-489B252AA69A}">
      <text>
        <r>
          <rPr>
            <b/>
            <sz val="9"/>
            <color rgb="FF000000"/>
            <rFont val="Tahoma"/>
            <family val="2"/>
          </rPr>
          <t>Discover how game design can be used "for good"</t>
        </r>
        <r>
          <rPr>
            <sz val="9"/>
            <color rgb="FF000000"/>
            <rFont val="Tahoma"/>
            <family val="2"/>
          </rPr>
          <t xml:space="preserve"> A game about living in the desert can teach people how to save water. Playing another game can give rice to hungry people. Video games aren't always just for fun-they can make a real difference. What kind of problem would you like to solve with a video game?</t>
        </r>
      </text>
    </comment>
    <comment ref="C876" authorId="1" shapeId="0" xr:uid="{3DD3E3C5-0504-42B6-8BE2-C156283EE16F}">
      <text>
        <r>
          <rPr>
            <b/>
            <sz val="9"/>
            <color indexed="81"/>
            <rFont val="Tahoma"/>
            <family val="2"/>
          </rPr>
          <t>Explore tools used to develop digital games.</t>
        </r>
        <r>
          <rPr>
            <sz val="9"/>
            <color indexed="81"/>
            <rFont val="Tahoma"/>
            <family val="2"/>
          </rPr>
          <t xml:space="preserve"> Computers follow commands that programmers write for them. Those commands are called algorithms. 
When you make a digital game, you create algorithms that tell the game's character what to do. An algorithm will tell the game characters how to move. Another algorithm might give the character choices.
Sequence, loops, and events are all important parts of the computer programs that make video games.</t>
        </r>
      </text>
    </comment>
    <comment ref="C877" authorId="1" shapeId="0" xr:uid="{368F1E5F-D83E-4627-A9FC-3D2BFE17C02D}">
      <text>
        <r>
          <rPr>
            <b/>
            <sz val="9"/>
            <color indexed="81"/>
            <rFont val="Tahoma"/>
            <family val="2"/>
          </rPr>
          <t>Plan a maze game.</t>
        </r>
        <r>
          <rPr>
            <sz val="9"/>
            <color indexed="81"/>
            <rFont val="Tahoma"/>
            <family val="2"/>
          </rPr>
          <t xml:space="preserve"> Big ideas need big plans. Imagine you were going to design a new Brownie uniform.
►First, you'd ask other Brownies what they'd like the new uniform to be like. Do they want pockets? Do they like buttons or zippers better?
►Then, you'd imagine what the uniform would look like.
►Next, you'd make sketches of your uniform design.
►You'd show the sketches to some Brownies and ask for feedback.
►Then, you'd make more sketches to improve your design.
►When you've finished improving your sketches, you'd make a uniform out of fabric.
►You'd share your new uniform with the other Brownies and ask for feedback.
You just went through the design process by following these steps: Ask, Imagine, Create, Improve, Share.
You can also use this process to make a good video game.</t>
        </r>
      </text>
    </comment>
    <comment ref="C878" authorId="1" shapeId="0" xr:uid="{E2E9F5E1-3A44-4369-B189-D550E15E0D3A}">
      <text>
        <r>
          <rPr>
            <b/>
            <sz val="9"/>
            <color rgb="FF000000"/>
            <rFont val="Tahoma"/>
            <family val="2"/>
          </rPr>
          <t>Build, test, and improve your maze game using iteration.</t>
        </r>
        <r>
          <rPr>
            <sz val="9"/>
            <color rgb="FF000000"/>
            <rFont val="Tahoma"/>
            <family val="2"/>
          </rPr>
          <t xml:space="preserve"> As game makers develop new games, they play them throughout the design process to see how they work. This is called </t>
        </r>
        <r>
          <rPr>
            <b/>
            <sz val="9"/>
            <color rgb="FF000000"/>
            <rFont val="Tahoma"/>
            <family val="2"/>
          </rPr>
          <t>playtesting</t>
        </r>
        <r>
          <rPr>
            <sz val="9"/>
            <color rgb="FF000000"/>
            <rFont val="Tahoma"/>
            <family val="2"/>
          </rPr>
          <t xml:space="preserve">.
</t>
        </r>
        <r>
          <rPr>
            <sz val="9"/>
            <color rgb="FF000000"/>
            <rFont val="Tahoma"/>
            <family val="2"/>
          </rPr>
          <t xml:space="preserve">Playtesting shows game designers where they can make the game better. Every time they test and improve their game, they use </t>
        </r>
        <r>
          <rPr>
            <b/>
            <sz val="9"/>
            <color rgb="FF000000"/>
            <rFont val="Tahoma"/>
            <family val="2"/>
          </rPr>
          <t>iteration</t>
        </r>
        <r>
          <rPr>
            <sz val="9"/>
            <color rgb="FF000000"/>
            <rFont val="Tahoma"/>
            <family val="2"/>
          </rPr>
          <t xml:space="preserve">. Iteration is when you repeat a process many times. When you practice a song on the piano and correct your mistakes each time you play it, that's iteration.
</t>
        </r>
        <r>
          <rPr>
            <sz val="9"/>
            <color rgb="FF000000"/>
            <rFont val="Tahoma"/>
            <family val="2"/>
          </rPr>
          <t>When you crate a great video game by testing and improving it, you're using iterative game design.</t>
        </r>
      </text>
    </comment>
    <comment ref="C879" authorId="1" shapeId="0" xr:uid="{F0B95542-AE18-4844-A5CE-53C9B91AF424}">
      <text>
        <r>
          <rPr>
            <b/>
            <sz val="9"/>
            <color indexed="81"/>
            <rFont val="Tahoma"/>
            <family val="2"/>
          </rPr>
          <t>Share your game with others.</t>
        </r>
        <r>
          <rPr>
            <sz val="9"/>
            <color indexed="81"/>
            <rFont val="Tahoma"/>
            <family val="2"/>
          </rPr>
          <t xml:space="preserve"> How can you find out if your game works? Ask a friend to play it!
Computer scientists and game makers show their work to other people to get feedback. You can help other programmers by playing their games and seeing what works and what doesn't. Plus, playtesting other people's games might give you ideas about how to make your game better.
The best part about sharing your game with others is that it's FUN!</t>
        </r>
      </text>
    </comment>
    <comment ref="C881" authorId="1" shapeId="0" xr:uid="{96D3C59D-673A-4312-9DA8-713606A7AC50}">
      <text>
        <r>
          <rPr>
            <sz val="9"/>
            <color rgb="FF000000"/>
            <rFont val="Tahoma"/>
            <family val="2"/>
          </rPr>
          <t xml:space="preserve">Computers can help us do things big and small, like send rockets to the moon or get directions to a friend's house. The programs on your phone or tablet are called applications or apps.
</t>
        </r>
        <r>
          <rPr>
            <sz val="9"/>
            <color rgb="FF000000"/>
            <rFont val="Tahoma"/>
            <family val="2"/>
          </rPr>
          <t>Learn how programmers break down the big challenge of developing an app into smaller steps. Then, design your own idea for an app that solves a problem for someone else.</t>
        </r>
      </text>
    </comment>
    <comment ref="C882" authorId="1" shapeId="0" xr:uid="{C529E8A4-8480-4BD1-A6C1-B97E18412373}">
      <text>
        <r>
          <rPr>
            <b/>
            <sz val="9"/>
            <color indexed="81"/>
            <rFont val="Tahoma"/>
            <family val="2"/>
          </rPr>
          <t>Discover how apps can be used "for good".</t>
        </r>
        <r>
          <rPr>
            <sz val="9"/>
            <color indexed="81"/>
            <rFont val="Tahoma"/>
            <family val="2"/>
          </rPr>
          <t xml:space="preserve"> Teams of programmers are coming up with apps that help people every day.
Animal shelters and animal rescue groups use apps to help dogs and cats get adopted. People who are far apart use apps to stay in touch with video chats or written messages. Apps help people turn their exercise (biking, running, walking the dog) into donations to charities.
If you could create an app to help others, what would it do?</t>
        </r>
      </text>
    </comment>
    <comment ref="C883" authorId="1" shapeId="0" xr:uid="{34459CE4-6018-4C6A-85B1-1A540A7CC86A}">
      <text>
        <r>
          <rPr>
            <b/>
            <sz val="9"/>
            <color indexed="81"/>
            <rFont val="Tahoma"/>
            <family val="2"/>
          </rPr>
          <t>Decompose the needs of your app user.</t>
        </r>
        <r>
          <rPr>
            <sz val="9"/>
            <color indexed="81"/>
            <rFont val="Tahoma"/>
            <family val="2"/>
          </rPr>
          <t xml:space="preserve"> When you make a plan to do something, you think about the steps to do it. You can solve problems the same way! If you take a big project, like building a snow fort, and break it into smaller steps, it makes it easier to do.
►You call some friends to help you.
►You gather shovels and buckets to use to make your fort.
►You put on warm clothes to go out in the snow.
►You meet your friends outside and choose a place for your fort.
►Some of you dig in the snow with shovels to make a floor for the fort.
►Some of you make snow bricks by filling the bucket with snow and then tipping it upside down.
►You and your friends stack up your snow bricks to make the walls of your fort.
When you break a big project into smaller steps, it's called </t>
        </r>
        <r>
          <rPr>
            <b/>
            <sz val="9"/>
            <color indexed="81"/>
            <rFont val="Tahoma"/>
            <family val="2"/>
          </rPr>
          <t>decomposition</t>
        </r>
        <r>
          <rPr>
            <sz val="9"/>
            <color indexed="81"/>
            <rFont val="Tahoma"/>
            <family val="2"/>
          </rPr>
          <t>. When programmers find a problem with a program they've written, they use decomposition to make the problem easier to solve.
How can you use decomposition to design an app?</t>
        </r>
      </text>
    </comment>
    <comment ref="C884" authorId="1" shapeId="0" xr:uid="{F34BF797-3BBF-4A4F-9679-6793BB6FBAFE}">
      <text>
        <r>
          <rPr>
            <b/>
            <sz val="9"/>
            <color indexed="81"/>
            <rFont val="Tahoma"/>
            <family val="2"/>
          </rPr>
          <t>Design your app screens.</t>
        </r>
        <r>
          <rPr>
            <sz val="9"/>
            <color indexed="81"/>
            <rFont val="Tahoma"/>
            <family val="2"/>
          </rPr>
          <t xml:space="preserve"> When app developers have an idea for a new app, they draw it on paper first. They show their drawings to other people and ask for ideas on how the app idea could be better. This helps the programmers to try different ideas before they start coding.
Think of app screens like a storyboard that shows how an app user would move through the app.
For example, if you're choosing a movie to watch on an app, you might first see an app screen showing all the different options for movies and TV shows. Then, you click on a movie, and it appears on the screen for you to watch! If you were to sketch it out, this would be two different pictures: one of the first screen with all the movies and another of the movie playing.</t>
        </r>
      </text>
    </comment>
    <comment ref="C885" authorId="1" shapeId="0" xr:uid="{EECB8812-E4B7-49F7-A9C2-AAA9515CD7DE}">
      <text>
        <r>
          <rPr>
            <b/>
            <sz val="9"/>
            <color rgb="FF000000"/>
            <rFont val="Tahoma"/>
            <family val="2"/>
          </rPr>
          <t>Create algorithms for your app that include events.</t>
        </r>
        <r>
          <rPr>
            <sz val="9"/>
            <color rgb="FF000000"/>
            <rFont val="Tahoma"/>
            <family val="2"/>
          </rPr>
          <t xml:space="preserve"> Algorithms are made up of steps.
</t>
        </r>
        <r>
          <rPr>
            <sz val="9"/>
            <color rgb="FF000000"/>
            <rFont val="Tahoma"/>
            <family val="2"/>
          </rPr>
          <t xml:space="preserve">An algorithm for going to a friend's house might include steps like choose a time with your friend to meet, get directions to her house, and walk to her house.
</t>
        </r>
        <r>
          <rPr>
            <sz val="9"/>
            <color rgb="FF000000"/>
            <rFont val="Tahoma"/>
            <family val="2"/>
          </rPr>
          <t xml:space="preserve">You can add events to make algorithms more interesting. Events in the algorithm might be "stoplight turns red" (so you have to wait to cross the street) and "knock on her door" (and wait for her to answer).
</t>
        </r>
        <r>
          <rPr>
            <sz val="9"/>
            <color rgb="FF000000"/>
            <rFont val="Tahoma"/>
            <family val="2"/>
          </rPr>
          <t xml:space="preserve">When app developers test their apps, they might also have to find and fix errors in their programs - this is called </t>
        </r>
        <r>
          <rPr>
            <b/>
            <sz val="9"/>
            <color rgb="FF000000"/>
            <rFont val="Tahoma"/>
            <family val="2"/>
          </rPr>
          <t>debugging</t>
        </r>
        <r>
          <rPr>
            <sz val="9"/>
            <color rgb="FF000000"/>
            <rFont val="Tahoma"/>
            <family val="2"/>
          </rPr>
          <t>.</t>
        </r>
      </text>
    </comment>
    <comment ref="C886" authorId="1" shapeId="0" xr:uid="{BB0383CF-5935-4E4A-9189-654013BFF935}">
      <text>
        <r>
          <rPr>
            <b/>
            <sz val="9"/>
            <color indexed="81"/>
            <rFont val="Tahoma"/>
            <family val="2"/>
          </rPr>
          <t>Share and improve your app for user feedback.</t>
        </r>
        <r>
          <rPr>
            <sz val="9"/>
            <color indexed="81"/>
            <rFont val="Tahoma"/>
            <family val="2"/>
          </rPr>
          <t xml:space="preserve"> What's better than coming up with an idea, working hard to make it great, and then sharing it with people? When you show your app to others, they try it out and give you feedback.
When someone else uses your app, you'll find out if it works the way you want it to. The tester's feedback can help you make your app even better. You can use their ideas to make improvements to your app.</t>
        </r>
      </text>
    </comment>
    <comment ref="C889" authorId="1" shapeId="0" xr:uid="{00000000-0006-0000-0500-00004D020000}">
      <text>
        <r>
          <rPr>
            <sz val="9"/>
            <color indexed="81"/>
            <rFont val="Tahoma"/>
            <family val="2"/>
          </rPr>
          <t>We use digital devices such as laptops, tablets, and smartphones to work, shop, and play. Technology is such a big part of our lives that we don't usually stop to think about it. In this badge, you'll find out more about how you use technology and how you can keep your technology safe.</t>
        </r>
      </text>
    </comment>
    <comment ref="C890" authorId="1" shapeId="0" xr:uid="{00000000-0006-0000-0500-00004E020000}">
      <text>
        <r>
          <rPr>
            <b/>
            <sz val="9"/>
            <color indexed="81"/>
            <rFont val="Tahoma"/>
            <family val="2"/>
          </rPr>
          <t>Find out how you use technology.</t>
        </r>
        <r>
          <rPr>
            <sz val="9"/>
            <color indexed="81"/>
            <rFont val="Tahoma"/>
            <family val="2"/>
          </rPr>
          <t xml:space="preserve"> The first step to understanding cybersecurity? Realizing that technology is all around us and that you use it every day-even in ways that may surprise you! Once you know how you use technology, you can learn more about how to keep yourself and your information safe. Do you think computers are a big or small part of your life?</t>
        </r>
      </text>
    </comment>
    <comment ref="C891" authorId="1" shapeId="0" xr:uid="{00000000-0006-0000-0500-00004F020000}">
      <text>
        <r>
          <rPr>
            <b/>
            <sz val="9"/>
            <color indexed="81"/>
            <rFont val="Tahoma"/>
            <family val="2"/>
          </rPr>
          <t>Discover what your technology can do.</t>
        </r>
        <r>
          <rPr>
            <sz val="9"/>
            <color indexed="81"/>
            <rFont val="Tahoma"/>
            <family val="2"/>
          </rPr>
          <t xml:space="preserve"> In Step 1, you found out how you use technology. Now you know just how often you use it. You know that you use technology at home and at school. You also use it at the bank, the mall, and the grocery store. In this step, you'll find out how many everyday tasks you can do using your digital devices. Your devices hold all your important information. They also can do important tasks for you. What are some ways you can keep your devices safe?</t>
        </r>
      </text>
    </comment>
    <comment ref="C892" authorId="1" shapeId="0" xr:uid="{00000000-0006-0000-0500-000050020000}">
      <text>
        <r>
          <rPr>
            <b/>
            <sz val="9"/>
            <color indexed="81"/>
            <rFont val="Tahoma"/>
            <family val="2"/>
          </rPr>
          <t>Find out how to create layers of security.</t>
        </r>
        <r>
          <rPr>
            <sz val="9"/>
            <color indexed="81"/>
            <rFont val="Tahoma"/>
            <family val="2"/>
          </rPr>
          <t xml:space="preserve"> When you want to keep something safe, you need to protect it. When it comes to cybersecurity, many layers of protection work better than just one.
What is a layer of security? Imagine that you were asked to protect an egg so that it doesn't break if it falls off a table. You might put the egg in a small box filled with cotton balls. To be even safer, you could seal the box with lots of tape. Then you could wrap the box in bubble wrap and put it in a larger box. That's five layers of protection: cotton balls, small box, tape, bubble wrap, and large box. The egg would be much better protected inside all those layers. In cybersecurity, many layers of protection work better than one layer, just like in real life.</t>
        </r>
      </text>
    </comment>
    <comment ref="C893" authorId="1" shapeId="0" xr:uid="{00000000-0006-0000-0500-000051020000}">
      <text>
        <r>
          <rPr>
            <b/>
            <sz val="9"/>
            <color indexed="81"/>
            <rFont val="Tahoma"/>
            <family val="2"/>
          </rPr>
          <t>Find out how to use real-life safety rules when you go online.</t>
        </r>
        <r>
          <rPr>
            <sz val="9"/>
            <color indexed="81"/>
            <rFont val="Tahoma"/>
            <family val="2"/>
          </rPr>
          <t xml:space="preserve"> In real life, you have rules that you follow so you don't get hurt or lost. For example, when you go out in public, your parents might tell you to stay close to them so you don't get lost in a crowd, to look both ways when you cross a street, or to obey traffic lights. It's the same when you go online. The safety rules we follow in real life can be used in the digital world too.</t>
        </r>
      </text>
    </comment>
    <comment ref="C894" authorId="1" shapeId="0" xr:uid="{00000000-0006-0000-0500-000052020000}">
      <text>
        <r>
          <rPr>
            <b/>
            <sz val="9"/>
            <color indexed="81"/>
            <rFont val="Tahoma"/>
            <family val="2"/>
          </rPr>
          <t>Find out how messages travel on the internet.</t>
        </r>
        <r>
          <rPr>
            <sz val="9"/>
            <color indexed="81"/>
            <rFont val="Tahoma"/>
            <family val="2"/>
          </rPr>
          <t xml:space="preserve"> Every message, text, or picture that is sent on the internet is broken down into pieces called packets. Imagine you're shipping a large object, such as a playhouse. If the playhouse is put together, it will be too large to ship-unless you had a very big box! So you would probably decide to ship all the pieces of the playhouse in separate boxes.
That's how it works on the internet too. When you send information on your computer-like an email, a photo, a meme, or a text-it's too big to send in one piece. It's broken into smaller packets of information that can ship from computer to computer.</t>
        </r>
      </text>
    </comment>
    <comment ref="C896" authorId="1" shapeId="0" xr:uid="{00000000-0006-0000-0500-000053020000}">
      <text>
        <r>
          <rPr>
            <sz val="9"/>
            <color indexed="81"/>
            <rFont val="Tahoma"/>
            <family val="2"/>
          </rPr>
          <t>The internet connects people and computers all over the world. A lot of information passes through computers: names, addresses, bank account numbers, and credit card numbers. This information needs to be protected so private information doesn't end up in the hands of someone who will use it to cause harm. Find out how you can be safe when you go online.</t>
        </r>
      </text>
    </comment>
    <comment ref="C897" authorId="1" shapeId="0" xr:uid="{00000000-0006-0000-0500-000054020000}">
      <text>
        <r>
          <rPr>
            <b/>
            <sz val="9"/>
            <color indexed="81"/>
            <rFont val="Tahoma"/>
            <family val="2"/>
          </rPr>
          <t>Create your identity.</t>
        </r>
        <r>
          <rPr>
            <sz val="9"/>
            <color indexed="81"/>
            <rFont val="Tahoma"/>
            <family val="2"/>
          </rPr>
          <t xml:space="preserve"> What makes you </t>
        </r>
        <r>
          <rPr>
            <i/>
            <sz val="9"/>
            <color indexed="81"/>
            <rFont val="Tahoma"/>
            <family val="2"/>
          </rPr>
          <t>you</t>
        </r>
        <r>
          <rPr>
            <sz val="9"/>
            <color indexed="81"/>
            <rFont val="Tahoma"/>
            <family val="2"/>
          </rPr>
          <t>? The way you look, your favorite movies, books, games, what you like and don't like. Your identity includes all of this information and more-it's what makes you different from other people. No one is exactly like you, right down to your fingerprints. Fingerprints are used to identify people. They can also be used to unlock computers and phones.</t>
        </r>
      </text>
    </comment>
    <comment ref="C898" authorId="1" shapeId="0" xr:uid="{00000000-0006-0000-0500-000055020000}">
      <text>
        <r>
          <rPr>
            <b/>
            <sz val="9"/>
            <color indexed="81"/>
            <rFont val="Tahoma"/>
            <family val="2"/>
          </rPr>
          <t>Find out what information to keep private when you go online.</t>
        </r>
        <r>
          <rPr>
            <sz val="9"/>
            <color indexed="81"/>
            <rFont val="Tahoma"/>
            <family val="2"/>
          </rPr>
          <t xml:space="preserve"> Where you live, what you like and dislike, who your family is, and where you go to school say a lot about who you are. Some of that information-such as where you live and go to school-is private. It should not be shared online where everyone can see it. That's because cyber criminals can steal your information and use it to cause harm.</t>
        </r>
      </text>
    </comment>
    <comment ref="C899" authorId="1" shapeId="0" xr:uid="{00000000-0006-0000-0500-000056020000}">
      <text>
        <r>
          <rPr>
            <b/>
            <sz val="9"/>
            <color indexed="81"/>
            <rFont val="Tahoma"/>
            <family val="2"/>
          </rPr>
          <t>Find out about sharing information safely online.</t>
        </r>
        <r>
          <rPr>
            <sz val="9"/>
            <color indexed="81"/>
            <rFont val="Tahoma"/>
            <family val="2"/>
          </rPr>
          <t xml:space="preserve"> There is a lot of information that describes you. You now know that some of it is private. Imagine if you put information about you on a T-shirt that you would wear in public. What would you want people to know about you? Some information that describes you is just fine to wear on a T-shirt. Other information could never go on a T-shirt because it wouldn't be safe.</t>
        </r>
      </text>
    </comment>
    <comment ref="C900" authorId="1" shapeId="0" xr:uid="{00000000-0006-0000-0500-000057020000}">
      <text>
        <r>
          <rPr>
            <b/>
            <sz val="9"/>
            <color indexed="81"/>
            <rFont val="Tahoma"/>
            <family val="2"/>
          </rPr>
          <t>Find out why you have to be careful about who you trust online.</t>
        </r>
        <r>
          <rPr>
            <sz val="9"/>
            <color indexed="81"/>
            <rFont val="Tahoma"/>
            <family val="2"/>
          </rPr>
          <t xml:space="preserve"> To trust is to belivee in something or someone. You trust your parents to pick you up from school when they say they will. You trust your teacher to help you learn. You trust your best friend to keep promises. When you trust someone, you know it's okay to share something private. In real life, you have to be careful who you trust. That's true when you're online too.</t>
        </r>
      </text>
    </comment>
    <comment ref="C901" authorId="1" shapeId="0" xr:uid="{00000000-0006-0000-0500-000058020000}">
      <text>
        <r>
          <rPr>
            <b/>
            <sz val="9"/>
            <color indexed="81"/>
            <rFont val="Tahoma"/>
            <family val="2"/>
          </rPr>
          <t>Test your knowledge of online safety rules.</t>
        </r>
        <r>
          <rPr>
            <sz val="9"/>
            <color indexed="81"/>
            <rFont val="Tahoma"/>
            <family val="2"/>
          </rPr>
          <t xml:space="preserve"> Now that you know more about technology, you know that you have to be careful when you go online. Not to worry, though! When you follow common sense rules online-in the same way you follow rules in real life-you and your information will be safe.</t>
        </r>
      </text>
    </comment>
    <comment ref="C903" authorId="1" shapeId="0" xr:uid="{00000000-0006-0000-0500-000059020000}">
      <text>
        <r>
          <rPr>
            <sz val="9"/>
            <color indexed="81"/>
            <rFont val="Tahoma"/>
            <family val="2"/>
          </rPr>
          <t>Do you enjoy doing puzzles and solving mysteries? Cybersecurity investigators are people who solve crimes that happen on digital devices and the internet. In this badge, you'll put on your detective hat and explore cyber crimes.</t>
        </r>
      </text>
    </comment>
    <comment ref="C904" authorId="1" shapeId="0" xr:uid="{00000000-0006-0000-0500-00005A020000}">
      <text>
        <r>
          <rPr>
            <b/>
            <sz val="9"/>
            <color indexed="81"/>
            <rFont val="Tahoma"/>
            <family val="2"/>
          </rPr>
          <t>Crack a code to solve a problem.</t>
        </r>
        <r>
          <rPr>
            <sz val="9"/>
            <color indexed="81"/>
            <rFont val="Tahoma"/>
            <family val="2"/>
          </rPr>
          <t xml:space="preserve"> Computers use codes to send information. The code uses numbers to stand for different letters. That's because numbers are much easier to transmit and send than letters. Once you know the code, you can figure out what the messages mean.</t>
        </r>
      </text>
    </comment>
    <comment ref="C905" authorId="1" shapeId="0" xr:uid="{00000000-0006-0000-0500-00005B020000}">
      <text>
        <r>
          <rPr>
            <b/>
            <sz val="9"/>
            <color rgb="FF000000"/>
            <rFont val="Tahoma"/>
            <family val="2"/>
          </rPr>
          <t>Investigate what's real and fake in photos.</t>
        </r>
        <r>
          <rPr>
            <sz val="9"/>
            <color rgb="FF000000"/>
            <rFont val="Tahoma"/>
            <family val="2"/>
          </rPr>
          <t xml:space="preserve"> It's easy to look at a photo and think that what it shows is real. But photos can be easily changed with editing software. You can often spot how a photo is changed-using your cybersecurity investigation skills!</t>
        </r>
      </text>
    </comment>
    <comment ref="C906" authorId="1" shapeId="0" xr:uid="{00000000-0006-0000-0500-00005C020000}">
      <text>
        <r>
          <rPr>
            <b/>
            <sz val="9"/>
            <color indexed="81"/>
            <rFont val="Tahoma"/>
            <family val="2"/>
          </rPr>
          <t>Find out about digital footprints.</t>
        </r>
        <r>
          <rPr>
            <sz val="9"/>
            <color indexed="81"/>
            <rFont val="Tahoma"/>
            <family val="2"/>
          </rPr>
          <t xml:space="preserve"> When you walk along a sandy beach, you leave a trail of footprints. When you use a computer, you also leave a trail of footprints. These footprints are called digital footprints. They are made up of information that you leave behind. Some of this information is okay to leave behind, but there is some private information that's not okay to include in your digital footprint.</t>
        </r>
      </text>
    </comment>
    <comment ref="C907" authorId="1" shapeId="0" xr:uid="{00000000-0006-0000-0500-00005D020000}">
      <text>
        <r>
          <rPr>
            <b/>
            <sz val="9"/>
            <color indexed="81"/>
            <rFont val="Tahoma"/>
            <family val="2"/>
          </rPr>
          <t>Investigate how a computer virus can spread.</t>
        </r>
        <r>
          <rPr>
            <sz val="9"/>
            <color indexed="81"/>
            <rFont val="Tahoma"/>
            <family val="2"/>
          </rPr>
          <t xml:space="preserve"> If you have ever had a cold, you have had a virus. A virus is a tiny germ. When it gets inside your body, it makes copies of itself. Your body reacts. You sneeze, cough, and blow your nose until you fight off the virus. Viruses can make us sick. They can also spread to other people and make them sick. Computers get viruses, too! A computer virus isn't a germ. It's a software program that was made by someone to cause harm.
How does it get on your computer? If you click on a link in an email from someone you don't know or download information from a website you don't know, the computer virus can sneak into your computer. Then it can spread bad code or destory information on your computer. Once your computer has a virus, it can spread to other computers you are linked to.
You protect yourself from colds by washing your hands. In the same way, you can protect your computer from viruses by only clicking on links and emails that you know. You can also put anti-virus software on your computer. This software looks for viruses and gets rid of them before they can cause harm.</t>
        </r>
      </text>
    </comment>
    <comment ref="C908" authorId="1" shapeId="0" xr:uid="{00000000-0006-0000-0500-00005E020000}">
      <text>
        <r>
          <rPr>
            <b/>
            <sz val="9"/>
            <color indexed="81"/>
            <rFont val="Tahoma"/>
            <family val="2"/>
          </rPr>
          <t>Explore a cyber attack.</t>
        </r>
        <r>
          <rPr>
            <sz val="9"/>
            <color indexed="81"/>
            <rFont val="Tahoma"/>
            <family val="2"/>
          </rPr>
          <t xml:space="preserve"> When one computer attacks another computer, we call it a cyber attack. A cyber attack can also be a group of computers attacking another group of computers. Sometimes the goal is to disrupt-or interupt-the other computers' connection to the internet. Other times, the goal is to find the private information on the other computers. Companies and governments have big computers that hold a lot of important data. The people who work there are always thinking of ways to stop cyber attacks. That's because they want to protect the data. You'll find out more about the disruptions cyber attacks cause.</t>
        </r>
      </text>
    </comment>
    <comment ref="C911" authorId="1" shapeId="0" xr:uid="{00000000-0006-0000-0500-000065020000}">
      <text>
        <r>
          <rPr>
            <sz val="9"/>
            <color indexed="81"/>
            <rFont val="Tahoma"/>
            <family val="2"/>
          </rPr>
          <t>For thousands of years, people have been wondering how birds and insects fly. It wasn't until 1903 that the Wright Brothers figured out how it worked, and we've been flying ever since.
While building yoru Fling Flyer, you'll learn all about what keeps birds, planes, and people in the air.</t>
        </r>
      </text>
    </comment>
    <comment ref="C912" authorId="1" shapeId="0" xr:uid="{00000000-0006-0000-0500-000066020000}">
      <text>
        <r>
          <rPr>
            <b/>
            <sz val="9"/>
            <color indexed="81"/>
            <rFont val="Tahoma"/>
            <family val="2"/>
          </rPr>
          <t>Learn about forces that affect flying.</t>
        </r>
        <r>
          <rPr>
            <sz val="9"/>
            <color indexed="81"/>
            <rFont val="Tahoma"/>
            <family val="2"/>
          </rPr>
          <t xml:space="preserve"> Force is the energy that makes things move, and thrust is the special force that moves an object forward.
If you push a ball-applying thrust-it will roll along the floor away from you, but it won't fly. What is missing?
For something to fly, it needs a flat surface like a wing for air to push up against. That upward push is called lift, and lift is the secret to flight.
Now that you know what makes things move and fly, can you guess what makes things slow donw or fall back to the earth?</t>
        </r>
      </text>
    </comment>
    <comment ref="C913" authorId="1" shapeId="0" xr:uid="{00000000-0006-0000-0500-000067020000}">
      <text>
        <r>
          <rPr>
            <b/>
            <sz val="9"/>
            <color indexed="81"/>
            <rFont val="Tahoma"/>
            <family val="2"/>
          </rPr>
          <t>Design and build a Fling Flyer.</t>
        </r>
        <r>
          <rPr>
            <sz val="9"/>
            <color indexed="81"/>
            <rFont val="Tahoma"/>
            <family val="2"/>
          </rPr>
          <t xml:space="preserve"> For hundreds of years, people have been using all different types of materials to try and make something that can fly. Engineers today are still trying to improve the flying machines we have and invent new ones like flying motorcycles or personal jet packs. Use the materials you have on hand and what you just learned about force, thrust, lift, drag, and gravity to create your own Fling Flyer.</t>
        </r>
      </text>
    </comment>
    <comment ref="C914" authorId="1" shapeId="0" xr:uid="{00000000-0006-0000-0500-000068020000}">
      <text>
        <r>
          <rPr>
            <b/>
            <sz val="9"/>
            <color rgb="FF000000"/>
            <rFont val="Tahoma"/>
            <family val="2"/>
          </rPr>
          <t>Test your Fling Flyer.</t>
        </r>
        <r>
          <rPr>
            <sz val="9"/>
            <color rgb="FF000000"/>
            <rFont val="Tahoma"/>
            <family val="2"/>
          </rPr>
          <t xml:space="preserve"> Engineers test their designs to see if they work as expected and to find ways to improve them. Even when they've worked long and hard on their designs, engineers don't expect their inventions to work perfectly. In fact, sometimes they learn more from a test when their designs fail.
</t>
        </r>
        <r>
          <rPr>
            <sz val="9"/>
            <color rgb="FF000000"/>
            <rFont val="Tahoma"/>
            <family val="2"/>
          </rPr>
          <t>Now that you've built your Fling Flyer, there are lots of different aspects of your Fling Flyer you can test: how far it can fly, how long it can stay in the air, how many tricks it can do.</t>
        </r>
      </text>
    </comment>
    <comment ref="C915" authorId="1" shapeId="0" xr:uid="{00000000-0006-0000-0500-000069020000}">
      <text>
        <r>
          <rPr>
            <b/>
            <sz val="9"/>
            <color indexed="81"/>
            <rFont val="Tahoma"/>
            <family val="2"/>
          </rPr>
          <t>Analyze and share your results.</t>
        </r>
        <r>
          <rPr>
            <sz val="9"/>
            <color indexed="81"/>
            <rFont val="Tahoma"/>
            <family val="2"/>
          </rPr>
          <t xml:space="preserve"> Two heads are better than one! Once an engineer has tested her product, she analyzes the results and shares them with others. Talking with other engineers about your design and analyzing the test results can help you better understand why a design performed the way it did. Use the brain power of others to understand your Fling Flyer!</t>
        </r>
      </text>
    </comment>
    <comment ref="C916" authorId="1" shapeId="0" xr:uid="{00000000-0006-0000-0500-00006A020000}">
      <text>
        <r>
          <rPr>
            <b/>
            <sz val="9"/>
            <color rgb="FF000000"/>
            <rFont val="Tahoma"/>
            <family val="2"/>
          </rPr>
          <t>Brainstorm ways to improve your design.</t>
        </r>
        <r>
          <rPr>
            <sz val="9"/>
            <color rgb="FF000000"/>
            <rFont val="Tahoma"/>
            <family val="2"/>
          </rPr>
          <t xml:space="preserve"> After testing their designs, engineers think of new ways to improve them. This might mean using new scientific concepts, like lift and drag, analyzing test results, or getting feedback from other engineers.
</t>
        </r>
        <r>
          <rPr>
            <sz val="9"/>
            <color rgb="FF000000"/>
            <rFont val="Tahoma"/>
            <family val="2"/>
          </rPr>
          <t>All kinds of information can be used to make a design better, faster, or more efficient. What would you change or improve about your Fling Flyer?</t>
        </r>
      </text>
    </comment>
    <comment ref="C918" authorId="1" shapeId="0" xr:uid="{00000000-0006-0000-0500-00005F020000}">
      <text>
        <r>
          <rPr>
            <sz val="9"/>
            <color indexed="81"/>
            <rFont val="Tahoma"/>
            <family val="2"/>
          </rPr>
          <t>Springs are fun inventions. They cushion your ride on a rough road, make you comfortable in bed, and can even bounce you way up high. By exploring springs and the way they use energy, you'll understand how they work. Then, you'll learn what engineers do by designing and building your own Leap Bot.</t>
        </r>
      </text>
    </comment>
    <comment ref="C919" authorId="1" shapeId="0" xr:uid="{00000000-0006-0000-0500-000060020000}">
      <text>
        <r>
          <rPr>
            <b/>
            <sz val="9"/>
            <color indexed="81"/>
            <rFont val="Tahoma"/>
            <family val="2"/>
          </rPr>
          <t>Learn about springs.</t>
        </r>
        <r>
          <rPr>
            <sz val="9"/>
            <color indexed="81"/>
            <rFont val="Tahoma"/>
            <family val="2"/>
          </rPr>
          <t xml:space="preserve"> Springs store, or absorb, energy when they are pushed down, or compressed. When the spring pushes back out, it releases the stored, or potential, energy and turns it into kinetic energy, making the spring move. Your muscles or a rubber band can do the same thing: store and release potential energy.</t>
        </r>
      </text>
    </comment>
    <comment ref="C920" authorId="1" shapeId="0" xr:uid="{00000000-0006-0000-0500-000061020000}">
      <text>
        <r>
          <rPr>
            <b/>
            <sz val="9"/>
            <color indexed="81"/>
            <rFont val="Tahoma"/>
            <family val="2"/>
          </rPr>
          <t>Build your Leap Bot.</t>
        </r>
        <r>
          <rPr>
            <sz val="9"/>
            <color indexed="81"/>
            <rFont val="Tahoma"/>
            <family val="2"/>
          </rPr>
          <t xml:space="preserve"> When an engineer has an idea for a new machine, she has to figure out how to build it. Testing out different parts of the machine helps her to understand how the parts will work together an dmight even inspire her design. She could make more than one version, if she has more than one idea. How can you use the materials you have to build a Leap Bot?</t>
        </r>
      </text>
    </comment>
    <comment ref="C921" authorId="1" shapeId="0" xr:uid="{00000000-0006-0000-0500-000062020000}">
      <text>
        <r>
          <rPr>
            <b/>
            <sz val="9"/>
            <color indexed="81"/>
            <rFont val="Tahoma"/>
            <family val="2"/>
          </rPr>
          <t>Create a way to test how well your Leap Bot performs.</t>
        </r>
        <r>
          <rPr>
            <sz val="9"/>
            <color indexed="81"/>
            <rFont val="Tahoma"/>
            <family val="2"/>
          </rPr>
          <t xml:space="preserve"> Once an engineer builds a product, she needs to test it to see if it performs the way she wants it to. First, she decides what to test. She might want to test how high her invention jumps. Or she might want to test how far it can jump. Or she might want to test whether her invention breaks when it's used.
What you want to know will determine how you test and how you measure the results. What do you want to know about your Leap Bot? Once you decide that, decide how you'll test and measure.</t>
        </r>
      </text>
    </comment>
    <comment ref="C922" authorId="1" shapeId="0" xr:uid="{00000000-0006-0000-0500-000063020000}">
      <text>
        <r>
          <rPr>
            <b/>
            <sz val="9"/>
            <color indexed="81"/>
            <rFont val="Tahoma"/>
            <family val="2"/>
          </rPr>
          <t>Record the results of your test.</t>
        </r>
        <r>
          <rPr>
            <sz val="9"/>
            <color indexed="81"/>
            <rFont val="Tahoma"/>
            <family val="2"/>
          </rPr>
          <t xml:space="preserve"> One of the most improtant parts of testing an invention is keeping track of the results. Engineers test their products and record their results to learn how their designs work. Sometimes they write down measurements of time or distance to compare later. Sometimes they make video recordings of a product in use, then watch the video in slow motion to see how it worked.
Testing different spring combinations will help you understnad how your Leap Bot works. Test different combinations of springs more than once and write down your testing results.</t>
        </r>
      </text>
    </comment>
    <comment ref="C923" authorId="1" shapeId="0" xr:uid="{00000000-0006-0000-0500-000064020000}">
      <text>
        <r>
          <rPr>
            <b/>
            <sz val="9"/>
            <color indexed="81"/>
            <rFont val="Tahoma"/>
            <family val="2"/>
          </rPr>
          <t>Share your results.</t>
        </r>
        <r>
          <rPr>
            <sz val="9"/>
            <color indexed="81"/>
            <rFont val="Tahoma"/>
            <family val="2"/>
          </rPr>
          <t xml:space="preserve"> An important part of the Design Thinking Process is learning from what didn't work. If a product doesn't work, it's not a failure. The test results give you important information to make your design better.
After engineers test a new design, they like to share the results of their tests with others. it helps them get ideas to make their products better-and might even help someone else who is working on the same kind of problem.</t>
        </r>
      </text>
    </comment>
    <comment ref="C925" authorId="1" shapeId="0" xr:uid="{00000000-0006-0000-0500-00006B020000}">
      <text>
        <r>
          <rPr>
            <sz val="9"/>
            <color indexed="81"/>
            <rFont val="Tahoma"/>
            <family val="2"/>
          </rPr>
          <t>People use cars for all kinds of reasons. The kind of car you'd use to take kids to a soccer game would be different from the car you'd need for a ractrack. Engineers figure out what features each would need to be successful.
While building your race car, you'll learn about how design affects speed and how engineers design, test, and improve their inventions.</t>
        </r>
      </text>
    </comment>
    <comment ref="C926" authorId="1" shapeId="0" xr:uid="{00000000-0006-0000-0500-00006C020000}">
      <text>
        <r>
          <rPr>
            <b/>
            <sz val="9"/>
            <color rgb="FF000000"/>
            <rFont val="Tahoma"/>
            <family val="2"/>
          </rPr>
          <t>Learn about how design affects speed.</t>
        </r>
        <r>
          <rPr>
            <sz val="9"/>
            <color rgb="FF000000"/>
            <rFont val="Tahoma"/>
            <family val="2"/>
          </rPr>
          <t xml:space="preserve"> Force is the energy that makes something move. Friction is the resistance, or slowing down, that happens when two things move over each other.
</t>
        </r>
        <r>
          <rPr>
            <sz val="9"/>
            <color rgb="FF000000"/>
            <rFont val="Tahoma"/>
            <family val="2"/>
          </rPr>
          <t>If you want something to move fast, you need to figure out how to reduce or get rid of friction. Look at where the two objects are touching or rubbing against each other-that's where friction happens.</t>
        </r>
      </text>
    </comment>
    <comment ref="C927" authorId="1" shapeId="0" xr:uid="{00000000-0006-0000-0500-00006D020000}">
      <text>
        <r>
          <rPr>
            <b/>
            <sz val="9"/>
            <color indexed="81"/>
            <rFont val="Tahoma"/>
            <family val="2"/>
          </rPr>
          <t>Design and build your race car.</t>
        </r>
        <r>
          <rPr>
            <sz val="9"/>
            <color indexed="81"/>
            <rFont val="Tahoma"/>
            <family val="2"/>
          </rPr>
          <t xml:space="preserve"> When engineers are creating a new product, they think about what they want it to do and then imagine different features that will make it successful. Once they have imagined their product in detail, they build a model.
Now you understand how your design choices affect your race car's speed-so it's time to start desgining and building. Think about things you can add or take away from a car to make it go faster.</t>
        </r>
      </text>
    </comment>
    <comment ref="C928" authorId="1" shapeId="0" xr:uid="{00000000-0006-0000-0500-00006E020000}">
      <text>
        <r>
          <rPr>
            <b/>
            <sz val="9"/>
            <color indexed="81"/>
            <rFont val="Tahoma"/>
            <family val="2"/>
          </rPr>
          <t>Design your racetrack.</t>
        </r>
        <r>
          <rPr>
            <sz val="9"/>
            <color indexed="81"/>
            <rFont val="Tahoma"/>
            <family val="2"/>
          </rPr>
          <t xml:space="preserve"> There are all kinds of race cars: stock cars, hot rods, or Formula 1 cars, for example. All of them race on a different kind of track. 
Some racetracks have special tilted curves or turns to help keep the cars from sliding off the course. Some have extra curves and turns to make the race more exciting.
Your race car needs a ramp for it to go fast, so your racetrack will need a ramp or two. What kind of ramp will you build?</t>
        </r>
      </text>
    </comment>
    <comment ref="C929" authorId="1" shapeId="0" xr:uid="{00000000-0006-0000-0500-00006F020000}">
      <text>
        <r>
          <rPr>
            <b/>
            <sz val="9"/>
            <color indexed="81"/>
            <rFont val="Tahoma"/>
            <family val="2"/>
          </rPr>
          <t>Conduct a fair test and record results.</t>
        </r>
        <r>
          <rPr>
            <sz val="9"/>
            <color indexed="81"/>
            <rFont val="Tahoma"/>
            <family val="2"/>
          </rPr>
          <t xml:space="preserve"> Brownies, start your engines!
Building a race car is fun, but so is racing one! Between races, real race car drivers make changes to their cars to try to make them faster. They may test them a little as they work on them, but the real test is on the racetrack.
It's time to see how fast your car can go. Remember to keep the test fair by only changing one thing at a time when testing your car.</t>
        </r>
      </text>
    </comment>
    <comment ref="C930" authorId="1" shapeId="0" xr:uid="{00000000-0006-0000-0500-000070020000}">
      <text>
        <r>
          <rPr>
            <b/>
            <sz val="9"/>
            <color indexed="81"/>
            <rFont val="Tahoma"/>
            <family val="2"/>
          </rPr>
          <t>Share what you learned.</t>
        </r>
        <r>
          <rPr>
            <sz val="9"/>
            <color indexed="81"/>
            <rFont val="Tahoma"/>
            <family val="2"/>
          </rPr>
          <t xml:space="preserve"> Once engineers have desinged, built, and tested their product, they share the results with other people. Sharing and discussing her test results with others helps the engineer to figure out what worked and what didn't with her design.
Talk and listen to others about what your car did in the test and why you think it performed that way. How could you improve your car?</t>
        </r>
      </text>
    </comment>
    <comment ref="C933" authorId="1" shapeId="0" xr:uid="{00000000-0006-0000-0500-000071020000}">
      <text>
        <r>
          <rPr>
            <sz val="9"/>
            <color indexed="81"/>
            <rFont val="Tahoma"/>
            <family val="2"/>
          </rPr>
          <t>Robots are simple machines that are programmed to run automatically. Programmers are the engineers that create step-by-step instructions, or algorithms, that tell robots how to understand and respond to their environment. Start by engineering a simple algorithm, then learn about programming on paper, before you program a "robot" Brownie friend and on a device.</t>
        </r>
      </text>
    </comment>
    <comment ref="C934" authorId="1" shapeId="0" xr:uid="{00000000-0006-0000-0500-000072020000}">
      <text>
        <r>
          <rPr>
            <b/>
            <sz val="9"/>
            <color indexed="81"/>
            <rFont val="Tahoma"/>
            <family val="2"/>
          </rPr>
          <t>A robot is a machine that does a task or a number of tasks automatically.</t>
        </r>
        <r>
          <rPr>
            <sz val="9"/>
            <color indexed="81"/>
            <rFont val="Tahoma"/>
            <family val="2"/>
          </rPr>
          <t xml:space="preserve"> Without a program, robots are just simple machines, made of many different parts, each with its own important job to help the robot work. Some of these create the body, like its wheels, and others, like wires and sensors, help robots to understand their worlds. Explore the different parts that are used in a robot, and see what simple machines you can create.</t>
        </r>
      </text>
    </comment>
    <comment ref="C935" authorId="1" shapeId="0" xr:uid="{00000000-0006-0000-0500-000073020000}">
      <text>
        <r>
          <rPr>
            <b/>
            <sz val="9"/>
            <color indexed="81"/>
            <rFont val="Tahoma"/>
            <family val="2"/>
          </rPr>
          <t>Robots, just like us, have to use their senses to understand their surrounds.</t>
        </r>
        <r>
          <rPr>
            <sz val="9"/>
            <color indexed="81"/>
            <rFont val="Tahoma"/>
            <family val="2"/>
          </rPr>
          <t xml:space="preserve"> Robots need to see and sense what is around them to move and complete their tasks. For some robots, being able to understand their environment is crucial to doing their job. Test your "robot" senses to determine what snack is in your bag, and explore how robots use sensors to collect information about the world around them.</t>
        </r>
      </text>
    </comment>
    <comment ref="C936" authorId="1" shapeId="0" xr:uid="{00000000-0006-0000-0500-000074020000}">
      <text>
        <r>
          <rPr>
            <b/>
            <sz val="9"/>
            <color indexed="81"/>
            <rFont val="Tahoma"/>
            <family val="2"/>
          </rPr>
          <t>Computer engineers, or programmers, create algorithms, sets of step-by-step instructions, which are coded into the robot so they can move and act automatically.</t>
        </r>
        <r>
          <rPr>
            <sz val="9"/>
            <color indexed="81"/>
            <rFont val="Tahoma"/>
            <family val="2"/>
          </rPr>
          <t xml:space="preserve"> Create a program on paper to help a fellow Brownie, your "robot", color in an image without looking at it, and learn about algorithms and computer programming.</t>
        </r>
      </text>
    </comment>
    <comment ref="C937" authorId="1" shapeId="0" xr:uid="{00000000-0006-0000-0500-000075020000}">
      <text>
        <r>
          <rPr>
            <b/>
            <sz val="9"/>
            <color indexed="81"/>
            <rFont val="Tahoma"/>
            <family val="2"/>
          </rPr>
          <t>Programmers create algorithms that instruct robots on how to move and react.</t>
        </r>
        <r>
          <rPr>
            <sz val="9"/>
            <color indexed="81"/>
            <rFont val="Tahoma"/>
            <family val="2"/>
          </rPr>
          <t xml:space="preserve"> Do you think you could create a program to navigate a "robot" friend through a course? Create a step-by-step algorithm for your robot to navigate the course. Your robot will encounter obstacles to sense and react along the way, so make sure to include special instructions that tell your robot how to react.</t>
        </r>
      </text>
    </comment>
    <comment ref="C938" authorId="1" shapeId="0" xr:uid="{00000000-0006-0000-0500-000076020000}">
      <text>
        <r>
          <rPr>
            <b/>
            <sz val="9"/>
            <color indexed="81"/>
            <rFont val="Tahoma"/>
            <family val="2"/>
          </rPr>
          <t>Engineers program their robots to move, act, and understand.</t>
        </r>
        <r>
          <rPr>
            <sz val="9"/>
            <color indexed="81"/>
            <rFont val="Tahoma"/>
            <family val="2"/>
          </rPr>
          <t xml:space="preserve"> Now is your chance to code on a device, like a tablet or computer, and complete an Hour of Code. Choose a game from the site and program your robot or character to complete tasks. Remember, no matter what game you play, you could give the same instructions to a robot, just like you are giving instructions to the game's characters. Your algorithms could be programmed into a robot to bring them to life!</t>
        </r>
      </text>
    </comment>
    <comment ref="C940" authorId="1" shapeId="0" xr:uid="{00000000-0006-0000-0500-000077020000}">
      <text>
        <r>
          <rPr>
            <sz val="9"/>
            <color indexed="81"/>
            <rFont val="Tahoma"/>
            <family val="2"/>
          </rPr>
          <t>Robot are made of many different parts, each with its own important job to help the robot. Sometimes, engineers desing robots that are inspired by humans, animals, and nature. Team up with your fellow Brownies to design a robot inspired by a bumblebee and engineer a robotic arm. After, plan, build, and share your own robot protogype that hellps other people or animals!</t>
        </r>
      </text>
    </comment>
    <comment ref="C941" authorId="1" shapeId="0" xr:uid="{00000000-0006-0000-0500-000078020000}">
      <text>
        <r>
          <rPr>
            <b/>
            <sz val="9"/>
            <color indexed="81"/>
            <rFont val="Tahoma"/>
            <family val="2"/>
          </rPr>
          <t>A lot of the time, we think of robots as shiny metal figures that kind of look like us, with heads, bodies, arms, and legs.</t>
        </r>
        <r>
          <rPr>
            <sz val="9"/>
            <color indexed="81"/>
            <rFont val="Tahoma"/>
            <family val="2"/>
          </rPr>
          <t xml:space="preserve"> Biomimicry is when an engineer makes a machine that looks and acts like a human, animal, or plant. Engineers study how humans and animals look and act to brainstorm creative ways to design their robots. Explore how engineers use biomimicry to design robots, and work in teams with your fellow Brownies to design a robot inspired by a bumblebee.</t>
        </r>
      </text>
    </comment>
    <comment ref="C942" authorId="1" shapeId="0" xr:uid="{00000000-0006-0000-0500-000079020000}">
      <text>
        <r>
          <rPr>
            <b/>
            <sz val="9"/>
            <color indexed="81"/>
            <rFont val="Tahoma"/>
            <family val="2"/>
          </rPr>
          <t>Just like us, robots have different parts of their bodies that help them to move, sense, and react.</t>
        </r>
        <r>
          <rPr>
            <sz val="9"/>
            <color indexed="81"/>
            <rFont val="Tahoma"/>
            <family val="2"/>
          </rPr>
          <t xml:space="preserve"> Compare how your body moves to that of a robot as you explore how a robot's parts can be inspired by humans. After, create a simple machine out of common materials that mimics a robotic arm to help extend your arm's reach!</t>
        </r>
      </text>
    </comment>
    <comment ref="C943" authorId="1" shapeId="0" xr:uid="{00000000-0006-0000-0500-00007A020000}">
      <text>
        <r>
          <rPr>
            <b/>
            <sz val="9"/>
            <color indexed="81"/>
            <rFont val="Tahoma"/>
            <family val="2"/>
          </rPr>
          <t>Engineers look for needs in our world and build robots that solve problems both big and small.</t>
        </r>
        <r>
          <rPr>
            <sz val="9"/>
            <color indexed="81"/>
            <rFont val="Tahoma"/>
            <family val="2"/>
          </rPr>
          <t xml:space="preserve"> If you could build a robot that solves a problem for other people or animals, what would your robot do? What would it look like? What parts would it need? Brainstorm and sketch your ideas for robots that can help others. Share your designs with other Brownies, and choose one to build a prototype of in Step Four.</t>
        </r>
      </text>
    </comment>
    <comment ref="C944" authorId="1" shapeId="0" xr:uid="{00000000-0006-0000-0500-00007B020000}">
      <text>
        <r>
          <rPr>
            <b/>
            <sz val="9"/>
            <color indexed="81"/>
            <rFont val="Tahoma"/>
            <family val="2"/>
          </rPr>
          <t>Engineers create prototypes, a quick way to show an idea to others or to try it out.</t>
        </r>
        <r>
          <rPr>
            <sz val="9"/>
            <color indexed="81"/>
            <rFont val="Tahoma"/>
            <family val="2"/>
          </rPr>
          <t xml:space="preserve"> It can be as simple as a drawing or created with common materials, such as cardboard, paper, and string. Now is your chance to build a prototype of your robot. Remember, you're creating a robot, not a simple machine, so you'll also need to create a step-by-step program for your robot prototype to "run."</t>
        </r>
      </text>
    </comment>
    <comment ref="C945" authorId="1" shapeId="0" xr:uid="{00000000-0006-0000-0500-00007C020000}">
      <text>
        <r>
          <rPr>
            <b/>
            <sz val="9"/>
            <color indexed="81"/>
            <rFont val="Tahoma"/>
            <family val="2"/>
          </rPr>
          <t xml:space="preserve">Once engineers create a prototype, they test it to find ways to improve and redesign their new products. </t>
        </r>
        <r>
          <rPr>
            <sz val="9"/>
            <color indexed="81"/>
            <rFont val="Tahoma"/>
            <family val="2"/>
          </rPr>
          <t>Work with a fellow Brownie to test your robot prototype. Tell your partner how to move the prototype according to your program so you can "debug" or fix problems before you share your prototype with your Troop. After you share, gather feedback and ideas, like an engineer, on how to improve your robot's design and make it even better!</t>
        </r>
      </text>
    </comment>
    <comment ref="C947" authorId="1" shapeId="0" xr:uid="{00000000-0006-0000-0500-00007D020000}">
      <text>
        <r>
          <rPr>
            <sz val="9"/>
            <color indexed="81"/>
            <rFont val="Tahoma"/>
            <family val="2"/>
          </rPr>
          <t>After engineers build their robots, they show them to others and enter them into challenges and competitions. Now that you have built your robot prototype, it's time to create a presentation and share your design with others. After, learn about robotics teams and competitions and see a robot in action!</t>
        </r>
      </text>
    </comment>
    <comment ref="C948" authorId="1" shapeId="0" xr:uid="{00000000-0006-0000-0500-00007E020000}">
      <text>
        <r>
          <rPr>
            <b/>
            <sz val="9"/>
            <color indexed="81"/>
            <rFont val="Tahoma"/>
            <family val="2"/>
          </rPr>
          <t>After an engineer creates a prototype, she shares it with others.</t>
        </r>
        <r>
          <rPr>
            <sz val="9"/>
            <color indexed="81"/>
            <rFont val="Tahoma"/>
            <family val="2"/>
          </rPr>
          <t>This is important because it gives her a chance to share her work, get feedback, and teach others how to build their prototype. Choose a way to share your prototype and explain how you designed it.</t>
        </r>
      </text>
    </comment>
    <comment ref="C949" authorId="1" shapeId="0" xr:uid="{00000000-0006-0000-0500-00007F020000}">
      <text>
        <r>
          <rPr>
            <b/>
            <sz val="9"/>
            <color indexed="81"/>
            <rFont val="Tahoma"/>
            <family val="2"/>
          </rPr>
          <t>Create a media presentation (video, photo collage, etc.)</t>
        </r>
        <r>
          <rPr>
            <sz val="9"/>
            <color indexed="81"/>
            <rFont val="Tahoma"/>
            <family val="2"/>
          </rPr>
          <t xml:space="preserve"> One way to share your prototype is with photos, videos, and other media. Work in your prototype design teams to create a presentation using craft materials or technology. You might need help from others to film, edit, or gather materials for your presentation.</t>
        </r>
      </text>
    </comment>
    <comment ref="C950" authorId="1" shapeId="0" xr:uid="{00000000-0006-0000-0500-000080020000}">
      <text>
        <r>
          <rPr>
            <b/>
            <sz val="9"/>
            <color indexed="81"/>
            <rFont val="Tahoma"/>
            <family val="2"/>
          </rPr>
          <t>Create a show-and-tell presentation.</t>
        </r>
        <r>
          <rPr>
            <sz val="9"/>
            <color indexed="81"/>
            <rFont val="Tahoma"/>
            <family val="2"/>
          </rPr>
          <t xml:space="preserve"> You can also share your prototype using your words, just like a show-and-tell. Prepare and practice a short presentation with your prototype design team. Make sure to explain the process you went through to design and build your prototype, including any problems you encountered along the way. Include a demonstration of your robot acting out its program to show others how you coded your robot.</t>
        </r>
      </text>
    </comment>
    <comment ref="C951" authorId="1" shapeId="0" xr:uid="{00000000-0006-0000-0500-000081020000}">
      <text>
        <r>
          <rPr>
            <b/>
            <sz val="9"/>
            <color indexed="81"/>
            <rFont val="Tahoma"/>
            <family val="2"/>
          </rPr>
          <t>Once you've created your presentation, it's time to share what you've made with an audience.</t>
        </r>
        <r>
          <rPr>
            <sz val="9"/>
            <color indexed="81"/>
            <rFont val="Tahoma"/>
            <family val="2"/>
          </rPr>
          <t xml:space="preserve"> Whether you've made a media presentation or prepared for a show-and-tell, demonstrate your robot prototype and explain how you designed it. Sharing your work is important (sic) part of being an engineer. it's your chance to teach, inspire, and get feedback to improve your robot.</t>
        </r>
      </text>
    </comment>
    <comment ref="C952" authorId="1" shapeId="0" xr:uid="{00000000-0006-0000-0500-000082020000}">
      <text>
        <r>
          <rPr>
            <b/>
            <sz val="9"/>
            <color rgb="FF000000"/>
            <rFont val="Tahoma"/>
            <family val="2"/>
          </rPr>
          <t>Share your video or presentation at a troop celebration for friends and family.</t>
        </r>
        <r>
          <rPr>
            <sz val="9"/>
            <color rgb="FF000000"/>
            <rFont val="Tahoma"/>
            <family val="2"/>
          </rPr>
          <t xml:space="preserve"> Premiere your video or share your media presentation at a troop celebration for friends and family.</t>
        </r>
      </text>
    </comment>
    <comment ref="C953" authorId="1" shapeId="0" xr:uid="{00000000-0006-0000-0500-000083020000}">
      <text>
        <r>
          <rPr>
            <b/>
            <sz val="9"/>
            <color indexed="81"/>
            <rFont val="Tahoma"/>
            <family val="2"/>
          </rPr>
          <t>Give a show-and-tell presentation at a school or community event.</t>
        </r>
        <r>
          <rPr>
            <sz val="9"/>
            <color indexed="81"/>
            <rFont val="Tahoma"/>
            <family val="2"/>
          </rPr>
          <t xml:space="preserve"> Share your prototype and what you have learned while designing it with others from your school or community. You can present to your class or community group, or create your own show-and-tell for friends and family.</t>
        </r>
      </text>
    </comment>
    <comment ref="C954" authorId="1" shapeId="0" xr:uid="{00000000-0006-0000-0500-000084020000}">
      <text>
        <r>
          <rPr>
            <b/>
            <sz val="9"/>
            <color indexed="81"/>
            <rFont val="Tahoma"/>
            <family val="2"/>
          </rPr>
          <t>There are a lot of places where you can meet other people who design robots.</t>
        </r>
        <r>
          <rPr>
            <sz val="9"/>
            <color indexed="81"/>
            <rFont val="Tahoma"/>
            <family val="2"/>
          </rPr>
          <t xml:space="preserve"> At robotics competitions, teams of engineers build robots that can navigate mazes, lift heavy objects, and solve other problems. Teams are posed with challenges, then design prototypes to solve the problem using robotics kits. Competitions like these are held around the world! Girls like you can sign up to join robotics teams to engineer and design robots. Choose a way to learn more about robotics competitions.</t>
        </r>
      </text>
    </comment>
    <comment ref="C955" authorId="1" shapeId="0" xr:uid="{00000000-0006-0000-0500-000085020000}">
      <text>
        <r>
          <rPr>
            <b/>
            <sz val="9"/>
            <color indexed="81"/>
            <rFont val="Tahoma"/>
            <family val="2"/>
          </rPr>
          <t>Go to a competition or science fair.</t>
        </r>
        <r>
          <rPr>
            <sz val="9"/>
            <color indexed="81"/>
            <rFont val="Tahoma"/>
            <family val="2"/>
          </rPr>
          <t xml:space="preserve"> Engineering teams present their robots at competitions and science fairs. Take a trip to a robotics competition or science fair to see how robots are being showcased. If you can, talk to other girls about why they are there and why they love being on a robotics team.</t>
        </r>
      </text>
    </comment>
    <comment ref="C956" authorId="1" shapeId="0" xr:uid="{00000000-0006-0000-0500-000086020000}">
      <text>
        <r>
          <rPr>
            <b/>
            <sz val="9"/>
            <color indexed="81"/>
            <rFont val="Tahoma"/>
            <family val="2"/>
          </rPr>
          <t>Talk to someone who competed.</t>
        </r>
        <r>
          <rPr>
            <sz val="9"/>
            <color indexed="81"/>
            <rFont val="Tahoma"/>
            <family val="2"/>
          </rPr>
          <t xml:space="preserve"> Talk to an older girl, a robotics team coach, a GS volunteer, or anyone else who has attended or competed in a robotics competition to learn more. Prepare by brainstorming questions you'd like to ask ahead of time.</t>
        </r>
      </text>
    </comment>
    <comment ref="C957" authorId="1" shapeId="0" xr:uid="{00000000-0006-0000-0500-000087020000}">
      <text>
        <r>
          <rPr>
            <b/>
            <sz val="9"/>
            <color indexed="81"/>
            <rFont val="Tahoma"/>
            <family val="2"/>
          </rPr>
          <t>Learn about competitions online.</t>
        </r>
        <r>
          <rPr>
            <sz val="9"/>
            <color indexed="81"/>
            <rFont val="Tahoma"/>
            <family val="2"/>
          </rPr>
          <t xml:space="preserve"> Watch videos to see what happens at robotics competitions. Take note of what you see robots doing in the competitions and how you see teams working together.</t>
        </r>
      </text>
    </comment>
    <comment ref="C958" authorId="1" shapeId="0" xr:uid="{00000000-0006-0000-0500-000088020000}">
      <text>
        <r>
          <rPr>
            <b/>
            <sz val="9"/>
            <color indexed="81"/>
            <rFont val="Tahoma"/>
            <family val="2"/>
          </rPr>
          <t>Robotics teams are made up of dedicated members, each with their own talent or expertise to bring to the robot, from programming to driving to marketing the robot.</t>
        </r>
        <r>
          <rPr>
            <sz val="9"/>
            <color indexed="81"/>
            <rFont val="Tahoma"/>
            <family val="2"/>
          </rPr>
          <t xml:space="preserve"> Robotics teams work together, listen to each other, and make sure to be safe when creating their robots. Now that you've seen what teams do at robotics competitions, consider if you'd like to join a robotics team.</t>
        </r>
      </text>
    </comment>
    <comment ref="C959" authorId="1" shapeId="0" xr:uid="{00000000-0006-0000-0500-000089020000}">
      <text>
        <r>
          <rPr>
            <b/>
            <sz val="9"/>
            <color indexed="81"/>
            <rFont val="Tahoma"/>
            <family val="2"/>
          </rPr>
          <t>Join or create a robotics team in your area.</t>
        </r>
        <r>
          <rPr>
            <sz val="9"/>
            <color indexed="81"/>
            <rFont val="Tahoma"/>
            <family val="2"/>
          </rPr>
          <t xml:space="preserve"> After all you've learned about robotics, you might want to join a team. See if any of your fellow Brownies would like to join with you or even create a brand new team. Research your options for robotics competitions and challenges to figure out next steps.</t>
        </r>
      </text>
    </comment>
    <comment ref="C960" authorId="1" shapeId="0" xr:uid="{00000000-0006-0000-0500-00008A020000}">
      <text>
        <r>
          <rPr>
            <b/>
            <sz val="9"/>
            <color indexed="81"/>
            <rFont val="Tahoma"/>
            <family val="2"/>
          </rPr>
          <t>Talk to someone who has been part of a team.</t>
        </r>
        <r>
          <rPr>
            <sz val="9"/>
            <color indexed="81"/>
            <rFont val="Tahoma"/>
            <family val="2"/>
          </rPr>
          <t xml:space="preserve"> Talk to an older girl, a robotics team coach, a GS volunteer, or anyone else who has been part of a robotics team about their experience. Brainstorm what you'd like to ask.</t>
        </r>
      </text>
    </comment>
    <comment ref="C961" authorId="1" shapeId="0" xr:uid="{00000000-0006-0000-0500-00008B020000}">
      <text>
        <r>
          <rPr>
            <b/>
            <sz val="9"/>
            <color indexed="81"/>
            <rFont val="Tahoma"/>
            <family val="2"/>
          </rPr>
          <t>Learn about robotics teams online.</t>
        </r>
        <r>
          <rPr>
            <sz val="9"/>
            <color indexed="81"/>
            <rFont val="Tahoma"/>
            <family val="2"/>
          </rPr>
          <t xml:space="preserve"> Watch videos to see how robotics teams work. Think about how you see teams working together and what sort of responsibilities different team members have.</t>
        </r>
      </text>
    </comment>
    <comment ref="C962" authorId="1" shapeId="0" xr:uid="{00000000-0006-0000-0500-00008C020000}">
      <text>
        <r>
          <rPr>
            <b/>
            <sz val="9"/>
            <color indexed="81"/>
            <rFont val="Tahoma"/>
            <family val="2"/>
          </rPr>
          <t>Robots exist all around our everyday world. See a robot in action and reflect on evrything you've learned.</t>
        </r>
        <r>
          <rPr>
            <sz val="9"/>
            <color indexed="81"/>
            <rFont val="Tahoma"/>
            <family val="2"/>
          </rPr>
          <t xml:space="preserve"> What does the robot do? What sorts of parts do you see in a robot? Discover how engineers bring robots to life.</t>
        </r>
      </text>
    </comment>
    <comment ref="C963" authorId="1" shapeId="0" xr:uid="{00000000-0006-0000-0500-00008D020000}">
      <text>
        <r>
          <rPr>
            <b/>
            <sz val="9"/>
            <color indexed="81"/>
            <rFont val="Tahoma"/>
            <family val="2"/>
          </rPr>
          <t>Go on a field trip to see a real robot.</t>
        </r>
        <r>
          <rPr>
            <sz val="9"/>
            <color indexed="81"/>
            <rFont val="Tahoma"/>
            <family val="2"/>
          </rPr>
          <t xml:space="preserve"> Find a robotics team with a robot, perhaps at the high school or local college, and visit their workspace. You can also visit a local business and learn how they use technology and/or robotics in their work. Explore the lab or watch the robot to see how a robot looks in action. Ask the engineers or business how the robot works.</t>
        </r>
      </text>
    </comment>
    <comment ref="C964" authorId="1" shapeId="0" xr:uid="{00000000-0006-0000-0500-00008E020000}">
      <text>
        <r>
          <rPr>
            <b/>
            <sz val="9"/>
            <color indexed="81"/>
            <rFont val="Tahoma"/>
            <family val="2"/>
          </rPr>
          <t>Talk to someone who has been in a lab or used a robot.</t>
        </r>
        <r>
          <rPr>
            <sz val="9"/>
            <color indexed="81"/>
            <rFont val="Tahoma"/>
            <family val="2"/>
          </rPr>
          <t xml:space="preserve"> Talk to an older girl, a robotics team coach, a GS volunteer, or anyone else who has been in a robotics lab or used a robot. Before they arrive, brainstorm questions to ask them about their experience.</t>
        </r>
      </text>
    </comment>
    <comment ref="C965" authorId="1" shapeId="0" xr:uid="{00000000-0006-0000-0500-00008F020000}">
      <text>
        <r>
          <rPr>
            <b/>
            <sz val="9"/>
            <color indexed="81"/>
            <rFont val="Tahoma"/>
            <family val="2"/>
          </rPr>
          <t>See a robotics lab online.</t>
        </r>
        <r>
          <rPr>
            <sz val="9"/>
            <color indexed="81"/>
            <rFont val="Tahoma"/>
            <family val="2"/>
          </rPr>
          <t xml:space="preserve"> With help from your parents or Leader, search online for "Robotics Lab Virtual Tours" to find videos and virtual tours of robotics labs around the world. As you look around, point out what robotics team members are working on and any robot parts you see.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Audra Edmunds</author>
  </authors>
  <commentList>
    <comment ref="C8" authorId="0" shapeId="0" xr:uid="{00000000-0006-0000-0600-000001000000}">
      <text>
        <r>
          <rPr>
            <sz val="9"/>
            <color indexed="81"/>
            <rFont val="Tahoma"/>
            <family val="2"/>
          </rPr>
          <t>their special qualities and talents</t>
        </r>
      </text>
    </comment>
    <comment ref="C9" authorId="0" shapeId="0" xr:uid="{00000000-0006-0000-0600-000002000000}">
      <text>
        <r>
          <rPr>
            <sz val="9"/>
            <color indexed="81"/>
            <rFont val="Tahoma"/>
            <family val="2"/>
          </rPr>
          <t>the values of the Girl Scout Law</t>
        </r>
      </text>
    </comment>
    <comment ref="C10" authorId="0" shapeId="0" xr:uid="{00000000-0006-0000-0600-000003000000}">
      <text>
        <r>
          <rPr>
            <sz val="9"/>
            <color indexed="81"/>
            <rFont val="Tahoma"/>
            <family val="2"/>
          </rPr>
          <t>their special qualities and values of their families</t>
        </r>
      </text>
    </comment>
    <comment ref="C14" authorId="0" shapeId="0" xr:uid="{00000000-0006-0000-0600-000004000000}">
      <text>
        <r>
          <rPr>
            <sz val="9"/>
            <color indexed="81"/>
            <rFont val="Tahoma"/>
            <family val="2"/>
          </rPr>
          <t>with their families on a healthy-living activity</t>
        </r>
      </text>
    </comment>
    <comment ref="C15" authorId="0" shapeId="0" xr:uid="{00000000-0006-0000-0600-000005000000}">
      <text>
        <r>
          <rPr>
            <sz val="9"/>
            <color indexed="81"/>
            <rFont val="Tahoma"/>
            <family val="2"/>
          </rPr>
          <t>with their communities to increase healthy-living opportunities</t>
        </r>
      </text>
    </comment>
    <comment ref="C18" authorId="0" shapeId="0" xr:uid="{00000000-0006-0000-0600-000006000000}">
      <text>
        <r>
          <rPr>
            <sz val="9"/>
            <color indexed="81"/>
            <rFont val="Tahoma"/>
            <family val="2"/>
          </rPr>
          <t>identify a community place where they can Take Action</t>
        </r>
      </text>
    </comment>
    <comment ref="C20" authorId="0" shapeId="0" xr:uid="{00000000-0006-0000-0600-000007000000}">
      <text>
        <r>
          <rPr>
            <sz val="9"/>
            <color indexed="81"/>
            <rFont val="Tahoma"/>
            <family val="2"/>
          </rPr>
          <t>improve their world by carrying out their Take Action Project</t>
        </r>
      </text>
    </comment>
    <comment ref="C23" authorId="0" shapeId="0" xr:uid="{00000000-0006-0000-0600-000008000000}">
      <text>
        <r>
          <rPr>
            <sz val="9"/>
            <color indexed="81"/>
            <rFont val="Tahoma"/>
            <family val="2"/>
          </rPr>
          <t>This is the master lock that needs all three of their keys in order to open. Through this award, the Brownies come to see that, together, their three keys - Discover, Connect, and Take Action - unlock the meaning of leadership.</t>
        </r>
      </text>
    </comment>
    <comment ref="C30" authorId="0" shapeId="0" xr:uid="{00000000-0006-0000-0600-000009000000}">
      <text>
        <r>
          <rPr>
            <sz val="9"/>
            <color indexed="81"/>
            <rFont val="Tahoma"/>
            <family val="2"/>
          </rPr>
          <t>Show two things they know and love about water</t>
        </r>
      </text>
    </comment>
    <comment ref="C31" authorId="0" shapeId="0" xr:uid="{00000000-0006-0000-0600-00000A000000}">
      <text>
        <r>
          <rPr>
            <sz val="9"/>
            <color indexed="81"/>
            <rFont val="Tahoma"/>
            <family val="2"/>
          </rPr>
          <t>Make and carry out one personal promise that protects water.</t>
        </r>
      </text>
    </comment>
    <comment ref="C34" authorId="0" shapeId="0" xr:uid="{00000000-0006-0000-0600-00000B000000}">
      <text>
        <r>
          <rPr>
            <sz val="9"/>
            <color indexed="81"/>
            <rFont val="Tahoma"/>
            <family val="2"/>
          </rPr>
          <t>The second award is earned when the Brownies team up and speak up as advocates to protect water or keep it clean in their community. By making an effort that moves beyond themselves, the girls begin to realize the impact that group efforts can produce.</t>
        </r>
      </text>
    </comment>
    <comment ref="C37" authorId="0" shapeId="0" xr:uid="{00000000-0006-0000-0600-00000C000000}">
      <text>
        <r>
          <rPr>
            <sz val="9"/>
            <color indexed="81"/>
            <rFont val="Tahoma"/>
            <family val="2"/>
          </rPr>
          <t>Girls earn the third award as they create an even bigger ripple by sharing their efforts for water with others, educating and inspiring them to join in, and asking them to commit to a water promise.</t>
        </r>
      </text>
    </comment>
    <comment ref="C40" authorId="0" shapeId="0" xr:uid="{00000000-0006-0000-0600-00000D000000}">
      <text>
        <r>
          <rPr>
            <sz val="9"/>
            <color indexed="81"/>
            <rFont val="Tahoma"/>
            <family val="2"/>
          </rPr>
          <t>Girls culminate their journey by earning the WOW! Award, a grand finale that symbolizes the powerful change they've brought to their community. The earn the award by showing proof of their SHARE Water efforts, and by describing how their efforts relate to the Gil Scout Law and how they have had an impact as leaders.</t>
        </r>
      </text>
    </comment>
    <comment ref="C70" authorId="0" shapeId="0" xr:uid="{C1F74242-4409-40B6-AF46-DC16D5E2F00C}">
      <text>
        <r>
          <rPr>
            <sz val="9"/>
            <color indexed="81"/>
            <rFont val="Tahoma"/>
            <family val="2"/>
          </rPr>
          <t>make observations, collect data, and work with scientists to receive feedback on research.</t>
        </r>
      </text>
    </comment>
    <comment ref="C72" authorId="0" shapeId="0" xr:uid="{690BAB96-F709-49F4-9924-EB589852048F}">
      <text>
        <r>
          <rPr>
            <sz val="9"/>
            <color indexed="81"/>
            <rFont val="Tahoma"/>
            <family val="2"/>
          </rPr>
          <t>sharpen your observation skills through 2 observation games</t>
        </r>
      </text>
    </comment>
    <comment ref="C81" authorId="0" shapeId="0" xr:uid="{9CE4AA13-E433-4871-91CF-09A5527334E8}">
      <text>
        <r>
          <rPr>
            <sz val="9"/>
            <color indexed="81"/>
            <rFont val="Tahoma"/>
            <family val="2"/>
          </rPr>
          <t>thinking to solve problems.</t>
        </r>
      </text>
    </comment>
    <comment ref="C82" authorId="0" shapeId="0" xr:uid="{26CBECB8-EEB8-4CC5-8B3A-ED60A003BCC8}">
      <text>
        <r>
          <rPr>
            <sz val="9"/>
            <color indexed="81"/>
            <rFont val="Tahoma"/>
            <family val="2"/>
          </rPr>
          <t>activities</t>
        </r>
      </text>
    </comment>
    <comment ref="C85" authorId="0" shapeId="0" xr:uid="{3C196FD7-2C26-4034-AE5A-AEF2033468A8}">
      <text>
        <r>
          <rPr>
            <sz val="9"/>
            <color indexed="81"/>
            <rFont val="Tahoma"/>
            <family val="2"/>
          </rPr>
          <t>across a room.</t>
        </r>
      </text>
    </comment>
    <comment ref="C92" authorId="0" shapeId="0" xr:uid="{05227D3C-634B-4A24-95B6-3B6FC51C8C0A}">
      <text>
        <r>
          <rPr>
            <sz val="9"/>
            <color indexed="81"/>
            <rFont val="Tahoma"/>
            <family val="2"/>
          </rPr>
          <t>computational thinking to solve problems.</t>
        </r>
      </text>
    </comment>
    <comment ref="C93" authorId="0" shapeId="0" xr:uid="{D8FF5ABB-3D08-4BA0-A5F5-92CCD269156D}">
      <text>
        <r>
          <rPr>
            <sz val="9"/>
            <color indexed="81"/>
            <rFont val="Tahoma"/>
            <family val="2"/>
          </rPr>
          <t>activities</t>
        </r>
      </text>
    </comment>
    <comment ref="C95" authorId="0" shapeId="0" xr:uid="{0438A318-EB13-49BC-8B13-281E62D5A6E2}">
      <text>
        <r>
          <rPr>
            <sz val="9"/>
            <color indexed="81"/>
            <rFont val="Tahoma"/>
            <family val="2"/>
          </rPr>
          <t>to explore algorithms, variables, and functions</t>
        </r>
      </text>
    </comment>
    <comment ref="C96" authorId="0" shapeId="0" xr:uid="{B29CD2E2-B9CE-49FF-9CAE-490BF7D4CFFD}">
      <text>
        <r>
          <rPr>
            <sz val="9"/>
            <color indexed="81"/>
            <rFont val="Tahoma"/>
            <family val="2"/>
          </rPr>
          <t>discover rapid prototyping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7" authorId="0" shapeId="0" xr:uid="{00000000-0006-0000-0700-000001000000}">
      <text/>
    </comment>
    <comment ref="C8" authorId="0" shapeId="0" xr:uid="{00000000-0006-0000-0700-000002000000}">
      <text/>
    </comment>
    <comment ref="C9" authorId="0" shapeId="0" xr:uid="{00000000-0006-0000-0700-000003000000}">
      <text/>
    </comment>
    <comment ref="C10" authorId="0" shapeId="0" xr:uid="{00000000-0006-0000-0700-000004000000}">
      <text/>
    </comment>
    <comment ref="C11" authorId="0" shapeId="0" xr:uid="{00000000-0006-0000-0700-000005000000}">
      <text/>
    </comment>
    <comment ref="C12" authorId="0" shapeId="0" xr:uid="{00000000-0006-0000-0700-000006000000}">
      <text/>
    </comment>
    <comment ref="C13" authorId="0" shapeId="0" xr:uid="{00000000-0006-0000-0700-000007000000}">
      <text/>
    </comment>
    <comment ref="C14" authorId="0" shapeId="0" xr:uid="{00000000-0006-0000-0700-000008000000}">
      <text/>
    </comment>
    <comment ref="C15" authorId="0" shapeId="0" xr:uid="{00000000-0006-0000-0700-000009000000}">
      <text/>
    </comment>
    <comment ref="C16" authorId="0" shapeId="0" xr:uid="{00000000-0006-0000-0700-00000A000000}">
      <text/>
    </comment>
    <comment ref="C17" authorId="0" shapeId="0" xr:uid="{00000000-0006-0000-0700-00000B000000}">
      <text/>
    </comment>
    <comment ref="C18" authorId="0" shapeId="0" xr:uid="{00000000-0006-0000-0700-00000C000000}">
      <text/>
    </comment>
    <comment ref="C19" authorId="0" shapeId="0" xr:uid="{00000000-0006-0000-0700-00000D000000}">
      <text/>
    </comment>
    <comment ref="C20" authorId="0" shapeId="0" xr:uid="{00000000-0006-0000-0700-00000E000000}">
      <text/>
    </comment>
    <comment ref="C21" authorId="0" shapeId="0" xr:uid="{00000000-0006-0000-0700-00000F000000}">
      <text/>
    </comment>
    <comment ref="C22" authorId="0" shapeId="0" xr:uid="{00000000-0006-0000-0700-000010000000}">
      <text/>
    </comment>
    <comment ref="C23" authorId="0" shapeId="0" xr:uid="{00000000-0006-0000-0700-000011000000}">
      <text/>
    </comment>
    <comment ref="C24" authorId="0" shapeId="0" xr:uid="{00000000-0006-0000-0700-000012000000}">
      <text/>
    </comment>
    <comment ref="C25" authorId="0" shapeId="0" xr:uid="{00000000-0006-0000-0700-000013000000}">
      <text/>
    </comment>
    <comment ref="C26" authorId="0" shapeId="0" xr:uid="{00000000-0006-0000-0700-000014000000}">
      <text/>
    </comment>
    <comment ref="C31" authorId="0" shapeId="0" xr:uid="{00000000-0006-0000-0700-000015000000}">
      <text/>
    </comment>
    <comment ref="C32" authorId="0" shapeId="0" xr:uid="{00000000-0006-0000-0700-000016000000}">
      <text/>
    </comment>
    <comment ref="C33" authorId="0" shapeId="0" xr:uid="{00000000-0006-0000-0700-000017000000}">
      <text/>
    </comment>
    <comment ref="C34" authorId="0" shapeId="0" xr:uid="{00000000-0006-0000-0700-000018000000}">
      <text/>
    </comment>
    <comment ref="C35" authorId="0" shapeId="0" xr:uid="{00000000-0006-0000-0700-000019000000}">
      <text/>
    </comment>
    <comment ref="C36" authorId="0" shapeId="0" xr:uid="{00000000-0006-0000-0700-00001A000000}">
      <text/>
    </comment>
    <comment ref="C37" authorId="0" shapeId="0" xr:uid="{00000000-0006-0000-0700-00001B000000}">
      <text/>
    </comment>
    <comment ref="C38" authorId="0" shapeId="0" xr:uid="{00000000-0006-0000-0700-00001C000000}">
      <text/>
    </comment>
    <comment ref="C39" authorId="0" shapeId="0" xr:uid="{00000000-0006-0000-0700-00001D000000}">
      <text/>
    </comment>
    <comment ref="C40" authorId="0" shapeId="0" xr:uid="{00000000-0006-0000-0700-00001E000000}">
      <text/>
    </comment>
    <comment ref="C41" authorId="0" shapeId="0" xr:uid="{00000000-0006-0000-0700-00001F000000}">
      <text/>
    </comment>
    <comment ref="C42" authorId="0" shapeId="0" xr:uid="{00000000-0006-0000-0700-000020000000}">
      <text/>
    </comment>
    <comment ref="C43" authorId="0" shapeId="0" xr:uid="{00000000-0006-0000-0700-000021000000}">
      <text/>
    </comment>
    <comment ref="C44" authorId="0" shapeId="0" xr:uid="{00000000-0006-0000-0700-000022000000}">
      <text/>
    </comment>
    <comment ref="C45" authorId="0" shapeId="0" xr:uid="{00000000-0006-0000-0700-000023000000}">
      <text/>
    </comment>
    <comment ref="C46" authorId="0" shapeId="0" xr:uid="{00000000-0006-0000-0700-000024000000}">
      <text/>
    </comment>
    <comment ref="C47" authorId="0" shapeId="0" xr:uid="{00000000-0006-0000-0700-000025000000}">
      <text/>
    </comment>
    <comment ref="C48" authorId="0" shapeId="0" xr:uid="{00000000-0006-0000-0700-000026000000}">
      <text/>
    </comment>
    <comment ref="C49" authorId="0" shapeId="0" xr:uid="{00000000-0006-0000-0700-000027000000}">
      <text/>
    </comment>
    <comment ref="C50" authorId="0" shapeId="0" xr:uid="{00000000-0006-0000-0700-000028000000}">
      <text/>
    </comment>
    <comment ref="C55" authorId="0" shapeId="0" xr:uid="{00000000-0006-0000-0700-000029000000}">
      <text/>
    </comment>
    <comment ref="C56" authorId="0" shapeId="0" xr:uid="{00000000-0006-0000-0700-00002A000000}">
      <text/>
    </comment>
    <comment ref="C57" authorId="0" shapeId="0" xr:uid="{00000000-0006-0000-0700-00002B000000}">
      <text/>
    </comment>
    <comment ref="C58" authorId="0" shapeId="0" xr:uid="{00000000-0006-0000-0700-00002C000000}">
      <text/>
    </comment>
    <comment ref="C59" authorId="0" shapeId="0" xr:uid="{00000000-0006-0000-0700-00002D000000}">
      <text/>
    </comment>
    <comment ref="C60" authorId="0" shapeId="0" xr:uid="{00000000-0006-0000-0700-00002E000000}">
      <text/>
    </comment>
    <comment ref="C61" authorId="0" shapeId="0" xr:uid="{00000000-0006-0000-0700-00002F000000}">
      <text/>
    </comment>
    <comment ref="C62" authorId="0" shapeId="0" xr:uid="{00000000-0006-0000-0700-000030000000}">
      <text/>
    </comment>
    <comment ref="C63" authorId="0" shapeId="0" xr:uid="{00000000-0006-0000-0700-000031000000}">
      <text/>
    </comment>
    <comment ref="C64" authorId="0" shapeId="0" xr:uid="{00000000-0006-0000-0700-000032000000}">
      <text/>
    </comment>
    <comment ref="C65" authorId="0" shapeId="0" xr:uid="{00000000-0006-0000-0700-000033000000}">
      <text/>
    </comment>
    <comment ref="C66" authorId="0" shapeId="0" xr:uid="{00000000-0006-0000-0700-000034000000}">
      <text/>
    </comment>
    <comment ref="C67" authorId="0" shapeId="0" xr:uid="{00000000-0006-0000-0700-000035000000}">
      <text/>
    </comment>
    <comment ref="C68" authorId="0" shapeId="0" xr:uid="{00000000-0006-0000-0700-000036000000}">
      <text/>
    </comment>
    <comment ref="C69" authorId="0" shapeId="0" xr:uid="{00000000-0006-0000-0700-000037000000}">
      <text/>
    </comment>
    <comment ref="C70" authorId="0" shapeId="0" xr:uid="{00000000-0006-0000-0700-000038000000}">
      <text/>
    </comment>
    <comment ref="C71" authorId="0" shapeId="0" xr:uid="{00000000-0006-0000-0700-000039000000}">
      <text/>
    </comment>
    <comment ref="C72" authorId="0" shapeId="0" xr:uid="{00000000-0006-0000-0700-00003A000000}">
      <text/>
    </comment>
    <comment ref="C73" authorId="0" shapeId="0" xr:uid="{00000000-0006-0000-0700-00003B000000}">
      <text/>
    </comment>
    <comment ref="C74" authorId="0" shapeId="0" xr:uid="{00000000-0006-0000-0700-00003C000000}">
      <text/>
    </comment>
    <comment ref="C79" authorId="0" shapeId="0" xr:uid="{00000000-0006-0000-0700-00003D000000}">
      <text/>
    </comment>
    <comment ref="C80" authorId="0" shapeId="0" xr:uid="{00000000-0006-0000-0700-00003E000000}">
      <text/>
    </comment>
    <comment ref="C81" authorId="0" shapeId="0" xr:uid="{00000000-0006-0000-0700-00003F000000}">
      <text/>
    </comment>
    <comment ref="C82" authorId="0" shapeId="0" xr:uid="{00000000-0006-0000-0700-000040000000}">
      <text/>
    </comment>
    <comment ref="C83" authorId="0" shapeId="0" xr:uid="{00000000-0006-0000-0700-000041000000}">
      <text/>
    </comment>
    <comment ref="C84" authorId="0" shapeId="0" xr:uid="{00000000-0006-0000-0700-000042000000}">
      <text/>
    </comment>
    <comment ref="C85" authorId="0" shapeId="0" xr:uid="{00000000-0006-0000-0700-000043000000}">
      <text/>
    </comment>
    <comment ref="C86" authorId="0" shapeId="0" xr:uid="{00000000-0006-0000-0700-000044000000}">
      <text/>
    </comment>
    <comment ref="C87" authorId="0" shapeId="0" xr:uid="{00000000-0006-0000-0700-000045000000}">
      <text/>
    </comment>
    <comment ref="C88" authorId="0" shapeId="0" xr:uid="{00000000-0006-0000-0700-000046000000}">
      <text/>
    </comment>
    <comment ref="C89" authorId="0" shapeId="0" xr:uid="{00000000-0006-0000-0700-000047000000}">
      <text/>
    </comment>
    <comment ref="C90" authorId="0" shapeId="0" xr:uid="{00000000-0006-0000-0700-000048000000}">
      <text/>
    </comment>
    <comment ref="C91" authorId="0" shapeId="0" xr:uid="{00000000-0006-0000-0700-000049000000}">
      <text/>
    </comment>
    <comment ref="C92" authorId="0" shapeId="0" xr:uid="{00000000-0006-0000-0700-00004A000000}">
      <text/>
    </comment>
    <comment ref="C93" authorId="0" shapeId="0" xr:uid="{00000000-0006-0000-0700-00004B000000}">
      <text/>
    </comment>
    <comment ref="C94" authorId="0" shapeId="0" xr:uid="{00000000-0006-0000-0700-00004C000000}">
      <text/>
    </comment>
    <comment ref="C95" authorId="0" shapeId="0" xr:uid="{00000000-0006-0000-0700-00004D000000}">
      <text/>
    </comment>
    <comment ref="C96" authorId="0" shapeId="0" xr:uid="{00000000-0006-0000-0700-00004E000000}">
      <text/>
    </comment>
    <comment ref="C97" authorId="0" shapeId="0" xr:uid="{00000000-0006-0000-0700-00004F000000}">
      <text/>
    </comment>
    <comment ref="C98" authorId="0" shapeId="0" xr:uid="{00000000-0006-0000-0700-000050000000}">
      <text/>
    </comment>
    <comment ref="C103" authorId="0" shapeId="0" xr:uid="{00000000-0006-0000-0700-000051000000}">
      <text/>
    </comment>
    <comment ref="C104" authorId="0" shapeId="0" xr:uid="{00000000-0006-0000-0700-000052000000}">
      <text/>
    </comment>
    <comment ref="C105" authorId="0" shapeId="0" xr:uid="{00000000-0006-0000-0700-000053000000}">
      <text/>
    </comment>
    <comment ref="C106" authorId="0" shapeId="0" xr:uid="{00000000-0006-0000-0700-000054000000}">
      <text/>
    </comment>
    <comment ref="C107" authorId="0" shapeId="0" xr:uid="{00000000-0006-0000-0700-000055000000}">
      <text/>
    </comment>
    <comment ref="C108" authorId="0" shapeId="0" xr:uid="{00000000-0006-0000-0700-000056000000}">
      <text/>
    </comment>
    <comment ref="C109" authorId="0" shapeId="0" xr:uid="{00000000-0006-0000-0700-000057000000}">
      <text/>
    </comment>
    <comment ref="C110" authorId="0" shapeId="0" xr:uid="{00000000-0006-0000-0700-000058000000}">
      <text/>
    </comment>
    <comment ref="C111" authorId="0" shapeId="0" xr:uid="{00000000-0006-0000-0700-000059000000}">
      <text/>
    </comment>
    <comment ref="C112" authorId="0" shapeId="0" xr:uid="{00000000-0006-0000-0700-00005A000000}">
      <text/>
    </comment>
    <comment ref="C113" authorId="0" shapeId="0" xr:uid="{00000000-0006-0000-0700-00005B000000}">
      <text/>
    </comment>
    <comment ref="C114" authorId="0" shapeId="0" xr:uid="{00000000-0006-0000-0700-00005C000000}">
      <text/>
    </comment>
    <comment ref="C115" authorId="0" shapeId="0" xr:uid="{00000000-0006-0000-0700-00005D000000}">
      <text/>
    </comment>
    <comment ref="C116" authorId="0" shapeId="0" xr:uid="{00000000-0006-0000-0700-00005E000000}">
      <text/>
    </comment>
    <comment ref="C117" authorId="0" shapeId="0" xr:uid="{00000000-0006-0000-0700-00005F000000}">
      <text/>
    </comment>
    <comment ref="C118" authorId="0" shapeId="0" xr:uid="{00000000-0006-0000-0700-000060000000}">
      <text/>
    </comment>
    <comment ref="C119" authorId="0" shapeId="0" xr:uid="{00000000-0006-0000-0700-000061000000}">
      <text/>
    </comment>
    <comment ref="C120" authorId="0" shapeId="0" xr:uid="{00000000-0006-0000-0700-000062000000}">
      <text/>
    </comment>
    <comment ref="C121" authorId="0" shapeId="0" xr:uid="{00000000-0006-0000-0700-000063000000}">
      <text/>
    </comment>
    <comment ref="C122" authorId="0" shapeId="0" xr:uid="{00000000-0006-0000-0700-000064000000}">
      <text/>
    </comment>
    <comment ref="C126" authorId="0" shapeId="0" xr:uid="{08C13347-01D4-4782-AFB8-E036EBE91F74}">
      <text/>
    </comment>
    <comment ref="C127" authorId="0" shapeId="0" xr:uid="{1FA469EE-4E85-4E1B-AC63-EF771E9D46C6}">
      <text/>
    </comment>
    <comment ref="C128" authorId="0" shapeId="0" xr:uid="{059E527D-4C3D-4B88-9A8D-41AEA2192165}">
      <text/>
    </comment>
    <comment ref="C129" authorId="0" shapeId="0" xr:uid="{4CD8AC20-A64C-4C53-9E61-E7453BDE8F8B}">
      <text/>
    </comment>
    <comment ref="C130" authorId="0" shapeId="0" xr:uid="{38F3621D-153A-4470-8800-9642B0FAF11F}">
      <text/>
    </comment>
    <comment ref="C131" authorId="0" shapeId="0" xr:uid="{62FD57DD-8438-4A37-82BA-904F41A224B6}">
      <text/>
    </comment>
    <comment ref="C132" authorId="0" shapeId="0" xr:uid="{416FC89F-08FC-4471-9C8B-1F24D6CDCD42}">
      <text/>
    </comment>
    <comment ref="C133" authorId="0" shapeId="0" xr:uid="{C5E613A6-CF1B-4FF0-8238-48C5B3FEB89E}">
      <text/>
    </comment>
    <comment ref="C134" authorId="0" shapeId="0" xr:uid="{DA74BDE7-E8DE-4EE0-A2AE-55EAF56D5B97}">
      <text/>
    </comment>
    <comment ref="C135" authorId="0" shapeId="0" xr:uid="{A2901440-480F-4D6C-A236-E8065A171DC3}">
      <text/>
    </comment>
    <comment ref="C136" authorId="0" shapeId="0" xr:uid="{0AE15CB4-1F9F-460F-B53A-9221DBDFE916}">
      <text/>
    </comment>
    <comment ref="C137" authorId="0" shapeId="0" xr:uid="{63DBB1E5-263C-4335-91F3-D6CD85671A4E}">
      <text/>
    </comment>
    <comment ref="C138" authorId="0" shapeId="0" xr:uid="{EA4611C9-AA7C-48CE-9EF5-6FA019D48965}">
      <text/>
    </comment>
    <comment ref="C139" authorId="0" shapeId="0" xr:uid="{4480476B-9FA7-4FDF-B323-1932172D6128}">
      <text/>
    </comment>
    <comment ref="C140" authorId="0" shapeId="0" xr:uid="{3359B1B3-829B-4435-8B19-669FCD837B32}">
      <text/>
    </comment>
    <comment ref="C141" authorId="0" shapeId="0" xr:uid="{815F4911-4EF7-4299-9AE1-68825F2282A5}">
      <text/>
    </comment>
    <comment ref="C142" authorId="0" shapeId="0" xr:uid="{29C2B8E0-FD31-423C-A338-AB342E949CFF}">
      <text/>
    </comment>
    <comment ref="C143" authorId="0" shapeId="0" xr:uid="{74F652F9-3A5F-465D-8DF4-DD0D61706339}">
      <text/>
    </comment>
    <comment ref="C144" authorId="0" shapeId="0" xr:uid="{217FF220-08E3-441E-B27D-ACBBFADF012D}">
      <text/>
    </comment>
    <comment ref="C145" authorId="0" shapeId="0" xr:uid="{FF044BC9-C6F1-4906-9E23-4D25E980E589}">
      <text/>
    </comment>
    <comment ref="C150" authorId="0" shapeId="0" xr:uid="{69D04E24-88BE-4740-9EBB-4D99C621B631}">
      <text/>
    </comment>
    <comment ref="C151" authorId="0" shapeId="0" xr:uid="{FBB67732-030C-487F-8644-AFAD6D78BF9C}">
      <text/>
    </comment>
    <comment ref="C152" authorId="0" shapeId="0" xr:uid="{1EFDAC63-DD66-4BA9-89B1-82BD0D73DC5C}">
      <text/>
    </comment>
    <comment ref="C153" authorId="0" shapeId="0" xr:uid="{B6FAB285-7F08-4414-AC0D-3F4663F2760F}">
      <text/>
    </comment>
    <comment ref="C154" authorId="0" shapeId="0" xr:uid="{8F2A3722-A0ED-4AF6-B819-0A5A004B78E8}">
      <text/>
    </comment>
    <comment ref="C155" authorId="0" shapeId="0" xr:uid="{C6240F88-D72E-46D7-B0FB-A12F2F58759B}">
      <text/>
    </comment>
    <comment ref="C156" authorId="0" shapeId="0" xr:uid="{CD1E35D7-41D9-4933-9290-8EB617146D5F}">
      <text/>
    </comment>
    <comment ref="C157" authorId="0" shapeId="0" xr:uid="{B0BB3889-77CB-4E2C-BB73-BB5B833CA5C0}">
      <text/>
    </comment>
    <comment ref="C158" authorId="0" shapeId="0" xr:uid="{53160B72-2981-4404-8923-C97E4DE070FC}">
      <text/>
    </comment>
    <comment ref="C159" authorId="0" shapeId="0" xr:uid="{BE917DBB-DA22-427A-A45B-5E062F570CAA}">
      <text/>
    </comment>
    <comment ref="C160" authorId="0" shapeId="0" xr:uid="{F93446AE-A6A3-4033-B06A-BFEAC0B5C1BD}">
      <text/>
    </comment>
    <comment ref="C161" authorId="0" shapeId="0" xr:uid="{09D8251F-E28F-4DAC-8331-DB6BA28C7201}">
      <text/>
    </comment>
    <comment ref="C162" authorId="0" shapeId="0" xr:uid="{0BBF634E-CA74-4222-B2A4-CEF1BCD61F8D}">
      <text/>
    </comment>
    <comment ref="C163" authorId="0" shapeId="0" xr:uid="{959A3091-6681-44D2-8E0C-BFF3A693B452}">
      <text/>
    </comment>
    <comment ref="C164" authorId="0" shapeId="0" xr:uid="{38235682-EACA-4D47-9619-0610EFB54B34}">
      <text/>
    </comment>
    <comment ref="C165" authorId="0" shapeId="0" xr:uid="{986D46BA-F93E-4E11-A322-0C8102973D74}">
      <text/>
    </comment>
    <comment ref="C166" authorId="0" shapeId="0" xr:uid="{D1F27153-40EC-4633-98C3-20CF4E584575}">
      <text/>
    </comment>
    <comment ref="C167" authorId="0" shapeId="0" xr:uid="{20742D11-4994-458F-9F9B-2025672D7C20}">
      <text/>
    </comment>
    <comment ref="C168" authorId="0" shapeId="0" xr:uid="{56643F91-5E30-4412-95F4-515088F06988}">
      <text/>
    </comment>
    <comment ref="C169" authorId="0" shapeId="0" xr:uid="{06F27ACA-F34D-4A95-89E4-317B8E3B5916}">
      <text/>
    </comment>
    <comment ref="C174" authorId="0" shapeId="0" xr:uid="{37BA09B3-FD42-40CA-AE58-6A74DA6399FA}">
      <text/>
    </comment>
    <comment ref="C175" authorId="0" shapeId="0" xr:uid="{7AD2108E-2BCC-4DCC-A4DE-3D1F9C027C18}">
      <text/>
    </comment>
    <comment ref="C176" authorId="0" shapeId="0" xr:uid="{13CFC0AA-B450-49D4-B2E6-2A3A20336C47}">
      <text/>
    </comment>
    <comment ref="C177" authorId="0" shapeId="0" xr:uid="{151DFB86-8CDA-4C89-A451-63C2EB320863}">
      <text/>
    </comment>
    <comment ref="C178" authorId="0" shapeId="0" xr:uid="{1250CF5B-2BCB-4C4D-95FF-54A1EAD4D31F}">
      <text/>
    </comment>
    <comment ref="C179" authorId="0" shapeId="0" xr:uid="{555BF89F-D1D8-413C-97A0-086AA399793C}">
      <text/>
    </comment>
    <comment ref="C180" authorId="0" shapeId="0" xr:uid="{98089481-34F1-4E1A-BEBD-061D2B267975}">
      <text/>
    </comment>
    <comment ref="C181" authorId="0" shapeId="0" xr:uid="{C07C387A-A5AF-49E0-A639-E79864E37483}">
      <text/>
    </comment>
    <comment ref="C182" authorId="0" shapeId="0" xr:uid="{06219036-3E3F-4357-AB7D-BD0818170B1A}">
      <text/>
    </comment>
    <comment ref="C183" authorId="0" shapeId="0" xr:uid="{39A35CFD-E1D6-4039-A279-564703B38557}">
      <text/>
    </comment>
    <comment ref="C184" authorId="0" shapeId="0" xr:uid="{A577CBF2-3990-4D48-9399-34012BF61E6E}">
      <text/>
    </comment>
    <comment ref="C185" authorId="0" shapeId="0" xr:uid="{9DAE7090-F9F8-4813-A853-6696B49FB2DC}">
      <text/>
    </comment>
    <comment ref="C186" authorId="0" shapeId="0" xr:uid="{444CDA8F-7A82-45EC-B8BF-9102F7AF4238}">
      <text/>
    </comment>
    <comment ref="C187" authorId="0" shapeId="0" xr:uid="{6A5E675D-65B3-4ACB-B3A4-630CBEB26641}">
      <text/>
    </comment>
    <comment ref="C188" authorId="0" shapeId="0" xr:uid="{676A4D8A-143D-4A43-9112-529E337CDDB0}">
      <text/>
    </comment>
    <comment ref="C189" authorId="0" shapeId="0" xr:uid="{AB2D4D38-D44B-4E7C-81BA-32CAC228D86E}">
      <text/>
    </comment>
    <comment ref="C190" authorId="0" shapeId="0" xr:uid="{0F26BCF3-E704-409E-AC5E-34B2F2EF90D4}">
      <text/>
    </comment>
    <comment ref="C191" authorId="0" shapeId="0" xr:uid="{CEA44969-5F08-44FD-AAF4-5A9496505C80}">
      <text/>
    </comment>
    <comment ref="C192" authorId="0" shapeId="0" xr:uid="{5862FDD0-9606-4FD4-BEC9-3940894314AD}">
      <text/>
    </comment>
    <comment ref="C193" authorId="0" shapeId="0" xr:uid="{5F40803D-1E87-44CC-8D4C-A98416528F91}">
      <text/>
    </comment>
    <comment ref="C198" authorId="0" shapeId="0" xr:uid="{8086A98C-DD79-42B5-809A-D775214458C7}">
      <text/>
    </comment>
    <comment ref="C199" authorId="0" shapeId="0" xr:uid="{9F7DA02A-F5C0-4722-AC29-18FADD6987E7}">
      <text/>
    </comment>
    <comment ref="C200" authorId="0" shapeId="0" xr:uid="{D368CEA1-C57D-428E-ACCA-12591AE54676}">
      <text/>
    </comment>
    <comment ref="C201" authorId="0" shapeId="0" xr:uid="{F6E8E88E-24E6-48F2-90C9-39380059C8AB}">
      <text/>
    </comment>
    <comment ref="C202" authorId="0" shapeId="0" xr:uid="{70F0A44D-72D8-410B-8AAD-01AD8D596196}">
      <text/>
    </comment>
    <comment ref="C203" authorId="0" shapeId="0" xr:uid="{8068099B-39E2-4EE7-B6F8-C58C25A1152A}">
      <text/>
    </comment>
    <comment ref="C204" authorId="0" shapeId="0" xr:uid="{72CDB44F-FACC-49CB-BE81-D36B94641B3C}">
      <text/>
    </comment>
    <comment ref="C205" authorId="0" shapeId="0" xr:uid="{17503E54-B18B-4ABD-979E-47733171FCE4}">
      <text/>
    </comment>
    <comment ref="C206" authorId="0" shapeId="0" xr:uid="{1C309E5A-A26F-481B-93ED-11833B0B4893}">
      <text/>
    </comment>
    <comment ref="C207" authorId="0" shapeId="0" xr:uid="{A856D7E0-83EA-41E9-8766-72BFFFC241BE}">
      <text/>
    </comment>
    <comment ref="C208" authorId="0" shapeId="0" xr:uid="{F4993FD1-5423-4A02-AB3D-60C5E7109BBA}">
      <text/>
    </comment>
    <comment ref="C209" authorId="0" shapeId="0" xr:uid="{6B2037F4-3E2C-44B0-B4E8-162937C21676}">
      <text/>
    </comment>
    <comment ref="C210" authorId="0" shapeId="0" xr:uid="{78492539-B972-4393-A268-1DFDD1B31A26}">
      <text/>
    </comment>
    <comment ref="C211" authorId="0" shapeId="0" xr:uid="{1713B811-8998-457A-99A1-AB6E434919BD}">
      <text/>
    </comment>
    <comment ref="C212" authorId="0" shapeId="0" xr:uid="{8E3B5F00-0056-45D8-B8AB-683BDFD64489}">
      <text/>
    </comment>
    <comment ref="C213" authorId="0" shapeId="0" xr:uid="{464DF0DB-7B12-4C39-B1EC-B414A401A0B9}">
      <text/>
    </comment>
    <comment ref="C214" authorId="0" shapeId="0" xr:uid="{FE3A056F-F2E3-4A43-B76D-526A6C9B4E87}">
      <text/>
    </comment>
    <comment ref="C215" authorId="0" shapeId="0" xr:uid="{D681D2CD-DD53-4706-8914-2FD844253D72}">
      <text/>
    </comment>
    <comment ref="C216" authorId="0" shapeId="0" xr:uid="{AD18515D-39D0-4EDB-965E-B22CBC9071E6}">
      <text/>
    </comment>
    <comment ref="C217" authorId="0" shapeId="0" xr:uid="{9FA0E8C7-F654-4DBB-AD3C-F736DB7FB2BD}">
      <text/>
    </comment>
    <comment ref="C222" authorId="0" shapeId="0" xr:uid="{9610833E-C6FD-44F9-B03E-F04EE05441A3}">
      <text/>
    </comment>
    <comment ref="C223" authorId="0" shapeId="0" xr:uid="{C0B1E2E9-6639-4DC8-936E-5A56930DE6AE}">
      <text/>
    </comment>
    <comment ref="C224" authorId="0" shapeId="0" xr:uid="{3942552A-AFDB-4D9C-8A9A-0ED4822B7588}">
      <text/>
    </comment>
    <comment ref="C225" authorId="0" shapeId="0" xr:uid="{FF075826-FFAF-4977-A0D6-AD593B9269C6}">
      <text/>
    </comment>
    <comment ref="C226" authorId="0" shapeId="0" xr:uid="{876DAC46-0E23-48D2-BDF2-1861FD04D310}">
      <text/>
    </comment>
    <comment ref="C227" authorId="0" shapeId="0" xr:uid="{05FE640E-E35D-4FC0-BA53-23734D427787}">
      <text/>
    </comment>
    <comment ref="C228" authorId="0" shapeId="0" xr:uid="{5B05E09A-FB86-4673-8505-EB6B5D3B2B5C}">
      <text/>
    </comment>
    <comment ref="C229" authorId="0" shapeId="0" xr:uid="{3AB09FE3-0AA1-4EE5-8528-4D55081B2169}">
      <text/>
    </comment>
    <comment ref="C230" authorId="0" shapeId="0" xr:uid="{DB0C1FEC-B27B-4AC4-89A8-749DA265AFED}">
      <text/>
    </comment>
    <comment ref="C231" authorId="0" shapeId="0" xr:uid="{3ED7760C-1C7D-41C4-A3B0-6910BABFE24F}">
      <text/>
    </comment>
    <comment ref="C232" authorId="0" shapeId="0" xr:uid="{0B14FDA2-C31B-4468-BD41-C1AC821327D2}">
      <text/>
    </comment>
    <comment ref="C233" authorId="0" shapeId="0" xr:uid="{F8E7D28C-1E4D-4587-98E5-E6C74EA0A3E4}">
      <text/>
    </comment>
    <comment ref="C234" authorId="0" shapeId="0" xr:uid="{7E5CC3DC-FC8D-4F1F-B810-D0932609476C}">
      <text/>
    </comment>
    <comment ref="C235" authorId="0" shapeId="0" xr:uid="{BD8DE7A3-B8DD-4EF2-BE42-59E206A1B661}">
      <text/>
    </comment>
    <comment ref="C236" authorId="0" shapeId="0" xr:uid="{DE3FC0BB-BE3F-41B3-9D39-3949FBEB1E71}">
      <text/>
    </comment>
    <comment ref="C237" authorId="0" shapeId="0" xr:uid="{3F85C276-B103-4889-BF77-51A032A8F462}">
      <text/>
    </comment>
    <comment ref="C238" authorId="0" shapeId="0" xr:uid="{F56F0386-DA55-4305-957A-218C8B0CF3A5}">
      <text/>
    </comment>
    <comment ref="C239" authorId="0" shapeId="0" xr:uid="{ADD3AE17-67CF-4CD9-A05A-A8C23F8E27EE}">
      <text/>
    </comment>
    <comment ref="C240" authorId="0" shapeId="0" xr:uid="{0B2ED219-EB33-4700-92B1-9F1B93DEC2F1}">
      <text/>
    </comment>
    <comment ref="C241" authorId="0" shapeId="0" xr:uid="{BD79EDA3-B8AC-48EB-A93C-42CF86D3E0C8}">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6" authorId="0" shapeId="0" xr:uid="{00000000-0006-0000-0800-000001000000}">
      <text>
        <r>
          <rPr>
            <sz val="9"/>
            <color indexed="81"/>
            <rFont val="Tahoma"/>
            <family val="2"/>
          </rPr>
          <t>Share your talents and skills by teaching younger Girl Scouts something you have learned to do as a Brownie.
This list has a few ideas to get you started. You only have to do one of these-or something like it-to complete the step.</t>
        </r>
      </text>
    </comment>
    <comment ref="C7" authorId="0" shapeId="0" xr:uid="{00000000-0006-0000-0800-000002000000}">
      <text>
        <r>
          <rPr>
            <b/>
            <sz val="9"/>
            <color indexed="81"/>
            <rFont val="Tahoma"/>
            <family val="2"/>
          </rPr>
          <t>Teach a group of Girl Scout Daisies</t>
        </r>
        <r>
          <rPr>
            <sz val="9"/>
            <color indexed="81"/>
            <rFont val="Tahoma"/>
            <family val="2"/>
          </rPr>
          <t xml:space="preserve"> a song, game, or craft that you enjoyed doing on your Brownie adventure.</t>
        </r>
      </text>
    </comment>
    <comment ref="C8" authorId="0" shapeId="0" xr:uid="{00000000-0006-0000-0800-000003000000}">
      <text>
        <r>
          <rPr>
            <b/>
            <sz val="9"/>
            <color indexed="81"/>
            <rFont val="Tahoma"/>
            <family val="2"/>
          </rPr>
          <t>Talk to your Daisy sisters about the Journeys you did as a Brownie</t>
        </r>
        <r>
          <rPr>
            <sz val="9"/>
            <color indexed="81"/>
            <rFont val="Tahoma"/>
            <family val="2"/>
          </rPr>
          <t xml:space="preserve"> and how you made the world a better place. Maybe you can show photos that you took on a Journey or teach one of the skills you learned.</t>
        </r>
      </text>
    </comment>
    <comment ref="C9" authorId="0" shapeId="0" xr:uid="{00000000-0006-0000-0800-000004000000}">
      <text>
        <r>
          <rPr>
            <b/>
            <sz val="9"/>
            <color indexed="81"/>
            <rFont val="Tahoma"/>
            <family val="2"/>
          </rPr>
          <t>Help the Daisies make small books</t>
        </r>
        <r>
          <rPr>
            <sz val="9"/>
            <color indexed="81"/>
            <rFont val="Tahoma"/>
            <family val="2"/>
          </rPr>
          <t xml:space="preserve"> by stapling blank pages between two pieces of construction paper. Pass the books around and write message to the Daisies, telling them what makes them special, why you're glad they're your sister Girl Scouts, and what they can look forward to as Brownies. Inspire your Daisy sisters to climb the ladder of leadership!</t>
        </r>
      </text>
    </comment>
    <comment ref="C10" authorId="0" shapeId="0" xr:uid="{00000000-0006-0000-0800-000005000000}">
      <text>
        <r>
          <rPr>
            <sz val="9"/>
            <color indexed="81"/>
            <rFont val="Tahoma"/>
            <family val="2"/>
          </rPr>
          <t>As a Junior, you'll find new stars to guide you and become a star yourself! The best way to find out what it really means to be a Girl Scout Junior is to talk to girls who are already Juniors.
This list has a few ideas to get you started. You only have to do one of these-or something like it-to complete the step.</t>
        </r>
      </text>
    </comment>
    <comment ref="C11" authorId="0" shapeId="0" xr:uid="{00000000-0006-0000-0800-000006000000}">
      <text>
        <r>
          <rPr>
            <b/>
            <sz val="9"/>
            <color indexed="81"/>
            <rFont val="Tahoma"/>
            <family val="2"/>
          </rPr>
          <t xml:space="preserve">Ask your Junior friends what Journeys they did. </t>
        </r>
        <r>
          <rPr>
            <sz val="9"/>
            <color indexed="81"/>
            <rFont val="Tahoma"/>
            <family val="2"/>
          </rPr>
          <t>Maybe they can tach you something they learned on thier Journeys. If any of the girls were also Girl Scout Brownies, ask them how being a Junior was different from being a Brownie.</t>
        </r>
      </text>
    </comment>
    <comment ref="C12" authorId="0" shapeId="0" xr:uid="{00000000-0006-0000-0800-000007000000}">
      <text>
        <r>
          <rPr>
            <b/>
            <sz val="9"/>
            <color indexed="81"/>
            <rFont val="Tahoma"/>
            <family val="2"/>
          </rPr>
          <t>Talk to a Girl Scout Junior who earned her Girl Scout Bronze Award.</t>
        </r>
        <r>
          <rPr>
            <sz val="9"/>
            <color indexed="81"/>
            <rFont val="Tahoma"/>
            <family val="2"/>
          </rPr>
          <t xml:space="preserve"> How did she choose her project? Who was on her team? What did she learn? Ask what advice she would give to someone who wants to earn her Bronze Award.</t>
        </r>
      </text>
    </comment>
    <comment ref="C13" authorId="0" shapeId="0" xr:uid="{00000000-0006-0000-0800-000008000000}">
      <text>
        <r>
          <rPr>
            <b/>
            <sz val="9"/>
            <color indexed="81"/>
            <rFont val="Tahoma"/>
            <family val="2"/>
          </rPr>
          <t>Go to a meeting of Girl Scout Juniors.</t>
        </r>
        <r>
          <rPr>
            <sz val="9"/>
            <color indexed="81"/>
            <rFont val="Tahoma"/>
            <family val="2"/>
          </rPr>
          <t xml:space="preserve"> Talk to them about their favorite memories of being a Junior and what fun activities you shouldn't miss.</t>
        </r>
      </text>
    </comment>
    <comment ref="C15" authorId="0" shapeId="0" xr:uid="{00000000-0006-0000-0800-000009000000}">
      <text>
        <r>
          <rPr>
            <sz val="9"/>
            <color indexed="81"/>
            <rFont val="Tahoma"/>
            <family val="2"/>
          </rPr>
          <t>Congratulations! You've earned your Bridge to Girl Scout Junior Award! Celebrate with a favorite ceremony you learned on your Brownie journey—or make up a new one. Then add your Bridging patch to your Junior sash or vest. Some girls receive their Brownie wings at this ceremony, too.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Audra</author>
    <author>Audra Edmunds</author>
  </authors>
  <commentList>
    <comment ref="C6" authorId="0" shapeId="0" xr:uid="{60FF5B7B-2339-47CA-BE71-23FFC091EAD1}">
      <text>
        <r>
          <rPr>
            <b/>
            <sz val="9"/>
            <color indexed="81"/>
            <rFont val="Tahoma"/>
            <family val="2"/>
          </rPr>
          <t>Go for the goal.</t>
        </r>
        <r>
          <rPr>
            <sz val="9"/>
            <color indexed="81"/>
            <rFont val="Tahoma"/>
            <family val="2"/>
          </rPr>
          <t xml:space="preserve"> Talk with your family to figure out a realistic goal of how many cookies you think you can sell, then set a second "stretch" goal that's a little higher. You might not meet the stretch goal, and that's OK, but you won't know unless you try! Once you decide on your goals, write them down and fill in the goal tracker-don't forget to color it as you sell cookies!</t>
        </r>
      </text>
    </comment>
    <comment ref="C7" authorId="0" shapeId="0" xr:uid="{7326AF68-0B18-4E01-A7B3-FCC355A4F295}">
      <text>
        <r>
          <rPr>
            <b/>
            <sz val="9"/>
            <color indexed="81"/>
            <rFont val="Tahoma"/>
            <family val="2"/>
          </rPr>
          <t>Find more customers.</t>
        </r>
        <r>
          <rPr>
            <sz val="9"/>
            <color indexed="81"/>
            <rFont val="Tahoma"/>
            <family val="2"/>
          </rPr>
          <t xml:space="preserve"> Who do you want to sell cookies to besides your family and friends? Have your family help you think of people you see on the way to school or at weekend activities. How could you find even more customers? Brainstorm ways to spread the word about your cookie business, then write or draw your ideas here!</t>
        </r>
      </text>
    </comment>
    <comment ref="C8" authorId="0" shapeId="0" xr:uid="{205CC4DA-1671-4007-B098-8FF816749A49}">
      <text>
        <r>
          <rPr>
            <b/>
            <sz val="9"/>
            <color indexed="81"/>
            <rFont val="Tahoma"/>
            <family val="2"/>
          </rPr>
          <t>Be a money master.</t>
        </r>
        <r>
          <rPr>
            <sz val="9"/>
            <color indexed="81"/>
            <rFont val="Tahoma"/>
            <family val="2"/>
          </rPr>
          <t xml:space="preserve"> Practice counting money and making change with a family member before you start selling to customers. Don't worry if you need help at first - that's what your family is for! Fillin the blanks below to practice totaling up a customer's order.</t>
        </r>
      </text>
    </comment>
    <comment ref="C9" authorId="0" shapeId="0" xr:uid="{E67DCB87-E577-438C-8912-D27AEDC0372D}">
      <text>
        <r>
          <rPr>
            <b/>
            <sz val="9"/>
            <color indexed="81"/>
            <rFont val="Tahoma"/>
            <family val="2"/>
          </rPr>
          <t>Make your pitch.</t>
        </r>
        <r>
          <rPr>
            <sz val="9"/>
            <color indexed="81"/>
            <rFont val="Tahoma"/>
            <family val="2"/>
          </rPr>
          <t xml:space="preserve"> Think of how you'll ask people to buy cookies. In addition to introducing yourself and asking if they'd like some cookies, you might want to let customers know what your troop plans to do with the cookie money you're earning or explain your favorite flavors! Write what you want to say below, then practice it on your family at home.</t>
        </r>
      </text>
    </comment>
    <comment ref="C10" authorId="0" shapeId="0" xr:uid="{89CC21AB-8EB9-4684-B232-1E96C641BCA1}">
      <text>
        <r>
          <rPr>
            <b/>
            <sz val="9"/>
            <color indexed="81"/>
            <rFont val="Tahoma"/>
            <family val="2"/>
          </rPr>
          <t>Think like a Girl Scout.</t>
        </r>
        <r>
          <rPr>
            <sz val="9"/>
            <color indexed="81"/>
            <rFont val="Tahoma"/>
            <family val="2"/>
          </rPr>
          <t xml:space="preserve"> </t>
        </r>
        <r>
          <rPr>
            <u/>
            <sz val="9"/>
            <color indexed="81"/>
            <rFont val="Tahoma"/>
            <family val="2"/>
          </rPr>
          <t>The Girl Scout Law</t>
        </r>
        <r>
          <rPr>
            <sz val="9"/>
            <color indexed="81"/>
            <rFont val="Tahoma"/>
            <family val="2"/>
          </rPr>
          <t xml:space="preserve"> reminds us to be responsible for what we say and do. You can do that by filling in important deadlines below so you don't forget! Create your own calendar using these dates, and track your progress with your family.</t>
        </r>
      </text>
    </comment>
    <comment ref="C13" authorId="0" shapeId="0" xr:uid="{673A75C8-4AB5-4602-9E59-CA4E164343BF}">
      <text>
        <r>
          <rPr>
            <b/>
            <sz val="9"/>
            <color indexed="81"/>
            <rFont val="Tahoma"/>
            <family val="2"/>
          </rPr>
          <t>Go for the goal.</t>
        </r>
        <r>
          <rPr>
            <sz val="9"/>
            <color indexed="81"/>
            <rFont val="Tahoma"/>
            <family val="2"/>
          </rPr>
          <t xml:space="preserve"> Talk with your family to figure out a realistic goal of how many cookies you think you can sell, then set a second "stretch" goal that's a little higher. You might not meet the stretch goal, and that's OK, but you won't know unless you try! Once you decide on your goals, write them down and fill in the goal tracker-don't forget to color it as you sell cookies!</t>
        </r>
      </text>
    </comment>
    <comment ref="C14" authorId="0" shapeId="0" xr:uid="{BFB691C3-F0FC-4562-9C85-3C20319DA023}">
      <text>
        <r>
          <rPr>
            <b/>
            <sz val="9"/>
            <color indexed="81"/>
            <rFont val="Tahoma"/>
            <family val="2"/>
          </rPr>
          <t>Find more customers.</t>
        </r>
        <r>
          <rPr>
            <sz val="9"/>
            <color indexed="81"/>
            <rFont val="Tahoma"/>
            <family val="2"/>
          </rPr>
          <t xml:space="preserve"> Who do you want to sell cookies to besides your family and friends? Have your family help you think of people you see on the way to school or at weekend activities. How could you find even more customers? Brainstorm ways to spread the word about your cookie business, then write or draw your ideas here!</t>
        </r>
      </text>
    </comment>
    <comment ref="C15" authorId="0" shapeId="0" xr:uid="{D28BB262-653D-4497-B884-F4F56214341F}">
      <text>
        <r>
          <rPr>
            <b/>
            <sz val="9"/>
            <color indexed="81"/>
            <rFont val="Tahoma"/>
            <family val="2"/>
          </rPr>
          <t>Be a money master.</t>
        </r>
        <r>
          <rPr>
            <sz val="9"/>
            <color indexed="81"/>
            <rFont val="Tahoma"/>
            <family val="2"/>
          </rPr>
          <t xml:space="preserve"> Practice counting money and making change with a family member before you start selling to customers. Don't worry if you need help at first - that's what your family is for! Fillin the blanks below to practice totaling up a customer's order.</t>
        </r>
      </text>
    </comment>
    <comment ref="C16" authorId="0" shapeId="0" xr:uid="{032B3C19-298C-47BD-AF2E-F9FFB0301A9F}">
      <text>
        <r>
          <rPr>
            <b/>
            <sz val="9"/>
            <color indexed="81"/>
            <rFont val="Tahoma"/>
            <family val="2"/>
          </rPr>
          <t>Make your pitch.</t>
        </r>
        <r>
          <rPr>
            <sz val="9"/>
            <color indexed="81"/>
            <rFont val="Tahoma"/>
            <family val="2"/>
          </rPr>
          <t xml:space="preserve"> Think of how you'll ask people to buy cookies. In addition to introducing yourself and asking if they'd like some cookies, you might want to let customers know what your troop plans to do with the cookie money you're earning or explain your favorite flavors! Write what you want to say below, then practice it on your family at home.</t>
        </r>
      </text>
    </comment>
    <comment ref="C17" authorId="0" shapeId="0" xr:uid="{853A6B4B-7D54-44D5-8E62-78DDECF3B522}">
      <text>
        <r>
          <rPr>
            <b/>
            <sz val="9"/>
            <color indexed="81"/>
            <rFont val="Tahoma"/>
            <family val="2"/>
          </rPr>
          <t>Think like a Girl Scout.</t>
        </r>
        <r>
          <rPr>
            <sz val="9"/>
            <color indexed="81"/>
            <rFont val="Tahoma"/>
            <family val="2"/>
          </rPr>
          <t xml:space="preserve"> </t>
        </r>
        <r>
          <rPr>
            <u/>
            <sz val="9"/>
            <color indexed="81"/>
            <rFont val="Tahoma"/>
            <family val="2"/>
          </rPr>
          <t>The Girl Scout Law</t>
        </r>
        <r>
          <rPr>
            <sz val="9"/>
            <color indexed="81"/>
            <rFont val="Tahoma"/>
            <family val="2"/>
          </rPr>
          <t xml:space="preserve"> reminds us to be responsible for what we say and do. You can do that by filling in important deadlines below so you don't forget! Create your own calendar using these dates, and track your progress with your family.</t>
        </r>
      </text>
    </comment>
    <comment ref="C20" authorId="0" shapeId="0" xr:uid="{00000000-0006-0000-0900-000001000000}">
      <text>
        <r>
          <rPr>
            <sz val="9"/>
            <color indexed="81"/>
            <rFont val="Tahoma"/>
            <family val="2"/>
          </rPr>
          <t>Find a story, song, or poem from your faith with the same ideas. Talk with your family or friends about what the Law and the story, song, or poem have in common.</t>
        </r>
      </text>
    </comment>
    <comment ref="C21" authorId="0" shapeId="0" xr:uid="{00000000-0006-0000-0900-000002000000}">
      <text>
        <r>
          <rPr>
            <sz val="9"/>
            <color indexed="81"/>
            <rFont val="Tahoma"/>
            <family val="2"/>
          </rPr>
          <t>Find a woman in your own or another faith community. Ask her how she tries to use that line of the Law in her life.</t>
        </r>
      </text>
    </comment>
    <comment ref="C22" authorId="0" shapeId="0" xr:uid="{00000000-0006-0000-0900-000003000000}">
      <text>
        <r>
          <rPr>
            <sz val="9"/>
            <color indexed="81"/>
            <rFont val="Tahoma"/>
            <family val="2"/>
          </rPr>
          <t>by women that fit with that line of the Girl Scout Law. Put them where you can see them every day!</t>
        </r>
      </text>
    </comment>
    <comment ref="C23" authorId="0" shapeId="0" xr:uid="{00000000-0006-0000-0900-000004000000}">
      <text>
        <r>
          <rPr>
            <sz val="9"/>
            <color indexed="81"/>
            <rFont val="Tahoma"/>
            <family val="2"/>
          </rPr>
          <t>of what you've learned. It might be a drawing, painting, or poster. You could also make up a story or a skit.</t>
        </r>
      </text>
    </comment>
    <comment ref="C24" authorId="0" shapeId="0" xr:uid="{00000000-0006-0000-0900-000005000000}">
      <text>
        <r>
          <rPr>
            <sz val="9"/>
            <color indexed="81"/>
            <rFont val="Tahoma"/>
            <family val="2"/>
          </rPr>
          <t>Talk with your friends, family, or a group in your faith community about what you've learned about your faith and Girl Scouting. Ask them to help you live the Law and your faith. Maybe you can show them what you just made or perform your skit!</t>
        </r>
      </text>
    </comment>
    <comment ref="C27" authorId="0" shapeId="0" xr:uid="{00000000-0006-0000-0900-000006000000}">
      <text>
        <r>
          <rPr>
            <sz val="9"/>
            <color indexed="81"/>
            <rFont val="Tahoma"/>
            <family val="2"/>
          </rPr>
          <t>Find a story, song, or poem from your faith with the same ideas. Talk with your family or friends about what the Law and the story, song, or poem have in common.</t>
        </r>
      </text>
    </comment>
    <comment ref="C28" authorId="0" shapeId="0" xr:uid="{00000000-0006-0000-0900-000007000000}">
      <text>
        <r>
          <rPr>
            <sz val="9"/>
            <color indexed="81"/>
            <rFont val="Tahoma"/>
            <family val="2"/>
          </rPr>
          <t>Find a woman in your own or another faith community. Ask her how she tries to use that line of the Law in her life.</t>
        </r>
      </text>
    </comment>
    <comment ref="C29" authorId="0" shapeId="0" xr:uid="{00000000-0006-0000-0900-000008000000}">
      <text>
        <r>
          <rPr>
            <sz val="9"/>
            <color indexed="81"/>
            <rFont val="Tahoma"/>
            <family val="2"/>
          </rPr>
          <t>by women that fit with that line of the Girl Scout Law. Put them where you can see them every day!</t>
        </r>
      </text>
    </comment>
    <comment ref="C30" authorId="0" shapeId="0" xr:uid="{00000000-0006-0000-0900-000009000000}">
      <text>
        <r>
          <rPr>
            <sz val="9"/>
            <color indexed="81"/>
            <rFont val="Tahoma"/>
            <family val="2"/>
          </rPr>
          <t>of what you've learned. It might be a drawing, painting, or poster. You could also make up a story or a skit.</t>
        </r>
      </text>
    </comment>
    <comment ref="C31" authorId="0" shapeId="0" xr:uid="{00000000-0006-0000-0900-00000A000000}">
      <text>
        <r>
          <rPr>
            <sz val="9"/>
            <color indexed="81"/>
            <rFont val="Tahoma"/>
            <family val="2"/>
          </rPr>
          <t>Talk with your friends, family, or a group in your faith community about what you've learned about your faith and Girl Scouting. Ask them to help you live the Law and your faith. Maybe you can show them what you just made or perform your skit!</t>
        </r>
      </text>
    </comment>
    <comment ref="C34" authorId="0" shapeId="0" xr:uid="{00000000-0006-0000-0900-00000C000000}">
      <text>
        <r>
          <rPr>
            <b/>
            <sz val="9"/>
            <color indexed="81"/>
            <rFont val="Tahoma"/>
            <family val="2"/>
          </rPr>
          <t xml:space="preserve">Talk to a teacher, parent, or another adult about how to stay safe at school. </t>
        </r>
        <r>
          <rPr>
            <sz val="9"/>
            <color indexed="81"/>
            <rFont val="Tahoma"/>
            <family val="2"/>
          </rPr>
          <t>Make a list of the three most important rules for playground safety or safety on the school bus.</t>
        </r>
      </text>
    </comment>
    <comment ref="C35" authorId="0" shapeId="0" xr:uid="{00000000-0006-0000-0900-00000D000000}">
      <text>
        <r>
          <rPr>
            <b/>
            <sz val="9"/>
            <color indexed="81"/>
            <rFont val="Tahoma"/>
            <family val="2"/>
          </rPr>
          <t>Get a map of your neighborhood or town</t>
        </r>
        <r>
          <rPr>
            <sz val="9"/>
            <color indexed="81"/>
            <rFont val="Tahoma"/>
            <family val="2"/>
          </rPr>
          <t xml:space="preserve"> and mark where the police station, fire station, and other important points are located.</t>
        </r>
      </text>
    </comment>
    <comment ref="C36" authorId="0" shapeId="0" xr:uid="{00000000-0006-0000-0900-00000E000000}">
      <text>
        <r>
          <rPr>
            <b/>
            <sz val="9"/>
            <color indexed="81"/>
            <rFont val="Tahoma"/>
            <family val="2"/>
          </rPr>
          <t>Find out how a smoke alarm works.</t>
        </r>
        <r>
          <rPr>
            <sz val="9"/>
            <color indexed="81"/>
            <rFont val="Tahoma"/>
            <family val="2"/>
          </rPr>
          <t xml:space="preserve"> Test the one at your home so you know what it sounds like and to make sure it's working.</t>
        </r>
      </text>
    </comment>
    <comment ref="C37" authorId="0" shapeId="0" xr:uid="{00000000-0006-0000-0900-00000F000000}">
      <text>
        <r>
          <rPr>
            <b/>
            <sz val="9"/>
            <color indexed="81"/>
            <rFont val="Tahoma"/>
            <family val="2"/>
          </rPr>
          <t>Choose an upcoming trip you plan to take-</t>
        </r>
        <r>
          <rPr>
            <sz val="9"/>
            <color indexed="81"/>
            <rFont val="Tahoma"/>
            <family val="2"/>
          </rPr>
          <t>to a carnival, amusement park, the mall, or even just the grocery store-and make a safety plan with an adult. Find out what to do if a stranger approaches you in a public place.</t>
        </r>
      </text>
    </comment>
    <comment ref="C38" authorId="0" shapeId="0" xr:uid="{00000000-0006-0000-0900-000010000000}">
      <text>
        <r>
          <rPr>
            <b/>
            <sz val="9"/>
            <color indexed="81"/>
            <rFont val="Tahoma"/>
            <family val="2"/>
          </rPr>
          <t>Find out what natural disasters are most common in your area</t>
        </r>
        <r>
          <rPr>
            <sz val="9"/>
            <color indexed="81"/>
            <rFont val="Tahoma"/>
            <family val="2"/>
          </rPr>
          <t xml:space="preserve"> (earthquakes, blizzards, hurricanes, tornados, floods) and discuss with your family or another adult what to do when they happen.</t>
        </r>
      </text>
    </comment>
    <comment ref="C41" authorId="0" shapeId="0" xr:uid="{00000000-0006-0000-0900-00000B000000}">
      <text>
        <r>
          <rPr>
            <sz val="9"/>
            <color indexed="81"/>
            <rFont val="Tahoma"/>
            <family val="2"/>
          </rPr>
          <t>If you complete any three Brownie Journeys, you'll earn this very special award.</t>
        </r>
      </text>
    </comment>
    <comment ref="C44" authorId="0" shapeId="0" xr:uid="{7950EBAC-3C28-406A-B3EF-91B9307429A2}">
      <text>
        <r>
          <rPr>
            <sz val="9"/>
            <color indexed="81"/>
            <rFont val="Tahoma"/>
            <family val="2"/>
          </rPr>
          <t>Find out what Gender Equality means</t>
        </r>
      </text>
    </comment>
    <comment ref="C45" authorId="0" shapeId="0" xr:uid="{C0696F01-4576-4795-A95C-33D2DB4D4A0B}">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46" authorId="0" shapeId="0" xr:uid="{5B7CD72C-5779-428E-9849-833F73DE898E}">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47" authorId="0" shapeId="0" xr:uid="{AF917B75-CFE1-4F10-86DD-3B497A41BB6D}">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48" authorId="0" shapeId="0" xr:uid="{B053DBF9-3C57-4B61-A17B-D2D46541A5E0}">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49" authorId="0" shapeId="0" xr:uid="{D612725E-7B26-4E06-A180-D1FC9D17E700}">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50" authorId="0" shapeId="0" xr:uid="{5E874AFE-EA1E-4E68-9676-D25566986B8C}">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51" authorId="1" shapeId="0" xr:uid="{6B77A7EC-B86B-4E25-AA18-582AD0594605}">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52" authorId="1" shapeId="0" xr:uid="{7117143E-C2FC-4278-AB3C-56BE6355525A}">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53" authorId="1" shapeId="0" xr:uid="{B5DF0589-9EA4-4053-B560-D2BB0A9776FA}">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54" authorId="1" shapeId="0" xr:uid="{5AC68E9B-0EDB-4E9A-B370-A7D62497A207}">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55" authorId="1" shapeId="0" xr:uid="{A1CBBD62-EA63-4DF2-A879-37BE8BE5AD28}">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56" authorId="1" shapeId="0" xr:uid="{022732CF-3646-4550-814D-C54B3CD558CF}">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58" authorId="1" shapeId="0" xr:uid="{9B3BB04D-5AEE-4D39-A7C0-4D5648AB28AB}">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62" authorId="0" shapeId="0" xr:uid="{7AC2551D-AB77-44D7-80BC-A6B40780E1C9}">
      <text>
        <r>
          <rPr>
            <sz val="9"/>
            <color indexed="81"/>
            <rFont val="Tahoma"/>
            <family val="2"/>
          </rPr>
          <t>Find out what Gender Equality means</t>
        </r>
      </text>
    </comment>
    <comment ref="C63" authorId="0" shapeId="0" xr:uid="{2EFB3F63-2470-40E9-8330-DBEE094F5427}">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64" authorId="0" shapeId="0" xr:uid="{C702FC9B-6330-4B9D-9C19-95B1A1E57D11}">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65" authorId="0" shapeId="0" xr:uid="{441CB9E9-8BB4-4C92-A8F3-1DECC1AFFF87}">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66" authorId="0" shapeId="0" xr:uid="{84D6BE31-B869-4F9F-BD3D-32566D1E83FD}">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67" authorId="0" shapeId="0" xr:uid="{0CDC0EED-8C06-485D-AE6D-2D78D325946C}">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68" authorId="0" shapeId="0" xr:uid="{6489F3DE-C70D-4E62-815B-6B41040B57CB}">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69" authorId="1" shapeId="0" xr:uid="{C5D52797-155A-4693-9994-89C1CBF2D115}">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70" authorId="1" shapeId="0" xr:uid="{61AA9F34-2689-4346-B21D-66A022727208}">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71" authorId="1" shapeId="0" xr:uid="{9AEEB6C2-59B6-4CF0-B482-284C609DD8A5}">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72" authorId="1" shapeId="0" xr:uid="{90D9B68D-429C-455B-83E8-F0E8FB4FF04F}">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73" authorId="1" shapeId="0" xr:uid="{835ED972-9A07-46A7-820B-501B8DDCBFC2}">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74" authorId="1" shapeId="0" xr:uid="{24178CCE-9BC4-4CBC-9783-2AA39A9F9BEE}">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76" authorId="1" shapeId="0" xr:uid="{F876AC37-952B-4585-814C-DEC62ADFA30B}">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80" authorId="0" shapeId="0" xr:uid="{9AD8A610-AB71-4602-9D33-9D2EFB11C653}">
      <text>
        <r>
          <rPr>
            <sz val="9"/>
            <color indexed="81"/>
            <rFont val="Tahoma"/>
            <family val="2"/>
          </rPr>
          <t>Explore World Thinking Day and the diversity of the Girl Scout Movement</t>
        </r>
      </text>
    </comment>
    <comment ref="C81" authorId="0" shapeId="0" xr:uid="{D03CBC4F-7A5A-4CC2-8118-D8ED9E67891A}">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82" authorId="0" shapeId="0" xr:uid="{CDD4DEFA-FB67-4A93-BE17-D5AF6D2803E5}">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83" authorId="0" shapeId="0" xr:uid="{C765BD9D-5B29-42A4-8124-40209AC4CB51}">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84" authorId="0" shapeId="0" xr:uid="{9B4F1785-E75A-4246-BEA8-F0C6D745E8A7}">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85" authorId="0" shapeId="0" xr:uid="{903C0EAF-E4C6-4185-A5E1-D2E2B17DC53E}">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86" authorId="0" shapeId="0" xr:uid="{01BEA109-2AD3-47BE-B891-C28E7773BA35}">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87" authorId="1" shapeId="0" xr:uid="{E01E6D97-8C7B-408C-BE57-02FB6FEC5592}">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88" authorId="1" shapeId="0" xr:uid="{75138895-6774-437B-AF37-6683127CEEB6}">
      <text>
        <r>
          <rPr>
            <sz val="9"/>
            <color indexed="81"/>
            <rFont val="Tahoma"/>
            <family val="2"/>
          </rPr>
          <t>Part of being prepared is making sure you have the right gear for your adventure. Try to borrow gear from family or friends so you don't need to buy it.</t>
        </r>
      </text>
    </comment>
    <comment ref="C89" authorId="1" shapeId="0" xr:uid="{3D275977-4635-4900-A886-A22E6CFF55D3}">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90" authorId="1" shapeId="0" xr:uid="{5B3289DA-B15D-4ABE-BEEE-8783FBF3C447}">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91" authorId="1" shapeId="0" xr:uid="{EF8E17C6-3719-429A-99E1-C8D08CB358E3}">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92" authorId="1" shapeId="0" xr:uid="{1989984C-ACC3-4412-9632-1DD34E2CED8F}">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94" authorId="1" shapeId="0" xr:uid="{2F437FF6-3112-48D6-9A92-0A95EFFB9D2C}">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98" authorId="0" shapeId="0" xr:uid="{7ECF8ED9-F4D8-400D-AE73-29E62EA62F4D}">
      <text>
        <r>
          <rPr>
            <sz val="9"/>
            <color indexed="81"/>
            <rFont val="Tahoma"/>
            <family val="2"/>
          </rPr>
          <t>Explore World Thinking Day and the diversity of the Girl Scout Movement</t>
        </r>
      </text>
    </comment>
    <comment ref="C99" authorId="0" shapeId="0" xr:uid="{04ED9E47-7868-4838-A556-15921F8172B4}">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00" authorId="0" shapeId="0" xr:uid="{D5877DA5-18BD-4C9D-9717-E1261BB5CDC5}">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01" authorId="0" shapeId="0" xr:uid="{F6C9DA32-9153-4EBB-96CF-150DB485C904}">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02" authorId="0" shapeId="0" xr:uid="{27D27443-44F4-4AA7-9191-6CE18A03DAAE}">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03" authorId="0" shapeId="0" xr:uid="{A15716CC-00E7-40F5-B45C-3508D7129635}">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04" authorId="0" shapeId="0" xr:uid="{4DFF8BD3-1706-4F0C-9AFF-D26092C5ACFE}">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05" authorId="1" shapeId="0" xr:uid="{1E284BBC-1646-4A7D-8FB0-ACBBCDAEC862}">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06" authorId="1" shapeId="0" xr:uid="{F2DDCD2A-FFF8-419C-81F4-5388147D6971}">
      <text>
        <r>
          <rPr>
            <sz val="9"/>
            <color indexed="81"/>
            <rFont val="Tahoma"/>
            <family val="2"/>
          </rPr>
          <t>Part of being prepared is making sure you have the right gear for your adventure. Try to borrow gear from family or friends so you don't need to buy it.</t>
        </r>
      </text>
    </comment>
    <comment ref="C107" authorId="1" shapeId="0" xr:uid="{B0A31433-F251-4EFB-BA6C-687D58E48484}">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08" authorId="1" shapeId="0" xr:uid="{B97F81EA-79E4-496F-8AC1-605A2E7B256B}">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09" authorId="1" shapeId="0" xr:uid="{B351744D-60E3-44D6-BA1C-9C7D45D74A6C}">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10" authorId="1" shapeId="0" xr:uid="{D42835F3-332E-45B1-82A7-4A3B1F9C9667}">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12" authorId="1" shapeId="0" xr:uid="{E524F073-CD60-419B-A224-40E3B718F74E}">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List>
</comments>
</file>

<file path=xl/sharedStrings.xml><?xml version="1.0" encoding="utf-8"?>
<sst xmlns="http://schemas.openxmlformats.org/spreadsheetml/2006/main" count="5159" uniqueCount="1172">
  <si>
    <t>PLEASE BEGIN HERE AND READ THROUGH THE INSTRUCTIONS. THIS WILL ELIMINATE 95% OF QUESTIONS I RECEIVE. -thank you</t>
  </si>
  <si>
    <t>Instructions, Setup, &amp; Data Entry FAQs (Frequently Asked Questions):</t>
  </si>
  <si>
    <t>First, please enter your Service Unit in the box:</t>
  </si>
  <si>
    <t>Next, please enter your Troop number in this box:</t>
  </si>
  <si>
    <t>Immediately after you download:</t>
  </si>
  <si>
    <t>You must save your spreadsheet to your hard drive.  If you don't, it won't let you propogate the names throughout the spreadsheet, and it will act as though the spreadsheet is read-only.</t>
  </si>
  <si>
    <t>How to enter Brownie Names in the spreadsheet:</t>
  </si>
  <si>
    <r>
      <t>Double-Click on the Tabs at the bottom of the page that read "Brownie 1", "Brownie 2", etc.  That will hightlight the text.  Simply type the girl's</t>
    </r>
    <r>
      <rPr>
        <b/>
        <sz val="10"/>
        <rFont val="Arial"/>
        <family val="2"/>
      </rPr>
      <t xml:space="preserve"> FIRST</t>
    </r>
    <r>
      <rPr>
        <sz val="10"/>
        <rFont val="Arial"/>
        <family val="2"/>
      </rPr>
      <t xml:space="preserve"> name on the tab.  That will cause her first name to proliferate thoughout the spreadsheet.</t>
    </r>
  </si>
  <si>
    <t>The Parent Contact Info page:</t>
  </si>
  <si>
    <t>The Parent Contact Info page is simply there to give you a place to collect parent info for your scouts.  Use it or not.  It will have no effect on the rest of the sheet.  This is just there as a tool for you.</t>
  </si>
  <si>
    <t>The Registration page:</t>
  </si>
  <si>
    <t>The Attendance page:</t>
  </si>
  <si>
    <t>The Attendance page is used to help you keep track of who was present at various events, such as Meetings, Campouts, etc.</t>
  </si>
  <si>
    <t>The FT page:</t>
  </si>
  <si>
    <t>The Dues page:</t>
  </si>
  <si>
    <t>Enter dues as you receive them.  The sheet is set up for you to record money.  Simply type in what they were able to contribute.</t>
  </si>
  <si>
    <r>
      <t xml:space="preserve">To enter credit on the Achievement page, enter a </t>
    </r>
    <r>
      <rPr>
        <b/>
        <sz val="10"/>
        <rFont val="Arial"/>
        <family val="2"/>
      </rPr>
      <t>C</t>
    </r>
    <r>
      <rPr>
        <sz val="10"/>
        <rFont val="Arial"/>
        <family val="2"/>
      </rPr>
      <t xml:space="preserve"> as a Brownie completes each requirement.  Make sure you enter a </t>
    </r>
    <r>
      <rPr>
        <b/>
        <sz val="10"/>
        <rFont val="Arial"/>
        <family val="2"/>
      </rPr>
      <t>C</t>
    </r>
    <r>
      <rPr>
        <sz val="10"/>
        <rFont val="Arial"/>
        <family val="2"/>
      </rPr>
      <t xml:space="preserve">.  If you enter anything else, it won't register.  The spreadsheet is only set up to count </t>
    </r>
    <r>
      <rPr>
        <b/>
        <sz val="10"/>
        <rFont val="Arial"/>
        <family val="2"/>
      </rPr>
      <t>C</t>
    </r>
    <r>
      <rPr>
        <sz val="10"/>
        <rFont val="Arial"/>
        <family val="2"/>
      </rPr>
      <t>'s.</t>
    </r>
  </si>
  <si>
    <t>The Summary page:</t>
  </si>
  <si>
    <r>
      <t xml:space="preserve">The summary page is for keeping track, at a glance, of where you are patches-wise.  You can quickly see, at a glance, what you have already awarded to the girls, and what you still owe them.  </t>
    </r>
    <r>
      <rPr>
        <sz val="10"/>
        <rFont val="Arial"/>
        <family val="2"/>
      </rPr>
      <t xml:space="preserve">As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 </t>
    </r>
    <r>
      <rPr>
        <b/>
        <sz val="10"/>
        <rFont val="Arial"/>
        <family val="2"/>
      </rPr>
      <t>Y</t>
    </r>
    <r>
      <rPr>
        <sz val="10"/>
        <rFont val="Arial"/>
        <family val="2"/>
      </rPr>
      <t xml:space="preserve"> beside that award for that girl (and the highlight goes away).</t>
    </r>
  </si>
  <si>
    <t>The Order page:</t>
  </si>
  <si>
    <t>This page automatically gleens information from the Summary page.  When it is time for you to order, simply go to the Order page for that information.  Every time a girl earns a patch, the numbers on the "total" column increase.  If you have some badges on hand, you can enter under the "on hand" column. The "need" column will give you the total number of badges you need to order. 
When you award the patch to the girl (and place the Y's on the Summary page), the numbers decrease.</t>
  </si>
  <si>
    <t>What's the purpose of the individual Brownie pages?</t>
  </si>
  <si>
    <t>These pages are for you to occasionally print out and hand to the parents.  You can use them to let a parent know what their daughter has and has not completed.  You can also use that page to make homework assignments to help girls catch up.
All of the information that is on the first page (when you print) is automatically populated from elsewhere within the sheets. You cannot enter information onto those areas. You can however, enter any "Other Awards" the girls have earned. These are not gleened from anywhere else in this sheet and do not populate anywhere else. The "Other Awards" area is the ONLY place you can enter information.</t>
  </si>
  <si>
    <t xml:space="preserve">Formatting of the individual girl pages was provided by Emilee Rea. You can access other amazing GS leader resources on her site: </t>
  </si>
  <si>
    <t>gs-emilee.blogspot.com</t>
  </si>
  <si>
    <t>Troubleshooting &amp; Frequently Asked Questions</t>
  </si>
  <si>
    <r>
      <rPr>
        <b/>
        <i/>
        <u/>
        <sz val="10"/>
        <rFont val="Arial"/>
        <family val="2"/>
      </rPr>
      <t>First, most issues can be solved by carefully reading these instructions.</t>
    </r>
    <r>
      <rPr>
        <sz val="10"/>
        <rFont val="Arial"/>
        <family val="2"/>
      </rPr>
      <t xml:space="preserve">  I encourage you to re-read this entire page before you do anything else.  If that doesn't help, then the home site has a troubleshooting and FAQ page:</t>
    </r>
  </si>
  <si>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</si>
  <si>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</si>
  <si>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What's the password?</t>
  </si>
  <si>
    <t>What about sharing and editing this sheet?</t>
  </si>
  <si>
    <t>1.  You have my permission to share this spreadsheet, absolutely free of charge, to any scouter anywhere.</t>
  </si>
  <si>
    <r>
      <t xml:space="preserve">2.  You have my permission to post this spreadsheet on any server willing to host it.  I will, however, ask that if you DO post this spreadsheet on a server somewhere, that you occasionally check back to the main site that will host this sheet to check for updates (to make sure you have the latest version available).  
</t>
    </r>
    <r>
      <rPr>
        <u/>
        <sz val="10"/>
        <rFont val="Arial"/>
        <family val="2"/>
      </rPr>
      <t>The sites are:</t>
    </r>
  </si>
  <si>
    <t xml:space="preserve">     The Girl Scout Trax Website:  </t>
  </si>
  <si>
    <t>http://trax.boy-scouts.net/gstrax.htm</t>
  </si>
  <si>
    <t>OR</t>
  </si>
  <si>
    <t>https://www.facebook.com/groups/GirlScoutTrax/</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</si>
  <si>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</si>
  <si>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</si>
  <si>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How can you contact me?</t>
  </si>
  <si>
    <t>aedmunds@bellsouth.net</t>
  </si>
  <si>
    <t>Version History</t>
  </si>
  <si>
    <t>BrownieTrax 1.0</t>
  </si>
  <si>
    <t>- Initial release of the software package.</t>
  </si>
  <si>
    <t>BrownieTrax 1.1</t>
  </si>
  <si>
    <t>- Fixed minor glitches and added Journey Awards</t>
  </si>
  <si>
    <t>- Widespread Commercial release of software</t>
  </si>
  <si>
    <t>BrownieTrax 1.2</t>
  </si>
  <si>
    <t>-added dues page, fixed minor issues and reworked a few pages</t>
  </si>
  <si>
    <t>BrownieTrax 1.3</t>
  </si>
  <si>
    <t>- Modified formulas to make spreadsheet work on both Microsoft Excel and OpenOffice Calc.</t>
  </si>
  <si>
    <t>BrownieTrax 1.4</t>
  </si>
  <si>
    <t>-Added new Journey, small mods</t>
  </si>
  <si>
    <t>BrownieTrax 1.5</t>
  </si>
  <si>
    <t>-fixed issues</t>
  </si>
  <si>
    <t>BrownieTrax 1.6</t>
  </si>
  <si>
    <t>-Added new Journey, reduced registration and dues to 2 years</t>
  </si>
  <si>
    <t>BrownieTrax 2.0</t>
  </si>
  <si>
    <t>-Added new Girl's Guide for Scouting books, all three skill builder sets, new bridging requirements. Removed all Try-Its, except Council's Own. Reworked Summary and Order pages. Also reworked Individual Brownie pages. Removed borders from all pages.</t>
  </si>
  <si>
    <t>BrownieTrax 2.1</t>
  </si>
  <si>
    <t>-Changed Council's Own tab to reflect changes in requirements. Changed Individual Brownie pages as well.
I have eliminated the Council's Own badges from printing the Individual Brownie pages to be able to print on only 2 pages.</t>
  </si>
  <si>
    <t>BrownieTrax 2.2</t>
  </si>
  <si>
    <t>-fixed badges tab where names were not populating.</t>
  </si>
  <si>
    <t>BrownieTrax 2.3</t>
  </si>
  <si>
    <t>-modified summit pin formula on age-level tab</t>
  </si>
  <si>
    <t>BrownieTrax 2.4</t>
  </si>
  <si>
    <t>-added new Girls' Choice badge, minor fixes to keep consistent, added highlighting for badges, changed layout of individual pages to allow for new outdoor badge</t>
  </si>
  <si>
    <t>BrownieTrax 2.5</t>
  </si>
  <si>
    <r>
      <t xml:space="preserve">-modified Journey </t>
    </r>
    <r>
      <rPr>
        <i/>
        <sz val="10"/>
        <rFont val="Arial"/>
        <family val="2"/>
      </rPr>
      <t>A World of Girls</t>
    </r>
    <r>
      <rPr>
        <sz val="10"/>
        <rFont val="Arial"/>
        <family val="2"/>
      </rPr>
      <t>; modified Summary Page to correctly reflect some awards in Age-Level tab</t>
    </r>
  </si>
  <si>
    <t>BrownieTrax 2.6</t>
  </si>
  <si>
    <t>-added Outdoor Art Creator; fixed some bugs</t>
  </si>
  <si>
    <t>BrownieTrax 3.0</t>
  </si>
  <si>
    <t>-added new badges, redid individual tabs to allow for room of upcoming badges</t>
  </si>
  <si>
    <t>BrownieTrax 3.1</t>
  </si>
  <si>
    <t>-fixed formula for Summit Pin, small bug fixes</t>
  </si>
  <si>
    <t>BrownieTrax 3.2</t>
  </si>
  <si>
    <t>-small bug fixes</t>
  </si>
  <si>
    <t>BrownieTrax 3.3</t>
  </si>
  <si>
    <t>-updated with new badges</t>
  </si>
  <si>
    <t>BrownieTrax 3.4</t>
  </si>
  <si>
    <t>-fixed error on individual pages</t>
  </si>
  <si>
    <t>BrownieTrax 3.5</t>
  </si>
  <si>
    <t>-updated to new badges, adjusted grammar, added a different individual tab provided by Emilee Rea, and basically lost my mind</t>
  </si>
  <si>
    <t>BrownieTrax 3.6</t>
  </si>
  <si>
    <t>-minor bug fixes</t>
  </si>
  <si>
    <t>BrownieTrax 3.7</t>
  </si>
  <si>
    <t>BrownieTrax 3.8</t>
  </si>
  <si>
    <t>&lt;&lt;Last Name&gt;&gt;</t>
  </si>
  <si>
    <t xml:space="preserve">Date of Birth: </t>
  </si>
  <si>
    <t xml:space="preserve">     EMERGENCY CONTACT</t>
  </si>
  <si>
    <t>Primary Adult</t>
  </si>
  <si>
    <t>Second Adult</t>
  </si>
  <si>
    <t xml:space="preserve">Name: </t>
  </si>
  <si>
    <t xml:space="preserve">Relationship: </t>
  </si>
  <si>
    <t>Relationship:</t>
  </si>
  <si>
    <t xml:space="preserve">Address: </t>
  </si>
  <si>
    <t xml:space="preserve">City, State  ZIP: </t>
  </si>
  <si>
    <t xml:space="preserve">Home Phone: </t>
  </si>
  <si>
    <t xml:space="preserve">Work Phone: </t>
  </si>
  <si>
    <t xml:space="preserve">Cell Phone: </t>
  </si>
  <si>
    <t xml:space="preserve">Home e-mail: </t>
  </si>
  <si>
    <t xml:space="preserve">Work e-mail: </t>
  </si>
  <si>
    <t>Service Unit</t>
  </si>
  <si>
    <t>Leader 1</t>
  </si>
  <si>
    <t>Leader 2</t>
  </si>
  <si>
    <t>Leader 3</t>
  </si>
  <si>
    <t>Leader 4</t>
  </si>
  <si>
    <t>Leader 5</t>
  </si>
  <si>
    <t>Leader 6</t>
  </si>
  <si>
    <t>Leader 7</t>
  </si>
  <si>
    <t>Troop</t>
  </si>
  <si>
    <r>
      <t xml:space="preserve">   Enter </t>
    </r>
    <r>
      <rPr>
        <b/>
        <sz val="10"/>
        <rFont val="Arial"/>
        <family val="2"/>
      </rPr>
      <t>A</t>
    </r>
    <r>
      <rPr>
        <sz val="10"/>
        <rFont val="Arial"/>
        <family val="2"/>
      </rPr>
      <t xml:space="preserve"> for credit</t>
    </r>
  </si>
  <si>
    <t>Registration Papers</t>
  </si>
  <si>
    <t>Girl Scout Council Dues</t>
  </si>
  <si>
    <t>Service Unit Dues</t>
  </si>
  <si>
    <t>Annual Fund</t>
  </si>
  <si>
    <t>Health History</t>
  </si>
  <si>
    <t>Status: (P)artial or (C)omplete</t>
  </si>
  <si>
    <r>
      <t xml:space="preserve">Enter amount
   received
</t>
    </r>
    <r>
      <rPr>
        <b/>
        <sz val="10"/>
        <rFont val="Arial"/>
        <family val="2"/>
      </rPr>
      <t>Date</t>
    </r>
  </si>
  <si>
    <t>meeting
totals</t>
  </si>
  <si>
    <t>yearly total (per girl)</t>
  </si>
  <si>
    <r>
      <t xml:space="preserve">   Enter </t>
    </r>
    <r>
      <rPr>
        <b/>
        <sz val="10"/>
        <rFont val="Arial"/>
        <family val="2"/>
      </rPr>
      <t>A</t>
    </r>
    <r>
      <rPr>
        <sz val="10"/>
        <rFont val="Arial"/>
        <family val="2"/>
      </rPr>
      <t xml:space="preserve"> to indicate Attendance at the Event.</t>
    </r>
  </si>
  <si>
    <t>Date</t>
  </si>
  <si>
    <r>
      <t xml:space="preserve">Event Attended </t>
    </r>
    <r>
      <rPr>
        <sz val="10"/>
        <rFont val="Arial"/>
        <family val="2"/>
      </rPr>
      <t>(Meeting, Camping, Outing,etc.)</t>
    </r>
  </si>
  <si>
    <t>Field Trip</t>
  </si>
  <si>
    <t>RSVP</t>
  </si>
  <si>
    <t>pd</t>
  </si>
  <si>
    <t>forms</t>
  </si>
  <si>
    <r>
      <t xml:space="preserve">   Enter </t>
    </r>
    <r>
      <rPr>
        <b/>
        <sz val="10"/>
        <rFont val="Arial"/>
        <family val="2"/>
      </rPr>
      <t>C</t>
    </r>
    <r>
      <rPr>
        <sz val="10"/>
        <rFont val="Arial"/>
        <family val="2"/>
      </rPr>
      <t xml:space="preserve"> for credit</t>
    </r>
  </si>
  <si>
    <t>Skill Building</t>
  </si>
  <si>
    <t>Budding Entrepreneur</t>
  </si>
  <si>
    <t>Every step has three choices. Do ONE choice to complete each step.</t>
  </si>
  <si>
    <t>Find out how to get help from 911</t>
  </si>
  <si>
    <t>Role-play 911</t>
  </si>
  <si>
    <t>Practice 911 with a friend or family</t>
  </si>
  <si>
    <t>Get advice from an expert</t>
  </si>
  <si>
    <t>Talk to someone who treats injured</t>
  </si>
  <si>
    <t>Interview a medical professional</t>
  </si>
  <si>
    <t>Talk to the police</t>
  </si>
  <si>
    <t>Visit a fire station</t>
  </si>
  <si>
    <t>Make a first aid kit</t>
  </si>
  <si>
    <t>Make a first aid kit for your home</t>
  </si>
  <si>
    <t>Make a kit for your Girl Scout</t>
  </si>
  <si>
    <t>Make a first aid kit and donate it</t>
  </si>
  <si>
    <t>Learn how to treat minor injuries</t>
  </si>
  <si>
    <t>Get tips from a medical professional</t>
  </si>
  <si>
    <t>Learn with the Red Cross</t>
  </si>
  <si>
    <t>Talk to an EMT</t>
  </si>
  <si>
    <t>Know how to prevent and treat</t>
  </si>
  <si>
    <t>Take a hike</t>
  </si>
  <si>
    <t>Read all about it</t>
  </si>
  <si>
    <t>Talk to an outdoor expert</t>
  </si>
  <si>
    <t>Bugs</t>
  </si>
  <si>
    <t>Draw a bug poster</t>
  </si>
  <si>
    <t>Talk to a bug specialist in your</t>
  </si>
  <si>
    <t>With an adult's help, find websites</t>
  </si>
  <si>
    <t>Read a book or watch a video</t>
  </si>
  <si>
    <t>Try a bug craft</t>
  </si>
  <si>
    <t>Make a paper-plate spider</t>
  </si>
  <si>
    <t>Make an egg-carton caterpillar</t>
  </si>
  <si>
    <t>Make your own butterfly</t>
  </si>
  <si>
    <t>See bugs in action</t>
  </si>
  <si>
    <t>Watch three bugs</t>
  </si>
  <si>
    <t>With an adult, find an ant trail</t>
  </si>
  <si>
    <t>Make a bug box</t>
  </si>
  <si>
    <t>Explore bug homes</t>
  </si>
  <si>
    <t>Draw a cocoon</t>
  </si>
  <si>
    <t>Make a model of a bug house</t>
  </si>
  <si>
    <t>For one week, watch a spider</t>
  </si>
  <si>
    <t>Take a bug field trip</t>
  </si>
  <si>
    <t>Visit a farm</t>
  </si>
  <si>
    <t>Take a bug walk or bug hike</t>
  </si>
  <si>
    <t>Visit a museum, zoo, or botanical</t>
  </si>
  <si>
    <t>Cabin Camper</t>
  </si>
  <si>
    <t>Help plan your camping trip</t>
  </si>
  <si>
    <t>Talk to someone who has</t>
  </si>
  <si>
    <t>Visit a camping goods store</t>
  </si>
  <si>
    <t xml:space="preserve">With an adult, go online to a </t>
  </si>
  <si>
    <t>Learn about camping gear</t>
  </si>
  <si>
    <t>Practice packing and carrying</t>
  </si>
  <si>
    <t>Compare and share</t>
  </si>
  <si>
    <t>Hold a gear tryout</t>
  </si>
  <si>
    <t>Prepare a camp meal</t>
  </si>
  <si>
    <t>Make a no-cook meal</t>
  </si>
  <si>
    <t>Make a stew from canned foods</t>
  </si>
  <si>
    <t>Make a meal that includes one</t>
  </si>
  <si>
    <t>Learn a new camping skill</t>
  </si>
  <si>
    <t>Practice a fire drill</t>
  </si>
  <si>
    <t>Practice fire building</t>
  </si>
  <si>
    <t>Use a clove hitch knot</t>
  </si>
  <si>
    <t>Go camping</t>
  </si>
  <si>
    <t>Play a camp game with your</t>
  </si>
  <si>
    <t>Hold a Girl Scout bridging</t>
  </si>
  <si>
    <t>Celebrating Community</t>
  </si>
  <si>
    <t>Explore community symbols</t>
  </si>
  <si>
    <t>Go on a flag hunt</t>
  </si>
  <si>
    <t>Draw your state's symbols</t>
  </si>
  <si>
    <t>Find your own town's symbols</t>
  </si>
  <si>
    <t>Sing together</t>
  </si>
  <si>
    <t>Choose national songs</t>
  </si>
  <si>
    <t>Pick three community songs</t>
  </si>
  <si>
    <t>Find three celebration songs</t>
  </si>
  <si>
    <t>Follow the parade</t>
  </si>
  <si>
    <t>Join a parade</t>
  </si>
  <si>
    <t>Learn to march</t>
  </si>
  <si>
    <t>See a band review or field show</t>
  </si>
  <si>
    <t>Be a landmark detective</t>
  </si>
  <si>
    <t>Follow a landmark trail</t>
  </si>
  <si>
    <t>Tour a landmark that honors the</t>
  </si>
  <si>
    <t>Make a landmark map</t>
  </si>
  <si>
    <t>Join a ceremony or celebration</t>
  </si>
  <si>
    <t>Join a flag ceremony</t>
  </si>
  <si>
    <t>Join a town ceremony</t>
  </si>
  <si>
    <t>Make up your own</t>
  </si>
  <si>
    <r>
      <rPr>
        <sz val="11"/>
        <rFont val="Arial"/>
        <family val="2"/>
      </rPr>
      <t xml:space="preserve">Snow or </t>
    </r>
    <r>
      <rPr>
        <b/>
        <sz val="11"/>
        <rFont val="Arial"/>
        <family val="2"/>
      </rPr>
      <t>Climbing Adventure</t>
    </r>
  </si>
  <si>
    <t>Choose your outdoor adventure</t>
  </si>
  <si>
    <t>Watch or read something about</t>
  </si>
  <si>
    <t>Create a mood board</t>
  </si>
  <si>
    <t>Act out what you will do</t>
  </si>
  <si>
    <t>Plan and prepare</t>
  </si>
  <si>
    <t>Know the language for your adventure</t>
  </si>
  <si>
    <t>Practice team communication</t>
  </si>
  <si>
    <t>Talk to an expert cross-country</t>
  </si>
  <si>
    <t>Gather your gear</t>
  </si>
  <si>
    <t>Visit an outdoor adventure retailer</t>
  </si>
  <si>
    <t>Train for your adventure</t>
  </si>
  <si>
    <t>Practice yoga to help your balance</t>
  </si>
  <si>
    <t>Get expert training tips</t>
  </si>
  <si>
    <t>Imagine your outdoor adventure from</t>
  </si>
  <si>
    <t>Go on your outdoor adventure</t>
  </si>
  <si>
    <t>Find out how to shoot an action video</t>
  </si>
  <si>
    <t>Play games while practicing your</t>
  </si>
  <si>
    <t>Keep an adventure journal</t>
  </si>
  <si>
    <t>Computer Expert</t>
  </si>
  <si>
    <t>Paint or draw with an art program</t>
  </si>
  <si>
    <t>Paint a picture</t>
  </si>
  <si>
    <t>Create a cool card</t>
  </si>
  <si>
    <t>Build a bookmark</t>
  </si>
  <si>
    <t>Find some cool facts</t>
  </si>
  <si>
    <t>All about animals</t>
  </si>
  <si>
    <t>Hometown history</t>
  </si>
  <si>
    <t>Online art walk</t>
  </si>
  <si>
    <t>Take a trip online</t>
  </si>
  <si>
    <t>Road trip</t>
  </si>
  <si>
    <t>World adventure</t>
  </si>
  <si>
    <t>3…2…1…blastoff!</t>
  </si>
  <si>
    <t>Make a connection</t>
  </si>
  <si>
    <t>Here is my card</t>
  </si>
  <si>
    <t>You've got mail</t>
  </si>
  <si>
    <t>Dear President…</t>
  </si>
  <si>
    <t>Have more computer fun</t>
  </si>
  <si>
    <t>Game on</t>
  </si>
  <si>
    <t>Dance on</t>
  </si>
  <si>
    <t>Print on</t>
  </si>
  <si>
    <t>Dancer</t>
  </si>
  <si>
    <t>Warm up and get moving</t>
  </si>
  <si>
    <t>Get flexible</t>
  </si>
  <si>
    <t>Make your warm-up animal themed</t>
  </si>
  <si>
    <t>Use the music</t>
  </si>
  <si>
    <t>Try a new dance</t>
  </si>
  <si>
    <t>Do some famous moves</t>
  </si>
  <si>
    <t>Ask a dancer for help</t>
  </si>
  <si>
    <t>Try "dancercise"</t>
  </si>
  <si>
    <t>Take to the floor like a dancer</t>
  </si>
  <si>
    <t>Head to the studio</t>
  </si>
  <si>
    <t>Team up with an adult to find</t>
  </si>
  <si>
    <t>Pretend you're a Girl Scout</t>
  </si>
  <si>
    <t>Make up your own dance</t>
  </si>
  <si>
    <t>Create a special-occasion dance</t>
  </si>
  <si>
    <t>Use dance to tell a story</t>
  </si>
  <si>
    <t>Make up a dance to your favorite</t>
  </si>
  <si>
    <t>Show your moves</t>
  </si>
  <si>
    <t>Throw a dance party</t>
  </si>
  <si>
    <t>Perform a dance show for your</t>
  </si>
  <si>
    <t>Perform a dance for your family</t>
  </si>
  <si>
    <t>Democracy for Brownies</t>
  </si>
  <si>
    <t>Find out about local government</t>
  </si>
  <si>
    <t>Find out about state government</t>
  </si>
  <si>
    <t>Eco Friend</t>
  </si>
  <si>
    <t>Think of ways to help the outdoors</t>
  </si>
  <si>
    <t>Play a game or sing a song</t>
  </si>
  <si>
    <t>Design a poster</t>
  </si>
  <si>
    <t>Observe outdoor spaces</t>
  </si>
  <si>
    <t>Find houses in nature</t>
  </si>
  <si>
    <t>Tell a nature story</t>
  </si>
  <si>
    <t>Take a closer look</t>
  </si>
  <si>
    <r>
      <t xml:space="preserve">Build a safe campfire </t>
    </r>
    <r>
      <rPr>
        <b/>
        <sz val="10"/>
        <rFont val="Arial"/>
        <family val="2"/>
      </rPr>
      <t>(must do both)</t>
    </r>
  </si>
  <si>
    <t>Learn how to build a fire</t>
  </si>
  <si>
    <t>Learn how to safely put out a fire</t>
  </si>
  <si>
    <t>Take care of wildlife</t>
  </si>
  <si>
    <t>Be the best guest</t>
  </si>
  <si>
    <t>Keep animals homes safe</t>
  </si>
  <si>
    <t>Visit a wildlife rescue agency</t>
  </si>
  <si>
    <t>Practice being kind</t>
  </si>
  <si>
    <t>Visit a state or national park and</t>
  </si>
  <si>
    <t>Come up with three ways you can</t>
  </si>
  <si>
    <t>Help improve an outdoor space</t>
  </si>
  <si>
    <t>Fair Play</t>
  </si>
  <si>
    <t>Follow the rules</t>
  </si>
  <si>
    <t>Teach the rules of an active</t>
  </si>
  <si>
    <t>Make up two new rules for hide</t>
  </si>
  <si>
    <t>Learn two rules for a sport or</t>
  </si>
  <si>
    <t>Include everyone</t>
  </si>
  <si>
    <t>Ask a woman about Title IX</t>
  </si>
  <si>
    <t>Find a sport that women play</t>
  </si>
  <si>
    <t>Learn about disabilities and</t>
  </si>
  <si>
    <t>Be part of a team</t>
  </si>
  <si>
    <t>Play popcorn</t>
  </si>
  <si>
    <t>Untangle yourself from a human</t>
  </si>
  <si>
    <t>Try a game of Octopus Tag</t>
  </si>
  <si>
    <t>Keep score</t>
  </si>
  <si>
    <t>See a sport live or on television</t>
  </si>
  <si>
    <t>Make more points</t>
  </si>
  <si>
    <t>Keep score for a sport you play</t>
  </si>
  <si>
    <t>Have a field day</t>
  </si>
  <si>
    <t xml:space="preserve">Make a team relay that </t>
  </si>
  <si>
    <t>Make a theme day</t>
  </si>
  <si>
    <t>Make up a championship</t>
  </si>
  <si>
    <t>First Aid</t>
  </si>
  <si>
    <t>Girl Scout Way</t>
  </si>
  <si>
    <t>Sing everywhere</t>
  </si>
  <si>
    <t>Learn three new Girl Scout songs</t>
  </si>
  <si>
    <t>Learn a new singing game</t>
  </si>
  <si>
    <t>Make up your own song based on</t>
  </si>
  <si>
    <t>Celebrate Juliette Low's birthday</t>
  </si>
  <si>
    <t>Throw a birthday bash</t>
  </si>
  <si>
    <t>Make a birthday card for a Daisy</t>
  </si>
  <si>
    <t>Make up a birthday message</t>
  </si>
  <si>
    <t>Share sisterhood</t>
  </si>
  <si>
    <t>Make up a game about your</t>
  </si>
  <si>
    <t>Create a story, play, or puppet</t>
  </si>
  <si>
    <t>Make a team mural, collage, flag</t>
  </si>
  <si>
    <t>Leave a place better than you found</t>
  </si>
  <si>
    <t>A better room or home</t>
  </si>
  <si>
    <t>A better meeting place</t>
  </si>
  <si>
    <t>A better classroom</t>
  </si>
  <si>
    <t>Enjoy Girl Scout traditions</t>
  </si>
  <si>
    <t>Follow in a Girl Scout's footsteps</t>
  </si>
  <si>
    <t>Read the Brownie Story from an</t>
  </si>
  <si>
    <t>Make up a story about Campbell</t>
  </si>
  <si>
    <t>Give Back</t>
  </si>
  <si>
    <t>Find out about businesses that</t>
  </si>
  <si>
    <t>What does it mean to "give back"</t>
  </si>
  <si>
    <t>Set a giving goal</t>
  </si>
  <si>
    <t xml:space="preserve">With your Brownie friends, talk </t>
  </si>
  <si>
    <t>Involve your customers</t>
  </si>
  <si>
    <t>As you sell cookies ,ask customers</t>
  </si>
  <si>
    <t>Practice giving back</t>
  </si>
  <si>
    <t>If you want to help others with your</t>
  </si>
  <si>
    <t>Tell your cookie customers how</t>
  </si>
  <si>
    <t>Write your cookie customers</t>
  </si>
  <si>
    <t>Hiker</t>
  </si>
  <si>
    <t>Decide where to go</t>
  </si>
  <si>
    <t>Find a trail</t>
  </si>
  <si>
    <t>Ask an expert</t>
  </si>
  <si>
    <t>Choose something to see</t>
  </si>
  <si>
    <t>Try out a hiking skill</t>
  </si>
  <si>
    <t>Learn to follow trail signs</t>
  </si>
  <si>
    <t>Practice observation on a</t>
  </si>
  <si>
    <t>Know the trail</t>
  </si>
  <si>
    <t>Pick the right gear</t>
  </si>
  <si>
    <t>Visit an outdoor store</t>
  </si>
  <si>
    <t>Ask an older Girl Scout</t>
  </si>
  <si>
    <t>Invite an experienced hiker to your</t>
  </si>
  <si>
    <t>Pack a snack for energy</t>
  </si>
  <si>
    <t>GORP</t>
  </si>
  <si>
    <t>Make a "walking salad"</t>
  </si>
  <si>
    <t>Bring a "nose-bag lunch"</t>
  </si>
  <si>
    <t>Go on your hike!</t>
  </si>
  <si>
    <t>Have a scavenger hunt</t>
  </si>
  <si>
    <t>Play "I Spy"</t>
  </si>
  <si>
    <t>Do a detective hike</t>
  </si>
  <si>
    <t>Home Scientist</t>
  </si>
  <si>
    <t>Be a kitchen chemist</t>
  </si>
  <si>
    <t>Make a salad dressing</t>
  </si>
  <si>
    <t>Grow rock candy</t>
  </si>
  <si>
    <t>Make your own ice cream</t>
  </si>
  <si>
    <t>Create static electricity</t>
  </si>
  <si>
    <t>Follow the balloon leader</t>
  </si>
  <si>
    <t>Make pepper dance</t>
  </si>
  <si>
    <t>Bend water</t>
  </si>
  <si>
    <t>Dive into density</t>
  </si>
  <si>
    <t>Eggs in salt water</t>
  </si>
  <si>
    <t>Dancing raisins</t>
  </si>
  <si>
    <t>Lemons vs. limes</t>
  </si>
  <si>
    <t>Make something bubble up</t>
  </si>
  <si>
    <t>Soda geyser</t>
  </si>
  <si>
    <t>Film-canister rockets</t>
  </si>
  <si>
    <t>Blow up a balloon without using</t>
  </si>
  <si>
    <t>Play with science</t>
  </si>
  <si>
    <t>Giant bubbles</t>
  </si>
  <si>
    <t>Homemade Silly Putty</t>
  </si>
  <si>
    <t>Make dinosaur sn_t</t>
  </si>
  <si>
    <t>Household Elf</t>
  </si>
  <si>
    <t>Save energy</t>
  </si>
  <si>
    <t>Be a light-saver</t>
  </si>
  <si>
    <t>Go on an energy scavenger hunt</t>
  </si>
  <si>
    <t>Find out about three ways to use</t>
  </si>
  <si>
    <t>Save water</t>
  </si>
  <si>
    <t>Use less water by taking shorter</t>
  </si>
  <si>
    <t>Turn off the faucet when brushing</t>
  </si>
  <si>
    <t>Find three ways to save water</t>
  </si>
  <si>
    <t>Go natural</t>
  </si>
  <si>
    <t>Make a natural cleaner</t>
  </si>
  <si>
    <t>Make a natural spray to use on</t>
  </si>
  <si>
    <t>Take your own reusable bag to the</t>
  </si>
  <si>
    <t>Reuse or recycle</t>
  </si>
  <si>
    <t>How much trash can you stash</t>
  </si>
  <si>
    <t>Recycle plastic bags</t>
  </si>
  <si>
    <t>Donate toys and clothes</t>
  </si>
  <si>
    <t>Clear the air</t>
  </si>
  <si>
    <t>Clean or replace an air filter</t>
  </si>
  <si>
    <t>Discover natural filters</t>
  </si>
  <si>
    <t>Make a natural air freshener</t>
  </si>
  <si>
    <t>Inventor</t>
  </si>
  <si>
    <t>Warm up your inventor's mind</t>
  </si>
  <si>
    <t>Make up five new uses for a box</t>
  </si>
  <si>
    <t>Come up with fun and different</t>
  </si>
  <si>
    <t>Find five new ways to use or play</t>
  </si>
  <si>
    <t>Find lots of ways to solve the same</t>
  </si>
  <si>
    <t>Making music</t>
  </si>
  <si>
    <t>Carrying lunch</t>
  </si>
  <si>
    <t>Watering plants</t>
  </si>
  <si>
    <t>Make a needs list</t>
  </si>
  <si>
    <t>Mornings</t>
  </si>
  <si>
    <t>Lunch at school</t>
  </si>
  <si>
    <t>Brownie meetings</t>
  </si>
  <si>
    <t>Solve a problem</t>
  </si>
  <si>
    <t>Mind-map</t>
  </si>
  <si>
    <t>Sketch it out</t>
  </si>
  <si>
    <t>Buddy up and brainstorm lots of</t>
  </si>
  <si>
    <t>Share your invention</t>
  </si>
  <si>
    <t>Draw it</t>
  </si>
  <si>
    <t>Act it out</t>
  </si>
  <si>
    <t>Build it</t>
  </si>
  <si>
    <t>Letterboxer</t>
  </si>
  <si>
    <t>Get started with letterboxing</t>
  </si>
  <si>
    <t>Make a letterboxing dictionary</t>
  </si>
  <si>
    <t>Think of hiding places</t>
  </si>
  <si>
    <t>Practice your "seeking" skills</t>
  </si>
  <si>
    <t>Find your own stamp</t>
  </si>
  <si>
    <t>Cut your own stamp from craft foam</t>
  </si>
  <si>
    <t>Use a stamp-making kit from a</t>
  </si>
  <si>
    <t>Choose a special stamp</t>
  </si>
  <si>
    <t>Practice solving clues</t>
  </si>
  <si>
    <t>Create a fill-in-the-blank clue</t>
  </si>
  <si>
    <t>Create a scramble</t>
  </si>
  <si>
    <t>Create a number code clue</t>
  </si>
  <si>
    <t>Search for a letterbox</t>
  </si>
  <si>
    <t>Go on a letterbox search using a</t>
  </si>
  <si>
    <t>Go on an adventure in a new place</t>
  </si>
  <si>
    <t xml:space="preserve">Go on a letterbox search that </t>
  </si>
  <si>
    <t>Make a letterbox</t>
  </si>
  <si>
    <t>Hide a letterbox in your yard</t>
  </si>
  <si>
    <t>Hide a letterbox along a nearby</t>
  </si>
  <si>
    <t>Hide a letterbox using compass</t>
  </si>
  <si>
    <t>Making Friends</t>
  </si>
  <si>
    <t>Make friendly introductions</t>
  </si>
  <si>
    <t>Introduce yourself</t>
  </si>
  <si>
    <t>Introduce a friend to someone else</t>
  </si>
  <si>
    <t>Ask your parents to introduce you</t>
  </si>
  <si>
    <t>Show friends you care</t>
  </si>
  <si>
    <t>Write a name poem</t>
  </si>
  <si>
    <t>Give something special to a friend</t>
  </si>
  <si>
    <t>Be a friend to someone you don't</t>
  </si>
  <si>
    <t>Share favorite activities</t>
  </si>
  <si>
    <t>Do a friend's favorite thing</t>
  </si>
  <si>
    <t>Share a favorite activity with a friend</t>
  </si>
  <si>
    <t>Try a game or activity that's new to</t>
  </si>
  <si>
    <t>Learn how to disagree</t>
  </si>
  <si>
    <t>Practice being a good listener</t>
  </si>
  <si>
    <t>Remember what you agree about</t>
  </si>
  <si>
    <t>Find kind words</t>
  </si>
  <si>
    <t>Practice friendship</t>
  </si>
  <si>
    <t>Invite another Brownie group to an</t>
  </si>
  <si>
    <t>Sit at a different table or area at</t>
  </si>
  <si>
    <t>Go to a dance or art class, sports</t>
  </si>
  <si>
    <t>Making Games</t>
  </si>
  <si>
    <t>Try a scavenger hunt</t>
  </si>
  <si>
    <t>Find it</t>
  </si>
  <si>
    <t>See it</t>
  </si>
  <si>
    <t>Touch it</t>
  </si>
  <si>
    <t>Make up a mystery game</t>
  </si>
  <si>
    <t>Get a clue</t>
  </si>
  <si>
    <t>Mystery box</t>
  </si>
  <si>
    <t>Who's who</t>
  </si>
  <si>
    <t>Create a party game</t>
  </si>
  <si>
    <t>Pin the tail on…</t>
  </si>
  <si>
    <t>Heat things up</t>
  </si>
  <si>
    <t>Race day</t>
  </si>
  <si>
    <t>Change the rules</t>
  </si>
  <si>
    <t>You're It</t>
  </si>
  <si>
    <t>Duck, Duck, "Moo"-se</t>
  </si>
  <si>
    <t>Hop to it</t>
  </si>
  <si>
    <t>Invent a whole new sport</t>
  </si>
  <si>
    <t>Queen of the court</t>
  </si>
  <si>
    <t>Field of dreams</t>
  </si>
  <si>
    <t>The new ballpark</t>
  </si>
  <si>
    <t>Meet My Customers</t>
  </si>
  <si>
    <t>Find out where your customers are</t>
  </si>
  <si>
    <t xml:space="preserve">Talk to your family or Brownie </t>
  </si>
  <si>
    <t>Talk to some customers</t>
  </si>
  <si>
    <t>With your family or Brownie friends</t>
  </si>
  <si>
    <t xml:space="preserve">Practice handling money and </t>
  </si>
  <si>
    <t>In your group or with your family</t>
  </si>
  <si>
    <t>Role-play good customer relations</t>
  </si>
  <si>
    <t>With your friends or family</t>
  </si>
  <si>
    <t>Thank your customers!</t>
  </si>
  <si>
    <t>Everybody who buys cookies is</t>
  </si>
  <si>
    <t>Money Manager</t>
  </si>
  <si>
    <t>Shop for elf items with your elf doll</t>
  </si>
  <si>
    <t>Go shopping…at home</t>
  </si>
  <si>
    <t>Go shopping with a Brownie friends</t>
  </si>
  <si>
    <t>Go shopping with your Brownie</t>
  </si>
  <si>
    <t>Go grocery shopping</t>
  </si>
  <si>
    <t>Shop at a store</t>
  </si>
  <si>
    <t>Shop on paper</t>
  </si>
  <si>
    <t>Shop online</t>
  </si>
  <si>
    <t>Go clothes shopping</t>
  </si>
  <si>
    <t>Browse through catalogs</t>
  </si>
  <si>
    <t>Go to the mall</t>
  </si>
  <si>
    <t>Shop secondhand</t>
  </si>
  <si>
    <t>Get ready for school</t>
  </si>
  <si>
    <t>You have $15 total</t>
  </si>
  <si>
    <t>You have $30 total</t>
  </si>
  <si>
    <t>Pool your money</t>
  </si>
  <si>
    <t>Have some fun</t>
  </si>
  <si>
    <t>Go to the movies with a friend</t>
  </si>
  <si>
    <t>Get outdoors</t>
  </si>
  <si>
    <t>Have fun with friends</t>
  </si>
  <si>
    <t>My Best Self</t>
  </si>
  <si>
    <t>Get to know your body</t>
  </si>
  <si>
    <t xml:space="preserve">Color in your eyes, hair, and </t>
  </si>
  <si>
    <t xml:space="preserve">Write on your elf self where you </t>
  </si>
  <si>
    <t>Share how you're unique</t>
  </si>
  <si>
    <t>Eat and play in a healthy way</t>
  </si>
  <si>
    <t>Try three new foods that are good</t>
  </si>
  <si>
    <t>Try three different kinds of exercise</t>
  </si>
  <si>
    <t>Take a thirsty challenge</t>
  </si>
  <si>
    <t>Find out how your body works</t>
  </si>
  <si>
    <t>Talk about three common reasons</t>
  </si>
  <si>
    <t>Learn about a healthy temperature</t>
  </si>
  <si>
    <t>Find out about bandages</t>
  </si>
  <si>
    <t>Know what to do if something bugs</t>
  </si>
  <si>
    <t>Create a "happy box" with five</t>
  </si>
  <si>
    <t>Each day for one week, draw your</t>
  </si>
  <si>
    <t xml:space="preserve">Moving helps our bodies feel </t>
  </si>
  <si>
    <t>Meet a health helper</t>
  </si>
  <si>
    <t>Visit a doctor, dentist, or</t>
  </si>
  <si>
    <t>Visit with a school nurse or</t>
  </si>
  <si>
    <t>Meet someone who works in an</t>
  </si>
  <si>
    <t>My Family Story</t>
  </si>
  <si>
    <t>Explore family stories</t>
  </si>
  <si>
    <t>Read two stories starring families</t>
  </si>
  <si>
    <t>Watch a family story</t>
  </si>
  <si>
    <t>Share family stories with friends</t>
  </si>
  <si>
    <t>Know where your family is from</t>
  </si>
  <si>
    <t>Ask about a festival, holiday, or</t>
  </si>
  <si>
    <t>Ask about a song, game, or</t>
  </si>
  <si>
    <t>Ask about a family recipe</t>
  </si>
  <si>
    <t>Make a story tree</t>
  </si>
  <si>
    <t>Use the story tree</t>
  </si>
  <si>
    <t>Draw or paint your tree</t>
  </si>
  <si>
    <t xml:space="preserve">Use software on a computer, or </t>
  </si>
  <si>
    <t>Find an object that means</t>
  </si>
  <si>
    <t>Ask about an old photo</t>
  </si>
  <si>
    <t>Talk about an object that has been</t>
  </si>
  <si>
    <t>Ask about an object that belongs</t>
  </si>
  <si>
    <t>Share your family story</t>
  </si>
  <si>
    <t>Have a "family tree" potluck party</t>
  </si>
  <si>
    <t>Make a family crest</t>
  </si>
  <si>
    <t>Become pen pals with another</t>
  </si>
  <si>
    <t>My Great Day</t>
  </si>
  <si>
    <t>Start your day right</t>
  </si>
  <si>
    <t>Set your alarm</t>
  </si>
  <si>
    <t>Lay out your clothes</t>
  </si>
  <si>
    <t>Make your bed</t>
  </si>
  <si>
    <t>Sort out your stuff</t>
  </si>
  <si>
    <t>Sort your school supplies</t>
  </si>
  <si>
    <t>Make and label play-stuff bins</t>
  </si>
  <si>
    <t>Organize your clothes</t>
  </si>
  <si>
    <t>Make homework a breeze</t>
  </si>
  <si>
    <t>Create your own homework space</t>
  </si>
  <si>
    <t>Make a homework station</t>
  </si>
  <si>
    <t>Make a homework schedule</t>
  </si>
  <si>
    <t>Plan ahead</t>
  </si>
  <si>
    <t>Make a "special dates" calendar</t>
  </si>
  <si>
    <t>Make a family activities schedule</t>
  </si>
  <si>
    <t>Be a family grocery helper</t>
  </si>
  <si>
    <t>Help others get organized</t>
  </si>
  <si>
    <t>Organize a Girl Scout place</t>
  </si>
  <si>
    <t>Organize a community place</t>
  </si>
  <si>
    <t>Help a relative, friend, or neighbor</t>
  </si>
  <si>
    <t>Outdoor Adventurer</t>
  </si>
  <si>
    <t>Play outdoors in a new way</t>
  </si>
  <si>
    <t>Try an outdoor challenge</t>
  </si>
  <si>
    <t>Explore the night</t>
  </si>
  <si>
    <t>Have fun with water</t>
  </si>
  <si>
    <t>Explore nature</t>
  </si>
  <si>
    <t>Go on a nature hike</t>
  </si>
  <si>
    <t>Create a scent diary</t>
  </si>
  <si>
    <t>Sky watch</t>
  </si>
  <si>
    <t>Buddy up and play outdoor games</t>
  </si>
  <si>
    <t>Play a survival game</t>
  </si>
  <si>
    <t>Play a night game</t>
  </si>
  <si>
    <t>Play a water game</t>
  </si>
  <si>
    <t>Learn a camp skill</t>
  </si>
  <si>
    <t>Prepare a campfire</t>
  </si>
  <si>
    <t>Tie overhand &amp; square knot</t>
  </si>
  <si>
    <t>Learn to roll a sleeping bag</t>
  </si>
  <si>
    <t>Care for the outdoors</t>
  </si>
  <si>
    <t>Improve a trail</t>
  </si>
  <si>
    <t>Care for animals</t>
  </si>
  <si>
    <t>Help an outdoor space you love</t>
  </si>
  <si>
    <t>Outdoor Art Creator</t>
  </si>
  <si>
    <t>Find art ideas outdoors</t>
  </si>
  <si>
    <t>Go on a nature detective walk</t>
  </si>
  <si>
    <t>Use your senses in nature</t>
  </si>
  <si>
    <t>Meet an artist who makes art</t>
  </si>
  <si>
    <t>Make something!</t>
  </si>
  <si>
    <t>Make something you can wear</t>
  </si>
  <si>
    <t>Give a gift of nature</t>
  </si>
  <si>
    <t xml:space="preserve">Rub or press something from </t>
  </si>
  <si>
    <t>Dance or make music outdoors</t>
  </si>
  <si>
    <t>Play a nature dance game</t>
  </si>
  <si>
    <t>Write an earth song</t>
  </si>
  <si>
    <t>Make a wind chime</t>
  </si>
  <si>
    <t>Be a nature photographer</t>
  </si>
  <si>
    <t>Take pictures from a miniature</t>
  </si>
  <si>
    <t>Make a video about something</t>
  </si>
  <si>
    <t>No camera? No worries!</t>
  </si>
  <si>
    <t>Design with nature</t>
  </si>
  <si>
    <t>Build a Brownie Elf house</t>
  </si>
  <si>
    <t>Create a mini garden</t>
  </si>
  <si>
    <t>Make window art</t>
  </si>
  <si>
    <t>Painting</t>
  </si>
  <si>
    <t>Get Inspired</t>
  </si>
  <si>
    <t>Talk to a painter</t>
  </si>
  <si>
    <t>Go to an art show or museum</t>
  </si>
  <si>
    <t xml:space="preserve">Team up with an adult to find </t>
  </si>
  <si>
    <t>Paint the real world</t>
  </si>
  <si>
    <t>Paint a portrait of a family</t>
  </si>
  <si>
    <t>Paint an outdoor landscape</t>
  </si>
  <si>
    <t>Paint a mood</t>
  </si>
  <si>
    <t>Calm</t>
  </si>
  <si>
    <t>Happy</t>
  </si>
  <si>
    <t>Angry</t>
  </si>
  <si>
    <t>Paint without brushes</t>
  </si>
  <si>
    <t>Paint something from nature</t>
  </si>
  <si>
    <t>Paint with indoor objects</t>
  </si>
  <si>
    <t>Paint with a stamp</t>
  </si>
  <si>
    <t>Paint a mural</t>
  </si>
  <si>
    <t>Paint a mural that tells a story</t>
  </si>
  <si>
    <t>Paint a mural about your Girl</t>
  </si>
  <si>
    <t>Paint a mural that tells the story</t>
  </si>
  <si>
    <t>Pets</t>
  </si>
  <si>
    <t>Find out what care different pets</t>
  </si>
  <si>
    <t>Play bingo at a pet store</t>
  </si>
  <si>
    <t>Play bingo at a veterinarian's office</t>
  </si>
  <si>
    <t>Play bingo online</t>
  </si>
  <si>
    <t>Keep a pet comfy</t>
  </si>
  <si>
    <t>Be the cage or tank cleaner</t>
  </si>
  <si>
    <t>Learn how to muck out a stall</t>
  </si>
  <si>
    <t>Make a cozy sleeping space for a</t>
  </si>
  <si>
    <t>Help a pet stay healthy and safe</t>
  </si>
  <si>
    <t>Ask a veterinarian about health</t>
  </si>
  <si>
    <t>Help a dog get exercise for one</t>
  </si>
  <si>
    <t>Find out how to keep different</t>
  </si>
  <si>
    <t>Make a pet feel loved</t>
  </si>
  <si>
    <t>Make up a game to play with a pet</t>
  </si>
  <si>
    <t>Make a simple pet toy</t>
  </si>
  <si>
    <t>Learn about how three different</t>
  </si>
  <si>
    <t>Feed a pet</t>
  </si>
  <si>
    <t>If you have a pet of your own, make</t>
  </si>
  <si>
    <t>Volunteer to feed someone else's</t>
  </si>
  <si>
    <t>Make a pet budget for two pets</t>
  </si>
  <si>
    <t>Philanthropist</t>
  </si>
  <si>
    <t>Learn what every person needs</t>
  </si>
  <si>
    <t>Create a list</t>
  </si>
  <si>
    <t>Create posters</t>
  </si>
  <si>
    <t>Investigate how to help people who</t>
  </si>
  <si>
    <t>Do you own research</t>
  </si>
  <si>
    <t>Take a field trip</t>
  </si>
  <si>
    <t>Invite a guest speaker</t>
  </si>
  <si>
    <t>Find out how to help people who</t>
  </si>
  <si>
    <t>Get secondhand knowledge</t>
  </si>
  <si>
    <t>Know how to help in times of</t>
  </si>
  <si>
    <t>Find out about helping people</t>
  </si>
  <si>
    <t>Think-and act!-like a philanthropist</t>
  </si>
  <si>
    <t>Donate money</t>
  </si>
  <si>
    <t>Organize a great food donation</t>
  </si>
  <si>
    <t>Host a clothing-donation party</t>
  </si>
  <si>
    <t>Potter</t>
  </si>
  <si>
    <t>Find some pottery</t>
  </si>
  <si>
    <t>Visit an art gallery or museum</t>
  </si>
  <si>
    <t>Look for clay in your life</t>
  </si>
  <si>
    <t>Look in books, magazines, or</t>
  </si>
  <si>
    <t>Get to know clay</t>
  </si>
  <si>
    <t>Visit a potter's studio</t>
  </si>
  <si>
    <t>Invite a craft teacher to your</t>
  </si>
  <si>
    <t xml:space="preserve">Go to a pottery class at a </t>
  </si>
  <si>
    <t>Make a simple pot</t>
  </si>
  <si>
    <t>Make a pinch pot</t>
  </si>
  <si>
    <t>Make a coil pot</t>
  </si>
  <si>
    <t>Make a slab pot</t>
  </si>
  <si>
    <t>Make an art piece</t>
  </si>
  <si>
    <t>Decorate a tile</t>
  </si>
  <si>
    <t>Make a pinch or slab sculpture</t>
  </si>
  <si>
    <t>Make beads for jewelry</t>
  </si>
  <si>
    <t>Paint and glaze!</t>
  </si>
  <si>
    <t>Dip your pottery</t>
  </si>
  <si>
    <t>Paint on glaze</t>
  </si>
  <si>
    <t>Sponge paint your pottery</t>
  </si>
  <si>
    <t>Senses</t>
  </si>
  <si>
    <t>Look around</t>
  </si>
  <si>
    <t>Hold a scavenger hunt in your</t>
  </si>
  <si>
    <t>Play Kim's Game</t>
  </si>
  <si>
    <t>Go on a window hunt</t>
  </si>
  <si>
    <t>Listen to the world</t>
  </si>
  <si>
    <t>Listen for 10 different sounds</t>
  </si>
  <si>
    <t>Listen to sound boxes</t>
  </si>
  <si>
    <t>Wear safety earplugs to understand</t>
  </si>
  <si>
    <t>Put your nose to work</t>
  </si>
  <si>
    <t>Follow a friend using only your nose</t>
  </si>
  <si>
    <t>Play a smelly game with your</t>
  </si>
  <si>
    <t>Try sniffing out three different foods</t>
  </si>
  <si>
    <t>Take a taste test</t>
  </si>
  <si>
    <t>Do a taste test with salty, sweet</t>
  </si>
  <si>
    <t>Look at the taste buds on a friend's</t>
  </si>
  <si>
    <t>Explore how sight influences taste</t>
  </si>
  <si>
    <t>Touch and feel</t>
  </si>
  <si>
    <t>Find things that have different</t>
  </si>
  <si>
    <t>Try an arm or leg touch test</t>
  </si>
  <si>
    <t>Try Braille</t>
  </si>
  <si>
    <t>Snacks</t>
  </si>
  <si>
    <t>Jump into the world of snacks</t>
  </si>
  <si>
    <t>Is the food good for me?</t>
  </si>
  <si>
    <t>Is the food good for the earth?</t>
  </si>
  <si>
    <t>What's in that snack?</t>
  </si>
  <si>
    <t>Make a savory snack</t>
  </si>
  <si>
    <t>Make your own restaurant snack</t>
  </si>
  <si>
    <t>Make a savory snack from a</t>
  </si>
  <si>
    <t>Make a veggie face</t>
  </si>
  <si>
    <t>Try a sweet snack</t>
  </si>
  <si>
    <t>Create a holiday dessert</t>
  </si>
  <si>
    <t>Make a snack "in disguise"</t>
  </si>
  <si>
    <t>Make your own cookies</t>
  </si>
  <si>
    <t>Snack for energy</t>
  </si>
  <si>
    <t>Make no-bake energy bars</t>
  </si>
  <si>
    <t>Create a snack for a group</t>
  </si>
  <si>
    <t>Make a lunchtime snack</t>
  </si>
  <si>
    <t>Slurp a snack</t>
  </si>
  <si>
    <t>Make your own milk shake</t>
  </si>
  <si>
    <t>Make your own fruit smoothie</t>
  </si>
  <si>
    <t>Make your own party punch</t>
  </si>
  <si>
    <r>
      <t>Snow</t>
    </r>
    <r>
      <rPr>
        <sz val="11"/>
        <rFont val="Arial"/>
        <family val="2"/>
      </rPr>
      <t xml:space="preserve"> or Climbing </t>
    </r>
    <r>
      <rPr>
        <b/>
        <sz val="11"/>
        <rFont val="Arial"/>
        <family val="2"/>
      </rPr>
      <t>Adventure</t>
    </r>
  </si>
  <si>
    <t>Space Science Adventurer</t>
  </si>
  <si>
    <t>Meet the neighbors</t>
  </si>
  <si>
    <t>Create a picture of our planets</t>
  </si>
  <si>
    <t>Name those planets!</t>
  </si>
  <si>
    <t>Make a pocket Solar System</t>
  </si>
  <si>
    <t>See more than before</t>
  </si>
  <si>
    <t>Build a telescope</t>
  </si>
  <si>
    <t>Use a telescope or binoculars</t>
  </si>
  <si>
    <t>See the stars with a computer</t>
  </si>
  <si>
    <t>Investigate the Moon</t>
  </si>
  <si>
    <t>Model the Moon</t>
  </si>
  <si>
    <t>Make a Moon art project</t>
  </si>
  <si>
    <t>Meet the Moon phases</t>
  </si>
  <si>
    <t>Be a stargazer</t>
  </si>
  <si>
    <t>Make a constellation viewer</t>
  </si>
  <si>
    <t>Tell a star story</t>
  </si>
  <si>
    <t>Change a constellation</t>
  </si>
  <si>
    <t>Celebrate and share</t>
  </si>
  <si>
    <t>Hold a space party</t>
  </si>
  <si>
    <t>Share with Daisies</t>
  </si>
  <si>
    <t>Attend a stargazing event</t>
  </si>
  <si>
    <t>STEM Career Exploration</t>
  </si>
  <si>
    <r>
      <t>Trail</t>
    </r>
    <r>
      <rPr>
        <sz val="11"/>
        <rFont val="Arial"/>
        <family val="2"/>
      </rPr>
      <t xml:space="preserve"> (Hiking)</t>
    </r>
    <r>
      <rPr>
        <b/>
        <sz val="11"/>
        <rFont val="Arial"/>
        <family val="2"/>
      </rPr>
      <t xml:space="preserve"> Adventure</t>
    </r>
  </si>
  <si>
    <t>Try both, then choose your favorite</t>
  </si>
  <si>
    <t>Play a game to act out what you will</t>
  </si>
  <si>
    <t>Make a trail protection plan</t>
  </si>
  <si>
    <r>
      <t>Talk to an expert</t>
    </r>
    <r>
      <rPr>
        <b/>
        <sz val="10"/>
        <rFont val="Arial"/>
        <family val="2"/>
      </rPr>
      <t xml:space="preserve"> </t>
    </r>
    <r>
      <rPr>
        <sz val="10"/>
        <rFont val="Arial"/>
        <family val="2"/>
      </rPr>
      <t>runner or</t>
    </r>
    <r>
      <rPr>
        <b/>
        <sz val="10"/>
        <rFont val="Arial"/>
        <family val="2"/>
      </rPr>
      <t xml:space="preserve"> hiker</t>
    </r>
  </si>
  <si>
    <r>
      <t xml:space="preserve">Talk to an expert trail runner or </t>
    </r>
    <r>
      <rPr>
        <b/>
        <sz val="10"/>
        <rFont val="Arial"/>
        <family val="2"/>
      </rPr>
      <t>hiker</t>
    </r>
  </si>
  <si>
    <r>
      <t xml:space="preserve">Take a practice </t>
    </r>
    <r>
      <rPr>
        <b/>
        <sz val="10"/>
        <rFont val="Arial"/>
        <family val="2"/>
      </rPr>
      <t>run</t>
    </r>
    <r>
      <rPr>
        <sz val="10"/>
        <rFont val="Arial"/>
        <family val="2"/>
      </rPr>
      <t xml:space="preserve"> or hike</t>
    </r>
  </si>
  <si>
    <t>Visualize your outdoor adventure</t>
  </si>
  <si>
    <t>Play an adventure game</t>
  </si>
  <si>
    <r>
      <t xml:space="preserve">Trail </t>
    </r>
    <r>
      <rPr>
        <sz val="11"/>
        <rFont val="Arial"/>
        <family val="2"/>
      </rPr>
      <t xml:space="preserve">(Running) </t>
    </r>
    <r>
      <rPr>
        <b/>
        <sz val="11"/>
        <rFont val="Arial"/>
        <family val="2"/>
      </rPr>
      <t>Adventure</t>
    </r>
  </si>
  <si>
    <r>
      <t>Talk to an expert</t>
    </r>
    <r>
      <rPr>
        <b/>
        <sz val="10"/>
        <rFont val="Arial"/>
        <family val="2"/>
      </rPr>
      <t xml:space="preserve"> runne</t>
    </r>
    <r>
      <rPr>
        <sz val="10"/>
        <rFont val="Arial"/>
        <family val="2"/>
      </rPr>
      <t>r or hiker</t>
    </r>
  </si>
  <si>
    <r>
      <t xml:space="preserve">Talk to an expert </t>
    </r>
    <r>
      <rPr>
        <b/>
        <sz val="10"/>
        <rFont val="Arial"/>
        <family val="2"/>
      </rPr>
      <t>trail runner</t>
    </r>
    <r>
      <rPr>
        <sz val="10"/>
        <rFont val="Arial"/>
        <family val="2"/>
      </rPr>
      <t xml:space="preserve"> or</t>
    </r>
  </si>
  <si>
    <t>STEM</t>
  </si>
  <si>
    <t>Automotive</t>
  </si>
  <si>
    <t>Automotive Design</t>
  </si>
  <si>
    <r>
      <t xml:space="preserve">(1st of </t>
    </r>
    <r>
      <rPr>
        <i/>
        <sz val="8"/>
        <color rgb="FF0070C0"/>
        <rFont val="Arial"/>
        <family val="2"/>
      </rPr>
      <t>Automotive</t>
    </r>
    <r>
      <rPr>
        <i/>
        <sz val="8"/>
        <rFont val="Arial"/>
        <family val="2"/>
      </rPr>
      <t xml:space="preserve"> Badges. You must earn this one first)</t>
    </r>
  </si>
  <si>
    <t xml:space="preserve">Create algorithms for a computer </t>
  </si>
  <si>
    <t>Use loops to improve your algorithm</t>
  </si>
  <si>
    <t>Use events to make things happen</t>
  </si>
  <si>
    <t>Learn about women in computer</t>
  </si>
  <si>
    <t>Create your own set of commands</t>
  </si>
  <si>
    <t>Automotive Engineering</t>
  </si>
  <si>
    <r>
      <t xml:space="preserve">(2nd of </t>
    </r>
    <r>
      <rPr>
        <i/>
        <sz val="8"/>
        <color rgb="FF0070C0"/>
        <rFont val="Arial"/>
        <family val="2"/>
      </rPr>
      <t>Automotive</t>
    </r>
    <r>
      <rPr>
        <i/>
        <sz val="8"/>
        <rFont val="Arial"/>
        <family val="2"/>
      </rPr>
      <t xml:space="preserve"> Badges. You earn this one second)</t>
    </r>
  </si>
  <si>
    <t>Discover how game design can be</t>
  </si>
  <si>
    <t xml:space="preserve">Explore tools used to develop digital </t>
  </si>
  <si>
    <t>Plan a maze game</t>
  </si>
  <si>
    <t>Build, test, and improve your maze</t>
  </si>
  <si>
    <t>Share your game with others</t>
  </si>
  <si>
    <t>Automotive Manufacturing</t>
  </si>
  <si>
    <r>
      <t xml:space="preserve">(3rd of </t>
    </r>
    <r>
      <rPr>
        <i/>
        <sz val="8"/>
        <color rgb="FF0070C0"/>
        <rFont val="Arial"/>
        <family val="2"/>
      </rPr>
      <t>Automotive</t>
    </r>
    <r>
      <rPr>
        <i/>
        <sz val="8"/>
        <rFont val="Arial"/>
        <family val="2"/>
      </rPr>
      <t xml:space="preserve"> Badges. You earn this one last)</t>
    </r>
  </si>
  <si>
    <t>Discover how apps can be used "for</t>
  </si>
  <si>
    <t>Decompose the needs of your app</t>
  </si>
  <si>
    <t>Design your app screens</t>
  </si>
  <si>
    <t>Create algorithms for your app that</t>
  </si>
  <si>
    <t>Share and improve your app with</t>
  </si>
  <si>
    <t>Coding for Good</t>
  </si>
  <si>
    <t>Coding Basics</t>
  </si>
  <si>
    <r>
      <t xml:space="preserve">(1st of </t>
    </r>
    <r>
      <rPr>
        <i/>
        <sz val="8"/>
        <color rgb="FF0070C0"/>
        <rFont val="Arial"/>
        <family val="2"/>
      </rPr>
      <t>Coding for Good</t>
    </r>
    <r>
      <rPr>
        <i/>
        <sz val="8"/>
        <rFont val="Arial"/>
        <family val="2"/>
      </rPr>
      <t xml:space="preserve"> Badges. You must earn this one first)</t>
    </r>
  </si>
  <si>
    <t>Digital Game Design</t>
  </si>
  <si>
    <r>
      <t xml:space="preserve">(2nd of </t>
    </r>
    <r>
      <rPr>
        <i/>
        <sz val="8"/>
        <color rgb="FF0070C0"/>
        <rFont val="Arial"/>
        <family val="2"/>
      </rPr>
      <t>Coding for Good</t>
    </r>
    <r>
      <rPr>
        <i/>
        <sz val="8"/>
        <rFont val="Arial"/>
        <family val="2"/>
      </rPr>
      <t xml:space="preserve"> Badges. You earn this one second)</t>
    </r>
  </si>
  <si>
    <t>App Development</t>
  </si>
  <si>
    <r>
      <t xml:space="preserve">(3rd of </t>
    </r>
    <r>
      <rPr>
        <i/>
        <sz val="8"/>
        <color rgb="FF0070C0"/>
        <rFont val="Arial"/>
        <family val="2"/>
      </rPr>
      <t>Coding for Good</t>
    </r>
    <r>
      <rPr>
        <i/>
        <sz val="8"/>
        <rFont val="Arial"/>
        <family val="2"/>
      </rPr>
      <t xml:space="preserve"> Badges. You earn this one last)</t>
    </r>
  </si>
  <si>
    <t>Cybersecurity</t>
  </si>
  <si>
    <t>Cybersecurity Basics</t>
  </si>
  <si>
    <r>
      <t xml:space="preserve">(1st of </t>
    </r>
    <r>
      <rPr>
        <i/>
        <sz val="8"/>
        <color rgb="FF0070C0"/>
        <rFont val="Arial"/>
        <family val="2"/>
      </rPr>
      <t>Cyber Security</t>
    </r>
    <r>
      <rPr>
        <i/>
        <sz val="8"/>
        <rFont val="Arial"/>
        <family val="2"/>
      </rPr>
      <t xml:space="preserve"> Badges. You must earn this one first)</t>
    </r>
  </si>
  <si>
    <t>Find out how you use technology</t>
  </si>
  <si>
    <t>Discover what your technology can</t>
  </si>
  <si>
    <t>Find out how to create layers of</t>
  </si>
  <si>
    <t>Find out how to use real-life safety</t>
  </si>
  <si>
    <t>Find out how messages travel on</t>
  </si>
  <si>
    <t>Cybersecurity Safeguards</t>
  </si>
  <si>
    <r>
      <t xml:space="preserve">(2nd of </t>
    </r>
    <r>
      <rPr>
        <i/>
        <sz val="8"/>
        <color rgb="FF0070C0"/>
        <rFont val="Arial"/>
        <family val="2"/>
      </rPr>
      <t>Cyber Security</t>
    </r>
    <r>
      <rPr>
        <i/>
        <sz val="8"/>
        <rFont val="Arial"/>
        <family val="2"/>
      </rPr>
      <t xml:space="preserve"> Badges. You earn this one second)</t>
    </r>
  </si>
  <si>
    <t>Create your identity</t>
  </si>
  <si>
    <t>Find out what information to keep</t>
  </si>
  <si>
    <t>Find out about sharing information</t>
  </si>
  <si>
    <t>Find out why you have to be careful</t>
  </si>
  <si>
    <t>Test your knowledge of online</t>
  </si>
  <si>
    <t>Cybersecurity Investigator</t>
  </si>
  <si>
    <r>
      <t xml:space="preserve">(3rd of </t>
    </r>
    <r>
      <rPr>
        <i/>
        <sz val="8"/>
        <color rgb="FF0070C0"/>
        <rFont val="Arial"/>
        <family val="2"/>
      </rPr>
      <t>Cyber Security</t>
    </r>
    <r>
      <rPr>
        <i/>
        <sz val="8"/>
        <rFont val="Arial"/>
        <family val="2"/>
      </rPr>
      <t xml:space="preserve"> Badges. You earn this one last)</t>
    </r>
  </si>
  <si>
    <t>Crack a code to solve a problem</t>
  </si>
  <si>
    <t>Investigate what's real and fake in</t>
  </si>
  <si>
    <t>Find out about digital footprints</t>
  </si>
  <si>
    <t>Investigate how a computer virus</t>
  </si>
  <si>
    <t>Explore a cyber attack</t>
  </si>
  <si>
    <t>Mechanical Engineering</t>
  </si>
  <si>
    <t>Fling Flyer Design</t>
  </si>
  <si>
    <t>Learn about forces that affect flight</t>
  </si>
  <si>
    <t>Design and build a Fling Flyer</t>
  </si>
  <si>
    <t>Test your Fling Flyer</t>
  </si>
  <si>
    <t>Analyze and share your results</t>
  </si>
  <si>
    <t>Brainstorm ways to improve your</t>
  </si>
  <si>
    <t>Leap Bot</t>
  </si>
  <si>
    <t>Learn about springs</t>
  </si>
  <si>
    <t>Build your Leap Bot</t>
  </si>
  <si>
    <t>Create a way to test how well your</t>
  </si>
  <si>
    <t>Record the results of your test</t>
  </si>
  <si>
    <t>Share your results</t>
  </si>
  <si>
    <t>Race Car Design</t>
  </si>
  <si>
    <t>Learn how design can affect speed</t>
  </si>
  <si>
    <t>Design and build your race car</t>
  </si>
  <si>
    <t>Design your racetrack</t>
  </si>
  <si>
    <t>Conduct a fair test and record</t>
  </si>
  <si>
    <t>Share what you learned</t>
  </si>
  <si>
    <t>Robotics</t>
  </si>
  <si>
    <t>Programming Robots</t>
  </si>
  <si>
    <r>
      <t xml:space="preserve">(1st of </t>
    </r>
    <r>
      <rPr>
        <i/>
        <sz val="8"/>
        <color rgb="FF0070C0"/>
        <rFont val="Arial"/>
        <family val="2"/>
      </rPr>
      <t>Robotics</t>
    </r>
    <r>
      <rPr>
        <i/>
        <sz val="8"/>
        <rFont val="Arial"/>
        <family val="2"/>
      </rPr>
      <t xml:space="preserve"> Badge. You must earn this one first)</t>
    </r>
  </si>
  <si>
    <t>Create a simple machine</t>
  </si>
  <si>
    <t>Test your robot senses</t>
  </si>
  <si>
    <t>Learn about programming</t>
  </si>
  <si>
    <t>Try simple programming</t>
  </si>
  <si>
    <t>Code a robot</t>
  </si>
  <si>
    <t>Designing Robots</t>
  </si>
  <si>
    <r>
      <t xml:space="preserve">(2nd of </t>
    </r>
    <r>
      <rPr>
        <i/>
        <sz val="8"/>
        <color rgb="FF0070C0"/>
        <rFont val="Arial"/>
        <family val="2"/>
      </rPr>
      <t>Robotics</t>
    </r>
    <r>
      <rPr>
        <i/>
        <sz val="8"/>
        <rFont val="Arial"/>
        <family val="2"/>
      </rPr>
      <t xml:space="preserve"> Badge. You must earn this one second)</t>
    </r>
  </si>
  <si>
    <t>Explore how robots imitate nature</t>
  </si>
  <si>
    <t>Learn about the parts of a robot</t>
  </si>
  <si>
    <t>Plan your robot</t>
  </si>
  <si>
    <t>Create a prototype</t>
  </si>
  <si>
    <t>Get feedback on your robot</t>
  </si>
  <si>
    <t>Showcasing Robots</t>
  </si>
  <si>
    <t>Create a presentation to share how</t>
  </si>
  <si>
    <r>
      <t xml:space="preserve">(3rd of </t>
    </r>
    <r>
      <rPr>
        <i/>
        <sz val="8"/>
        <color rgb="FF0070C0"/>
        <rFont val="Arial"/>
        <family val="2"/>
      </rPr>
      <t>Robotics</t>
    </r>
    <r>
      <rPr>
        <i/>
        <sz val="8"/>
        <rFont val="Arial"/>
        <family val="2"/>
      </rPr>
      <t xml:space="preserve"> Badge. You earn this one last)</t>
    </r>
  </si>
  <si>
    <t>Create a media presentation</t>
  </si>
  <si>
    <t>Create a show-and-tell</t>
  </si>
  <si>
    <t>Tell others how you designed your</t>
  </si>
  <si>
    <t>Share your video or presentation</t>
  </si>
  <si>
    <t>Give a show-and-tell</t>
  </si>
  <si>
    <t>Learn about robotics competitions</t>
  </si>
  <si>
    <t>Go to a competition or science fair</t>
  </si>
  <si>
    <t>Talk to someone who competed</t>
  </si>
  <si>
    <t>Learn about competitions online</t>
  </si>
  <si>
    <t>Learn about robotics teams</t>
  </si>
  <si>
    <t>Join or create a robotics team in</t>
  </si>
  <si>
    <t>Talk to someone who has been</t>
  </si>
  <si>
    <t>Learn about robotics teams online</t>
  </si>
  <si>
    <t>See robots in action</t>
  </si>
  <si>
    <t>Go on a field trip to see a real robot</t>
  </si>
  <si>
    <t>Talk to someone who has been in</t>
  </si>
  <si>
    <t>See a robotics lab online</t>
  </si>
  <si>
    <t>It's Your World -- Change It!</t>
  </si>
  <si>
    <t>Brownie Quest</t>
  </si>
  <si>
    <t>The Discover Key</t>
  </si>
  <si>
    <t>Qualities and talents</t>
  </si>
  <si>
    <t>Girl Scout Law</t>
  </si>
  <si>
    <t>Qualities and values</t>
  </si>
  <si>
    <t>The Connect Key</t>
  </si>
  <si>
    <t>as a Brownie Team</t>
  </si>
  <si>
    <t>Healthy-living activity</t>
  </si>
  <si>
    <t>Healthy-living opportunities</t>
  </si>
  <si>
    <t>The Take Action Key</t>
  </si>
  <si>
    <t>Take Action</t>
  </si>
  <si>
    <t>plan to Take Action</t>
  </si>
  <si>
    <t>Take Action Project</t>
  </si>
  <si>
    <t>The Brownie Quest Award</t>
  </si>
  <si>
    <t>Master Lock</t>
  </si>
  <si>
    <t>It's Your Planet -- Love It!</t>
  </si>
  <si>
    <t>WOW! Wonders of Water</t>
  </si>
  <si>
    <t>LOVE Water</t>
  </si>
  <si>
    <t>Show two things</t>
  </si>
  <si>
    <t>Make and carry out</t>
  </si>
  <si>
    <t>SAVE Water</t>
  </si>
  <si>
    <t>Brownies team up</t>
  </si>
  <si>
    <t>SHARE Water</t>
  </si>
  <si>
    <t>Create an even bigger ripple</t>
  </si>
  <si>
    <t>WOW!</t>
  </si>
  <si>
    <t>Powerful change</t>
  </si>
  <si>
    <t>It's Your Story -- Tell It!</t>
  </si>
  <si>
    <t>A World of Girls</t>
  </si>
  <si>
    <t>Hear a Story</t>
  </si>
  <si>
    <t>Read Shali's Story</t>
  </si>
  <si>
    <t>Change a Story</t>
  </si>
  <si>
    <t>Giving, Sharing, Changing</t>
  </si>
  <si>
    <t>Tell a Story</t>
  </si>
  <si>
    <t>Tell Our Story of Change</t>
  </si>
  <si>
    <t>Better World for Girls!</t>
  </si>
  <si>
    <t>Reflection Time</t>
  </si>
  <si>
    <t>Outdoor</t>
  </si>
  <si>
    <t>Think Like:</t>
  </si>
  <si>
    <t>Think Like a Citizen Scientist</t>
  </si>
  <si>
    <t>Find out how citizen scientists</t>
  </si>
  <si>
    <t>Do 3 citizen scientist activities</t>
  </si>
  <si>
    <t>sharpen your observation skills</t>
  </si>
  <si>
    <t>do a SciStarter project</t>
  </si>
  <si>
    <t>Plan a Take Action project</t>
  </si>
  <si>
    <t>Complete a Take Action project</t>
  </si>
  <si>
    <t>Think Like an Engineer</t>
  </si>
  <si>
    <t>Find out how engineers use design</t>
  </si>
  <si>
    <t>Do 3 design thinking activites</t>
  </si>
  <si>
    <t>build an assistive device</t>
  </si>
  <si>
    <t>a water collection device</t>
  </si>
  <si>
    <t>a device that can launch a ball</t>
  </si>
  <si>
    <t>Think Like a Programmer</t>
  </si>
  <si>
    <t>Find out how programmers use</t>
  </si>
  <si>
    <t>Do 3 computational thinking</t>
  </si>
  <si>
    <t>find out about paper programming</t>
  </si>
  <si>
    <t>create a functional suncatcher</t>
  </si>
  <si>
    <t>create a personal innovation to</t>
  </si>
  <si>
    <t>Service Unit:</t>
  </si>
  <si>
    <t>Troop:</t>
  </si>
  <si>
    <r>
      <t xml:space="preserve">Enter </t>
    </r>
    <r>
      <rPr>
        <b/>
        <sz val="10"/>
        <rFont val="Arial"/>
        <family val="2"/>
      </rPr>
      <t>C</t>
    </r>
    <r>
      <rPr>
        <sz val="10"/>
        <rFont val="Arial"/>
        <family val="2"/>
      </rPr>
      <t xml:space="preserve"> for credit</t>
    </r>
  </si>
  <si>
    <t>Our Council's Own</t>
  </si>
  <si>
    <t>&lt;&lt;List Badge 1 Here&gt;&gt;</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</si>
  <si>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</si>
  <si>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</si>
  <si>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&lt;&lt;List Badge 2 Here&gt;&gt;</t>
  </si>
  <si>
    <t>&lt;&lt;List Badge 3 Here&gt;&gt;</t>
  </si>
  <si>
    <t>&lt;&lt;List Badge 4 Here&gt;&gt;</t>
  </si>
  <si>
    <t>&lt;&lt;List Badge 5 Here&gt;&gt;</t>
  </si>
  <si>
    <t>&lt;&lt;List Badge 6 Here&gt;&gt;</t>
  </si>
  <si>
    <t>&lt;&lt;List Badge 7 Here&gt;&gt;</t>
  </si>
  <si>
    <t>&lt;&lt;List Badge 8 Here&gt;&gt;</t>
  </si>
  <si>
    <t>&lt;&lt;List Badge 9 Here&gt;&gt;</t>
  </si>
  <si>
    <t>&lt;&lt;List Badge 10 Here&gt;&gt;</t>
  </si>
  <si>
    <t>Pass It On!</t>
  </si>
  <si>
    <t>Teach a group of Daisies a song, game,</t>
  </si>
  <si>
    <t xml:space="preserve"> </t>
  </si>
  <si>
    <t>Help the Daisies create and decorate</t>
  </si>
  <si>
    <t xml:space="preserve">Invite Daisies to attend one of your </t>
  </si>
  <si>
    <t>Look Ahead!</t>
  </si>
  <si>
    <t>Ask your Junior friends what activites</t>
  </si>
  <si>
    <t>Talk to a Girl Scout Junior who earned</t>
  </si>
  <si>
    <t>Go to a meeting of Girl Scout Juniors</t>
  </si>
  <si>
    <t>Plan a Ceremony</t>
  </si>
  <si>
    <r>
      <t xml:space="preserve">Enter </t>
    </r>
    <r>
      <rPr>
        <b/>
        <sz val="10"/>
        <rFont val="Arial"/>
        <family val="2"/>
      </rPr>
      <t xml:space="preserve">C </t>
    </r>
    <r>
      <rPr>
        <sz val="10"/>
        <rFont val="Arial"/>
        <family val="2"/>
      </rPr>
      <t>for credit</t>
    </r>
  </si>
  <si>
    <r>
      <t xml:space="preserve">Cookie Entrepreneur Family </t>
    </r>
    <r>
      <rPr>
        <sz val="10"/>
        <rFont val="Arial"/>
        <family val="2"/>
      </rPr>
      <t>(Year 1)</t>
    </r>
  </si>
  <si>
    <t>Go for the goal</t>
  </si>
  <si>
    <t>Find more customers</t>
  </si>
  <si>
    <t>Be a money master</t>
  </si>
  <si>
    <t>Make your pitch</t>
  </si>
  <si>
    <t>Think like a Girl Scout</t>
  </si>
  <si>
    <r>
      <t xml:space="preserve">Cookie Entrepreneur Family </t>
    </r>
    <r>
      <rPr>
        <sz val="10"/>
        <rFont val="Arial"/>
        <family val="2"/>
      </rPr>
      <t>(Year 2)</t>
    </r>
  </si>
  <si>
    <r>
      <t xml:space="preserve">My Promise, My Faith </t>
    </r>
    <r>
      <rPr>
        <sz val="10"/>
        <rFont val="Arial"/>
        <family val="2"/>
      </rPr>
      <t>(Year 1)</t>
    </r>
  </si>
  <si>
    <t>Choose one line from the Law</t>
  </si>
  <si>
    <t>Find a woman in your community</t>
  </si>
  <si>
    <t>Gather three inspirational quotes</t>
  </si>
  <si>
    <t>Make something to remind you</t>
  </si>
  <si>
    <t>Keep the connection strong.</t>
  </si>
  <si>
    <r>
      <t xml:space="preserve">My Promise, My Faith </t>
    </r>
    <r>
      <rPr>
        <sz val="10"/>
        <rFont val="Arial"/>
        <family val="2"/>
      </rPr>
      <t>(Year 2)</t>
    </r>
  </si>
  <si>
    <r>
      <t xml:space="preserve">Safety Award </t>
    </r>
    <r>
      <rPr>
        <sz val="8"/>
        <rFont val="Arial"/>
        <family val="2"/>
      </rPr>
      <t>(you must complete all five steps)</t>
    </r>
  </si>
  <si>
    <t xml:space="preserve">Talk to a teacher, parent, or </t>
  </si>
  <si>
    <t>Get a map of your neighborhood</t>
  </si>
  <si>
    <t>Find out how a smoke alarm</t>
  </si>
  <si>
    <t>Choose an upcoming trip you</t>
  </si>
  <si>
    <t>Find out what natural disasters</t>
  </si>
  <si>
    <t>Journey Summit Pin</t>
  </si>
  <si>
    <r>
      <t>Global Action Award</t>
    </r>
    <r>
      <rPr>
        <sz val="10"/>
        <rFont val="Arial"/>
        <family val="2"/>
      </rPr>
      <t xml:space="preserve"> (Year 1)</t>
    </r>
  </si>
  <si>
    <t>Global Action Award</t>
  </si>
  <si>
    <t>Find out what gender equality</t>
  </si>
  <si>
    <t>Make a Gender Equality</t>
  </si>
  <si>
    <t>Fast Draw!</t>
  </si>
  <si>
    <t>Role-play Switcheroo</t>
  </si>
  <si>
    <t>Explore gender equality issues</t>
  </si>
  <si>
    <t>Chore Charades</t>
  </si>
  <si>
    <t>Create a Gender Equality Collage</t>
  </si>
  <si>
    <t>Rewriting nursery rhymes</t>
  </si>
  <si>
    <t>Hit the target!</t>
  </si>
  <si>
    <t>Stand up for an Issue</t>
  </si>
  <si>
    <t>Gender Equality Issues Web</t>
  </si>
  <si>
    <t>Prepare and plan a TA project for</t>
  </si>
  <si>
    <t>Carry out your TA project</t>
  </si>
  <si>
    <r>
      <t>Global Action Award</t>
    </r>
    <r>
      <rPr>
        <sz val="10"/>
        <rFont val="Arial"/>
        <family val="2"/>
      </rPr>
      <t xml:space="preserve"> (Year 2)</t>
    </r>
  </si>
  <si>
    <r>
      <t>Thinking Day</t>
    </r>
    <r>
      <rPr>
        <sz val="10"/>
        <rFont val="Arial"/>
        <family val="2"/>
      </rPr>
      <t xml:space="preserve"> (Year 1)</t>
    </r>
  </si>
  <si>
    <t>World Thinking Day</t>
  </si>
  <si>
    <t>Explore WTD and the diversity of</t>
  </si>
  <si>
    <t>Make a Diversity, Equity, Inclusion</t>
  </si>
  <si>
    <t>Create a WTD song</t>
  </si>
  <si>
    <t>Connect to GS and GG around</t>
  </si>
  <si>
    <t>Explore inclusion and diversity</t>
  </si>
  <si>
    <t>Play the Tight Hands Game</t>
  </si>
  <si>
    <t>Act Out a Piece of GS History</t>
  </si>
  <si>
    <t>Make a Welcome Mat</t>
  </si>
  <si>
    <t>Explore equity</t>
  </si>
  <si>
    <t>Play the Bandage Game</t>
  </si>
  <si>
    <t>Find out "What's Fair"</t>
  </si>
  <si>
    <t>Take an Equal Hike</t>
  </si>
  <si>
    <r>
      <t>Thinking Day</t>
    </r>
    <r>
      <rPr>
        <sz val="10"/>
        <rFont val="Arial"/>
        <family val="2"/>
      </rPr>
      <t xml:space="preserve"> (Year 2)</t>
    </r>
  </si>
  <si>
    <t>Investiture and Rededication</t>
  </si>
  <si>
    <t>Investiture</t>
  </si>
  <si>
    <t>Rededication (1st year)</t>
  </si>
  <si>
    <t>Rededication (2nd year)</t>
  </si>
  <si>
    <t>Rededication (3rd year)</t>
  </si>
  <si>
    <t>&lt;List Patch Here&gt;</t>
  </si>
  <si>
    <t>Summary
Page</t>
  </si>
  <si>
    <r>
      <t xml:space="preserve">Enter </t>
    </r>
    <r>
      <rPr>
        <b/>
        <sz val="11"/>
        <rFont val="Arial"/>
        <family val="2"/>
      </rPr>
      <t>Y</t>
    </r>
    <r>
      <rPr>
        <sz val="11"/>
        <rFont val="Arial"/>
        <family val="2"/>
      </rPr>
      <t xml:space="preserve"> for yes when you have presented the award</t>
    </r>
  </si>
  <si>
    <t>Earned</t>
  </si>
  <si>
    <t xml:space="preserve"> Awarded</t>
  </si>
  <si>
    <t>Badges</t>
  </si>
  <si>
    <r>
      <t xml:space="preserve">Snow or </t>
    </r>
    <r>
      <rPr>
        <b/>
        <sz val="10"/>
        <rFont val="Arial"/>
        <family val="2"/>
      </rPr>
      <t>Climbing Adventure</t>
    </r>
  </si>
  <si>
    <r>
      <rPr>
        <b/>
        <sz val="10"/>
        <rFont val="Arial"/>
        <family val="2"/>
      </rPr>
      <t>Snow</t>
    </r>
    <r>
      <rPr>
        <sz val="10"/>
        <rFont val="Arial"/>
        <family val="2"/>
      </rPr>
      <t xml:space="preserve"> or Climbing </t>
    </r>
    <r>
      <rPr>
        <b/>
        <sz val="10"/>
        <rFont val="Arial"/>
        <family val="2"/>
      </rPr>
      <t>Adventure</t>
    </r>
  </si>
  <si>
    <t>Journey Awards</t>
  </si>
  <si>
    <t>The Connection Key</t>
  </si>
  <si>
    <t>Outdoor - Take Action</t>
  </si>
  <si>
    <t>Bridge to Juniors</t>
  </si>
  <si>
    <t>Age-Level Awards</t>
  </si>
  <si>
    <t>Safety Award</t>
  </si>
  <si>
    <t>Fun Patches</t>
  </si>
  <si>
    <t>Name:</t>
  </si>
  <si>
    <t>Wonders of Water</t>
  </si>
  <si>
    <t>World of Girls</t>
  </si>
  <si>
    <t>1) First Aid</t>
  </si>
  <si>
    <t>2) Hiker</t>
  </si>
  <si>
    <t>3) Cabin Camper</t>
  </si>
  <si>
    <t>Snow or Climbing Adventure: Climb</t>
  </si>
  <si>
    <t>Trail Adventure: Trail Running</t>
  </si>
  <si>
    <t>Automotive: Design</t>
  </si>
  <si>
    <t>Automotive: Engineering</t>
  </si>
  <si>
    <t>Automotive: Manufacturing</t>
  </si>
  <si>
    <t>Coding for Good: Coding Basics</t>
  </si>
  <si>
    <r>
      <t xml:space="preserve">Coding for Good: </t>
    </r>
    <r>
      <rPr>
        <sz val="9"/>
        <color theme="1"/>
        <rFont val="Arial Narrow"/>
        <family val="2"/>
      </rPr>
      <t>Digital Game Design</t>
    </r>
  </si>
  <si>
    <t>Coding for Good: App Development</t>
  </si>
  <si>
    <t>Cybersecurity: Basics</t>
  </si>
  <si>
    <t>Cybersecurity: Safeguards</t>
  </si>
  <si>
    <t>Cybersecurity: Investigator</t>
  </si>
  <si>
    <t>Mechanical Engineer: Fling Flyer</t>
  </si>
  <si>
    <t>Mechanical Engineer: Leap Bot</t>
  </si>
  <si>
    <t>Mechanical Engineer: Race Car</t>
  </si>
  <si>
    <t>Robotics: Programming Robots</t>
  </si>
  <si>
    <t>Robotics: Designing Robots</t>
  </si>
  <si>
    <t>Robotics: Showcasing Robots</t>
  </si>
  <si>
    <t>Cookie Entrepreneur: Year 1</t>
  </si>
  <si>
    <t>Cookie Entrepreneur: Year 2</t>
  </si>
  <si>
    <t>My Promise, My Faith: Year 1</t>
  </si>
  <si>
    <t>My Promise, My Faith: Year 2</t>
  </si>
  <si>
    <t>Journey Summit Award</t>
  </si>
  <si>
    <t>Global Action: Year 1</t>
  </si>
  <si>
    <t>Global Action: Year 2</t>
  </si>
  <si>
    <t>World Thinking Day: Year 1</t>
  </si>
  <si>
    <t>World Thinking Day: Year 2</t>
  </si>
  <si>
    <t>Discover Key</t>
  </si>
  <si>
    <t>Connect Key</t>
  </si>
  <si>
    <t>Take Action Key</t>
  </si>
  <si>
    <t>Love Water</t>
  </si>
  <si>
    <t>Save Water</t>
  </si>
  <si>
    <t>Share Water</t>
  </si>
  <si>
    <r>
      <t>Outdoor Journey</t>
    </r>
    <r>
      <rPr>
        <sz val="10"/>
        <color theme="1"/>
        <rFont val="Arial Narrow"/>
        <family val="2"/>
      </rPr>
      <t xml:space="preserve"> - Take Action Project</t>
    </r>
  </si>
  <si>
    <t>Citizen Scientist - Take Action Project</t>
  </si>
  <si>
    <t>Engineer - Take Action Project</t>
  </si>
  <si>
    <t>Programmer - Take Action Project</t>
  </si>
  <si>
    <t>Snow or Climbing Adventure: Snow</t>
  </si>
  <si>
    <t>Trail Adventure: Hiking</t>
  </si>
  <si>
    <t xml:space="preserve">Talk to an expert </t>
  </si>
  <si>
    <t xml:space="preserve">Go to a city or town hall meeting </t>
  </si>
  <si>
    <t xml:space="preserve">Visit your state capitol building </t>
  </si>
  <si>
    <t xml:space="preserve">Learn about laws </t>
  </si>
  <si>
    <t xml:space="preserve">Make the Capitol Building </t>
  </si>
  <si>
    <t xml:space="preserve">Hold a pretend presidential election </t>
  </si>
  <si>
    <t>Interview an older family member</t>
  </si>
  <si>
    <t xml:space="preserve">Read books about presidents </t>
  </si>
  <si>
    <t xml:space="preserve">Talk to a lawyer </t>
  </si>
  <si>
    <t xml:space="preserve">Talk to a judge </t>
  </si>
  <si>
    <t>Talk to a social studies, history,</t>
  </si>
  <si>
    <t xml:space="preserve">or civics teacher </t>
  </si>
  <si>
    <t>Improve your idea</t>
  </si>
  <si>
    <t xml:space="preserve">Share how your idea works </t>
  </si>
  <si>
    <t xml:space="preserve">Pitch your idea to an audience </t>
  </si>
  <si>
    <t xml:space="preserve">Get inspired by female entrepreneurs </t>
  </si>
  <si>
    <t xml:space="preserve">Make a change to improve your idea </t>
  </si>
  <si>
    <t xml:space="preserve">Start over! </t>
  </si>
  <si>
    <t xml:space="preserve">Make a video of how your idea works </t>
  </si>
  <si>
    <t xml:space="preserve">Pitch your idea to your family </t>
  </si>
  <si>
    <t xml:space="preserve">Pitch your idea at school </t>
  </si>
  <si>
    <t>Discover design criteria</t>
  </si>
  <si>
    <t>Choose your vehicle’s design criteria</t>
  </si>
  <si>
    <t xml:space="preserve">Sketch a vehicle to meet your criteria </t>
  </si>
  <si>
    <t xml:space="preserve">Sculpt and share your vehicle </t>
  </si>
  <si>
    <t>Build a vehicle prototype</t>
  </si>
  <si>
    <t>Test and revise your vehicle prototype</t>
  </si>
  <si>
    <t>Manufacture a set of vehicles</t>
  </si>
  <si>
    <t>Come up with an idea that makes life</t>
  </si>
  <si>
    <t>Look around where you live</t>
  </si>
  <si>
    <t>Look around your meeting room,</t>
  </si>
  <si>
    <t>Share your idea with others to get</t>
  </si>
  <si>
    <t>Share your idea with your friends and</t>
  </si>
  <si>
    <t>Share your idea with your Girl Scout</t>
  </si>
  <si>
    <t>Share your idea with people in your</t>
  </si>
  <si>
    <t>Come up with two different ideas</t>
  </si>
  <si>
    <t>Finalize your prototype to show how</t>
  </si>
  <si>
    <t>Draw a poster that shows your idea</t>
  </si>
  <si>
    <t>Pitch your idea to your Girl Scout</t>
  </si>
  <si>
    <r>
      <rPr>
        <sz val="10"/>
        <color rgb="FF7030A0"/>
        <rFont val="Arial Narrow"/>
        <family val="2"/>
      </rPr>
      <t>Girl Scout Trax available at http://trax.boy-scouts.net/gstrax.htm or on Facebook in a Group called Girl Scout Trax.</t>
    </r>
    <r>
      <rPr>
        <sz val="10"/>
        <color theme="1"/>
        <rFont val="Arial Narrow"/>
        <family val="2"/>
      </rPr>
      <t xml:space="preserve">   PDF and spreadsheet available at GS-Emilee.blogspot.com.</t>
    </r>
  </si>
  <si>
    <t>How to enter credit on the Badges, Journey, Council Own, Bridging, Age-Level and Fun Patches pages:</t>
  </si>
  <si>
    <t>Explore your interests</t>
  </si>
  <si>
    <t>Discover the possibilities</t>
  </si>
  <si>
    <t>Learn about the day-to-day</t>
  </si>
  <si>
    <t>Brainstorm your next steps</t>
  </si>
  <si>
    <t>Share your goals</t>
  </si>
  <si>
    <t>Snow or Climbing Adventure</t>
  </si>
  <si>
    <t>Trail Adventure</t>
  </si>
  <si>
    <t>Visit your town hall, city hall, or</t>
  </si>
  <si>
    <t>Find out about your mayor and</t>
  </si>
  <si>
    <t>Find out about our country’s</t>
  </si>
  <si>
    <t>Write a letter to a United States</t>
  </si>
  <si>
    <t>Visit the local office of a United</t>
  </si>
  <si>
    <t>This page is to track Field Trips. The first column listed as "RSVP", "pd" and "forms" in red can be changed. When you change these, it will change the other columns. These do not populate anywhere else on the sheet.</t>
  </si>
  <si>
    <t>-updated with new badges, made new Order page with pictures, went through all sheets to make them more uniform, bug fixes</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</si>
  <si>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AudraEdmunds</t>
    </r>
  </si>
  <si>
    <t>Explore how people move from place</t>
  </si>
  <si>
    <t>Learn about simple machines in</t>
  </si>
  <si>
    <t>Engineer a vehicle for safety based</t>
  </si>
  <si>
    <t xml:space="preserve">Share your vehicle prototype and </t>
  </si>
  <si>
    <t>Experience the manufacturing</t>
  </si>
  <si>
    <t>Learn about the automotive</t>
  </si>
  <si>
    <t xml:space="preserve">Plan your own automotive </t>
  </si>
  <si>
    <t>Share your automotive</t>
  </si>
  <si>
    <t>Paint a still life.</t>
  </si>
  <si>
    <t>BrownieTrax '20.1</t>
  </si>
  <si>
    <t>-bug fixes</t>
  </si>
  <si>
    <t>BrownieTrax '20.2</t>
  </si>
  <si>
    <t>-bug fixes, fixed error on fun patches on individual pages, fixed order page error</t>
  </si>
  <si>
    <t>BrownieTrax '20.3</t>
  </si>
  <si>
    <t>BrownieTrax '20.4</t>
  </si>
  <si>
    <t>-fixed error on journey page, bug fixes</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</si>
  <si>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
The tabs highlighted in blue are unprotected so you can change them to reflect ones specific to your Council.</t>
  </si>
  <si>
    <t>BrownieTrax '20.5</t>
  </si>
  <si>
    <t>-fixed error on journey page (AGAIN), bug fixes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</si>
</sst>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m/dd/yy;@"/>
    <numFmt numFmtId="165" formatCode="m/d/yy;@"/>
    <numFmt numFmtId="166" formatCode="[$-409]d\-mmm;@"/>
    <numFmt numFmtId="167" formatCode="[&lt;=9999999]###\-####;\(###\)\ ###\-####"/>
  </numFmts>
  <fonts count="89">
    <font>
      <sz val="10"/>
      <name val="Arial"/>
    </font>
    <font>
      <sz val="10"/>
      <name val="Arial"/>
      <family val="2"/>
    </font>
    <font>
      <b/>
      <u/>
      <sz val="10"/>
      <name val="Arial"/>
      <family val="2"/>
    </font>
    <font>
      <b/>
      <sz val="10"/>
      <name val="Arial"/>
      <family val="2"/>
    </font>
    <font>
      <sz val="10"/>
      <name val="Arial"/>
      <family val="2"/>
    </font>
    <font>
      <u/>
      <sz val="10"/>
      <color indexed="12"/>
      <name val="Arial"/>
      <family val="2"/>
    </font>
    <font>
      <sz val="8"/>
      <name val="Arial"/>
      <family val="2"/>
    </font>
    <font>
      <b/>
      <sz val="12"/>
      <name val="Arial"/>
      <family val="2"/>
    </font>
    <font>
      <b/>
      <sz val="10"/>
      <color indexed="9"/>
      <name val="Arial"/>
      <family val="2"/>
    </font>
    <font>
      <b/>
      <sz val="11"/>
      <name val="Arial"/>
      <family val="2"/>
    </font>
    <font>
      <sz val="10"/>
      <name val="Arial Narrow"/>
      <family val="2"/>
    </font>
    <font>
      <sz val="9"/>
      <name val="Arial"/>
      <family val="2"/>
    </font>
    <font>
      <b/>
      <sz val="12"/>
      <color indexed="9"/>
      <name val="Arial"/>
      <family val="2"/>
    </font>
    <font>
      <b/>
      <sz val="14"/>
      <color indexed="9"/>
      <name val="Arial"/>
      <family val="2"/>
    </font>
    <font>
      <b/>
      <sz val="9"/>
      <name val="Arial"/>
      <family val="2"/>
    </font>
    <font>
      <sz val="9"/>
      <color indexed="81"/>
      <name val="Tahoma"/>
      <family val="2"/>
    </font>
    <font>
      <b/>
      <sz val="10"/>
      <color indexed="54"/>
      <name val="Arial"/>
      <family val="2"/>
    </font>
    <font>
      <sz val="10"/>
      <color indexed="54"/>
      <name val="Arial"/>
      <family val="2"/>
    </font>
    <font>
      <b/>
      <sz val="8"/>
      <name val="Arial"/>
      <family val="2"/>
    </font>
    <font>
      <sz val="10"/>
      <color indexed="20"/>
      <name val="Arial"/>
      <family val="2"/>
    </font>
    <font>
      <b/>
      <sz val="9"/>
      <color indexed="81"/>
      <name val="Tahoma"/>
      <family val="2"/>
    </font>
    <font>
      <sz val="11"/>
      <color indexed="8"/>
      <name val="Verdana"/>
      <family val="2"/>
    </font>
    <font>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name val="Arial"/>
      <family val="2"/>
    </font>
    <font>
      <sz val="8"/>
      <color theme="0"/>
      <name val="Arial"/>
      <family val="2"/>
    </font>
    <font>
      <sz val="9"/>
      <color theme="0"/>
      <name val="Arial"/>
      <family val="2"/>
    </font>
    <font>
      <i/>
      <sz val="9"/>
      <color indexed="81"/>
      <name val="Tahoma"/>
      <family val="2"/>
    </font>
    <font>
      <sz val="9"/>
      <color indexed="81"/>
      <name val="Wingdings"/>
      <charset val="2"/>
    </font>
    <font>
      <b/>
      <sz val="11"/>
      <color indexed="54"/>
      <name val="Arial"/>
      <family val="2"/>
    </font>
    <font>
      <sz val="12"/>
      <name val="Arial"/>
      <family val="2"/>
    </font>
    <font>
      <b/>
      <sz val="14"/>
      <color theme="9" tint="-0.499984740745262"/>
      <name val="Arial"/>
      <family val="2"/>
    </font>
    <font>
      <sz val="10"/>
      <color theme="9" tint="-0.499984740745262"/>
      <name val="Arial"/>
      <family val="2"/>
    </font>
    <font>
      <sz val="12"/>
      <color indexed="9"/>
      <name val="Arial"/>
      <family val="2"/>
    </font>
    <font>
      <b/>
      <sz val="8"/>
      <color indexed="81"/>
      <name val="Tahoma"/>
      <family val="2"/>
    </font>
    <font>
      <i/>
      <sz val="8"/>
      <name val="Arial"/>
      <family val="2"/>
    </font>
    <font>
      <u/>
      <sz val="9"/>
      <color indexed="81"/>
      <name val="Tahoma"/>
      <family val="2"/>
    </font>
    <font>
      <sz val="10"/>
      <color theme="0"/>
      <name val="Arial"/>
      <family val="2"/>
    </font>
    <font>
      <sz val="8"/>
      <color rgb="FF444444"/>
      <name val="Arial"/>
      <family val="2"/>
    </font>
    <font>
      <b/>
      <u/>
      <sz val="12"/>
      <name val="Arial"/>
      <family val="2"/>
    </font>
    <font>
      <i/>
      <sz val="10"/>
      <name val="Arial"/>
      <family val="2"/>
    </font>
    <font>
      <b/>
      <i/>
      <u/>
      <sz val="10"/>
      <name val="Arial"/>
      <family val="2"/>
    </font>
    <font>
      <b/>
      <sz val="14"/>
      <color theme="0"/>
      <name val="Arial"/>
      <family val="2"/>
    </font>
    <font>
      <sz val="10"/>
      <color rgb="FFFF0000"/>
      <name val="Arial"/>
      <family val="2"/>
    </font>
    <font>
      <sz val="14"/>
      <color indexed="9"/>
      <name val="Arial"/>
      <family val="2"/>
    </font>
    <font>
      <sz val="14"/>
      <color theme="9" tint="-0.499984740745262"/>
      <name val="Arial"/>
      <family val="2"/>
    </font>
    <font>
      <b/>
      <sz val="10"/>
      <color theme="0"/>
      <name val="Arial"/>
      <family val="2"/>
    </font>
    <font>
      <b/>
      <sz val="10"/>
      <color rgb="FF95B3D7"/>
      <name val="Arial"/>
      <family val="2"/>
    </font>
    <font>
      <b/>
      <sz val="10"/>
      <color rgb="FFFF0000"/>
      <name val="Arial"/>
      <family val="2"/>
    </font>
    <font>
      <i/>
      <sz val="8"/>
      <color rgb="FF0070C0"/>
      <name val="Arial"/>
      <family val="2"/>
    </font>
    <font>
      <b/>
      <i/>
      <sz val="9"/>
      <color indexed="81"/>
      <name val="Tahoma"/>
      <family val="2"/>
    </font>
    <font>
      <sz val="11"/>
      <color theme="1"/>
      <name val="Calibri"/>
      <family val="2"/>
      <scheme val="minor"/>
    </font>
    <font>
      <sz val="26"/>
      <color theme="1"/>
      <name val="Omnes_GirlScouts Semibold"/>
      <family val="3"/>
    </font>
    <font>
      <sz val="10"/>
      <color theme="1"/>
      <name val="Arial Narrow"/>
      <family val="2"/>
    </font>
    <font>
      <sz val="10"/>
      <color theme="0"/>
      <name val="Arial Narrow"/>
      <family val="2"/>
    </font>
    <font>
      <sz val="8"/>
      <color theme="1"/>
      <name val="Arial Narrow"/>
      <family val="2"/>
    </font>
    <font>
      <b/>
      <sz val="10"/>
      <color theme="1"/>
      <name val="Arial Narrow"/>
      <family val="2"/>
    </font>
    <font>
      <sz val="9"/>
      <color theme="1"/>
      <name val="Arial Narrow"/>
      <family val="2"/>
    </font>
    <font>
      <sz val="26"/>
      <color theme="0"/>
      <name val="Omnes_GirlScouts Semibold"/>
      <family val="3"/>
    </font>
    <font>
      <b/>
      <sz val="11"/>
      <color rgb="FF996633"/>
      <name val="Arial"/>
      <family val="2"/>
    </font>
    <font>
      <b/>
      <sz val="10"/>
      <color rgb="FF996633"/>
      <name val="Arial"/>
      <family val="2"/>
    </font>
    <font>
      <b/>
      <sz val="10"/>
      <color rgb="FF666699"/>
      <name val="Arial"/>
      <family val="2"/>
    </font>
    <font>
      <sz val="10"/>
      <color rgb="FFFF0000"/>
      <name val="Arial Narrow"/>
      <family val="2"/>
    </font>
    <font>
      <sz val="10"/>
      <color rgb="FF7030A0"/>
      <name val="Arial Narrow"/>
      <family val="2"/>
    </font>
    <font>
      <b/>
      <sz val="9"/>
      <color rgb="FF000000"/>
      <name val="Tahoma"/>
      <family val="2"/>
    </font>
    <font>
      <sz val="9"/>
      <color rgb="FF000000"/>
      <name val="Tahoma"/>
      <family val="2"/>
    </font>
    <font>
      <sz val="9"/>
      <color rgb="FF000000"/>
      <name val="Arial"/>
      <family val="2"/>
    </font>
    <font>
      <b/>
      <sz val="12"/>
      <name val="TrefoilSans"/>
    </font>
    <font>
      <b/>
      <sz val="9"/>
      <color rgb="FF000000"/>
      <name val="Tahoma"/>
      <family val="34"/>
    </font>
    <font>
      <sz val="9"/>
      <color rgb="FF000000"/>
      <name val="Tahoma"/>
      <family val="34"/>
    </font>
    <font>
      <sz val="9"/>
      <color rgb="FF000000"/>
      <name val="Wingdings"/>
      <charset val="2"/>
    </font>
    <font>
      <b/>
      <sz val="9"/>
      <color rgb="FF000000"/>
      <name val="Wingdings"/>
      <charset val="2"/>
    </font>
    <font>
      <i/>
      <sz val="9"/>
      <color rgb="FF000000"/>
      <name val="Tahoma"/>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95B3D7"/>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EDC9"/>
        <bgColor indexed="64"/>
      </patternFill>
    </fill>
    <fill>
      <patternFill patternType="solid">
        <fgColor theme="4" tint="0.7999816888943144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right style="medium">
        <color indexed="64"/>
      </right>
      <top/>
      <bottom/>
      <diagonal/>
    </border>
    <border>
      <left style="double">
        <color indexed="64"/>
      </left>
      <right style="double">
        <color indexed="64"/>
      </right>
      <top style="thick">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ck">
        <color indexed="64"/>
      </right>
      <top style="thick">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ck">
        <color indexed="64"/>
      </left>
      <right style="double">
        <color indexed="64"/>
      </right>
      <top style="thin">
        <color indexed="64"/>
      </top>
      <bottom style="thick">
        <color indexed="64"/>
      </bottom>
      <diagonal/>
    </border>
    <border>
      <left/>
      <right/>
      <top style="medium">
        <color indexed="64"/>
      </top>
      <bottom/>
      <diagonal/>
    </border>
    <border>
      <left/>
      <right/>
      <top style="medium">
        <color indexed="64"/>
      </top>
      <bottom style="thin">
        <color indexed="64"/>
      </bottom>
      <diagonal/>
    </border>
    <border>
      <left/>
      <right/>
      <top/>
      <bottom style="medium">
        <color auto="1"/>
      </bottom>
      <diagonal/>
    </border>
    <border>
      <left style="medium">
        <color auto="1"/>
      </left>
      <right/>
      <top/>
      <bottom style="thin">
        <color auto="1"/>
      </bottom>
      <diagonal/>
    </border>
    <border>
      <left style="medium">
        <color indexed="64"/>
      </left>
      <right/>
      <top style="thin">
        <color auto="1"/>
      </top>
      <bottom style="thin">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indexed="64"/>
      </right>
      <top style="medium">
        <color auto="1"/>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bottom style="thin">
        <color theme="0"/>
      </bottom>
      <diagonal/>
    </border>
    <border>
      <left/>
      <right style="medium">
        <color auto="1"/>
      </right>
      <top style="thin">
        <color theme="0"/>
      </top>
      <bottom style="thin">
        <color theme="0"/>
      </bottom>
      <diagonal/>
    </border>
    <border>
      <left/>
      <right style="medium">
        <color auto="1"/>
      </right>
      <top style="thin">
        <color theme="0"/>
      </top>
      <bottom/>
      <diagonal/>
    </border>
    <border>
      <left/>
      <right style="thin">
        <color theme="0"/>
      </right>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thin">
        <color indexed="64"/>
      </top>
      <bottom style="thin">
        <color indexed="64"/>
      </bottom>
      <diagonal/>
    </border>
    <border>
      <left style="medium">
        <color auto="1"/>
      </left>
      <right style="thin">
        <color auto="1"/>
      </right>
      <top/>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auto="1"/>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auto="1"/>
      </top>
      <bottom/>
      <diagonal/>
    </border>
  </borders>
  <cellStyleXfs count="46">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4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5" fillId="0" borderId="0" applyNumberForma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1" fillId="0" borderId="0"/>
    <xf numFmtId="0" fontId="67" fillId="0" borderId="0"/>
  </cellStyleXfs>
  <cellXfs count="619">
    <xf numFmtId="0" fontId="0" fillId="0" borderId="0" xfId="0"/>
    <xf numFmtId="0" fontId="0" fillId="0" borderId="0" xfId="0" applyProtection="1"/>
    <xf numFmtId="0" fontId="3" fillId="0" borderId="0" xfId="0" applyFont="1" applyAlignment="1" applyProtection="1"/>
    <xf numFmtId="0" fontId="3" fillId="0" borderId="0" xfId="0" applyFont="1" applyProtection="1"/>
    <xf numFmtId="0" fontId="0" fillId="0" borderId="0" xfId="0" applyAlignment="1" applyProtection="1">
      <alignment vertical="top" wrapText="1"/>
    </xf>
    <xf numFmtId="0" fontId="0" fillId="0" borderId="0" xfId="0" quotePrefix="1" applyProtection="1"/>
    <xf numFmtId="0" fontId="7" fillId="0" borderId="0" xfId="0" quotePrefix="1" applyFont="1"/>
    <xf numFmtId="0" fontId="7" fillId="0" borderId="0" xfId="0" applyFont="1" applyProtection="1">
      <protection locked="0"/>
    </xf>
    <xf numFmtId="0" fontId="3" fillId="0" borderId="0" xfId="0" applyFont="1" applyAlignment="1">
      <alignment horizontal="right"/>
    </xf>
    <xf numFmtId="14" fontId="0" fillId="0" borderId="0" xfId="0" applyNumberFormat="1" applyAlignment="1" applyProtection="1">
      <alignment horizontal="left"/>
      <protection locked="0"/>
    </xf>
    <xf numFmtId="14" fontId="3" fillId="0" borderId="0" xfId="0" applyNumberFormat="1" applyFont="1" applyAlignment="1" applyProtection="1">
      <alignment horizontal="center" textRotation="90"/>
    </xf>
    <xf numFmtId="14" fontId="0" fillId="0" borderId="0" xfId="0" applyNumberFormat="1" applyAlignment="1" applyProtection="1">
      <alignment horizontal="left"/>
    </xf>
    <xf numFmtId="0" fontId="3" fillId="0" borderId="0" xfId="0" applyFont="1" applyBorder="1" applyAlignment="1">
      <alignment horizontal="right"/>
    </xf>
    <xf numFmtId="0" fontId="0" fillId="0" borderId="10" xfId="0" applyBorder="1" applyProtection="1">
      <protection locked="0"/>
    </xf>
    <xf numFmtId="0" fontId="0" fillId="0" borderId="0" xfId="0" applyBorder="1" applyProtection="1">
      <protection locked="0"/>
    </xf>
    <xf numFmtId="0" fontId="0" fillId="0" borderId="0" xfId="0" applyBorder="1" applyProtection="1"/>
    <xf numFmtId="0" fontId="3" fillId="0" borderId="11" xfId="0" applyFont="1" applyBorder="1" applyAlignment="1">
      <alignment horizontal="right"/>
    </xf>
    <xf numFmtId="0" fontId="0" fillId="0" borderId="12" xfId="0" applyBorder="1" applyProtection="1">
      <protection locked="0"/>
    </xf>
    <xf numFmtId="0" fontId="0" fillId="0" borderId="11" xfId="0" applyBorder="1" applyProtection="1">
      <protection locked="0"/>
    </xf>
    <xf numFmtId="0" fontId="0" fillId="0" borderId="11" xfId="0" applyBorder="1" applyProtection="1"/>
    <xf numFmtId="0" fontId="0" fillId="0" borderId="0" xfId="0" applyBorder="1"/>
    <xf numFmtId="0" fontId="3" fillId="0" borderId="10" xfId="0" applyFont="1" applyBorder="1" applyAlignment="1">
      <alignment horizontal="left" wrapText="1"/>
    </xf>
    <xf numFmtId="0" fontId="3" fillId="0" borderId="13" xfId="0" applyFont="1" applyBorder="1" applyAlignment="1"/>
    <xf numFmtId="0" fontId="0" fillId="0" borderId="10" xfId="0" applyBorder="1" applyAlignment="1">
      <alignment horizontal="right"/>
    </xf>
    <xf numFmtId="0" fontId="0" fillId="24" borderId="15" xfId="0" applyFill="1" applyBorder="1" applyAlignment="1" applyProtection="1">
      <alignment horizontal="center"/>
    </xf>
    <xf numFmtId="0" fontId="0" fillId="24" borderId="13" xfId="0" applyFill="1" applyBorder="1" applyAlignment="1" applyProtection="1">
      <alignment horizontal="center"/>
    </xf>
    <xf numFmtId="0" fontId="0" fillId="24" borderId="16" xfId="0" applyFill="1" applyBorder="1" applyAlignment="1" applyProtection="1">
      <alignment horizontal="center"/>
    </xf>
    <xf numFmtId="0" fontId="0" fillId="24" borderId="18" xfId="0" applyFill="1" applyBorder="1" applyAlignment="1" applyProtection="1">
      <alignment horizontal="center"/>
    </xf>
    <xf numFmtId="0" fontId="0" fillId="24" borderId="11" xfId="0" applyFill="1" applyBorder="1" applyAlignment="1" applyProtection="1">
      <alignment horizontal="center"/>
    </xf>
    <xf numFmtId="0" fontId="0" fillId="24" borderId="12" xfId="0" applyFill="1" applyBorder="1" applyAlignment="1" applyProtection="1">
      <alignment horizontal="center"/>
    </xf>
    <xf numFmtId="0" fontId="3" fillId="0" borderId="19" xfId="0" applyFont="1" applyBorder="1" applyAlignment="1">
      <alignment horizontal="center"/>
    </xf>
    <xf numFmtId="0" fontId="3" fillId="0" borderId="0" xfId="0" applyFont="1" applyBorder="1" applyAlignment="1"/>
    <xf numFmtId="0" fontId="0" fillId="0" borderId="21" xfId="0" applyBorder="1" applyAlignment="1" applyProtection="1">
      <protection locked="0"/>
    </xf>
    <xf numFmtId="0" fontId="0" fillId="0" borderId="14" xfId="0" applyFill="1" applyBorder="1" applyAlignment="1" applyProtection="1">
      <alignment horizontal="center"/>
      <protection locked="0"/>
    </xf>
    <xf numFmtId="0" fontId="0" fillId="0" borderId="14" xfId="0" applyBorder="1" applyAlignment="1" applyProtection="1">
      <alignment horizontal="center"/>
      <protection locked="0"/>
    </xf>
    <xf numFmtId="0" fontId="0" fillId="0" borderId="21" xfId="0" applyBorder="1" applyAlignment="1" applyProtection="1">
      <alignment horizontal="left"/>
      <protection locked="0"/>
    </xf>
    <xf numFmtId="0" fontId="0" fillId="0" borderId="14" xfId="0" applyBorder="1" applyAlignment="1" applyProtection="1">
      <alignment horizontal="left"/>
      <protection locked="0"/>
    </xf>
    <xf numFmtId="0" fontId="0" fillId="0" borderId="22" xfId="0" applyBorder="1" applyAlignment="1" applyProtection="1">
      <alignment horizontal="center"/>
      <protection locked="0"/>
    </xf>
    <xf numFmtId="0" fontId="0" fillId="0" borderId="21" xfId="0" applyFill="1" applyBorder="1" applyAlignment="1" applyProtection="1">
      <alignment horizontal="left"/>
      <protection locked="0"/>
    </xf>
    <xf numFmtId="0" fontId="0" fillId="0" borderId="14" xfId="0" applyBorder="1" applyProtection="1">
      <protection locked="0"/>
    </xf>
    <xf numFmtId="0" fontId="1" fillId="0" borderId="21" xfId="0" applyFont="1" applyBorder="1" applyAlignment="1" applyProtection="1">
      <alignment horizontal="left"/>
      <protection locked="0"/>
    </xf>
    <xf numFmtId="0" fontId="0" fillId="0" borderId="23" xfId="0" applyBorder="1" applyAlignment="1" applyProtection="1">
      <alignment horizontal="left"/>
      <protection locked="0"/>
    </xf>
    <xf numFmtId="0" fontId="0" fillId="0" borderId="23" xfId="0" applyBorder="1" applyProtection="1">
      <protection locked="0"/>
    </xf>
    <xf numFmtId="0" fontId="0" fillId="0" borderId="0" xfId="0" applyAlignment="1">
      <alignment horizontal="center"/>
    </xf>
    <xf numFmtId="0" fontId="3" fillId="0" borderId="0" xfId="0" applyFont="1" applyBorder="1" applyAlignment="1" applyProtection="1">
      <alignment horizontal="center"/>
    </xf>
    <xf numFmtId="0" fontId="0" fillId="0" borderId="14" xfId="0" applyBorder="1"/>
    <xf numFmtId="0" fontId="7" fillId="0" borderId="25" xfId="0" applyFont="1" applyBorder="1" applyAlignment="1" applyProtection="1">
      <alignment horizontal="center" vertical="center" wrapText="1"/>
    </xf>
    <xf numFmtId="0" fontId="0" fillId="0" borderId="26" xfId="0" applyBorder="1" applyAlignment="1" applyProtection="1">
      <alignment horizontal="left" indent="1"/>
    </xf>
    <xf numFmtId="0" fontId="16" fillId="0" borderId="27" xfId="0" applyFont="1" applyBorder="1" applyAlignment="1" applyProtection="1">
      <alignment horizontal="center"/>
    </xf>
    <xf numFmtId="0" fontId="0" fillId="0" borderId="28" xfId="0" applyBorder="1" applyAlignment="1" applyProtection="1">
      <alignment horizontal="left" indent="1"/>
    </xf>
    <xf numFmtId="0" fontId="16" fillId="0" borderId="29" xfId="0" applyFont="1" applyBorder="1" applyAlignment="1" applyProtection="1">
      <alignment horizontal="center"/>
    </xf>
    <xf numFmtId="0" fontId="16" fillId="0" borderId="21" xfId="0" applyFont="1" applyBorder="1" applyAlignment="1" applyProtection="1">
      <alignment horizontal="center"/>
    </xf>
    <xf numFmtId="0" fontId="16" fillId="0" borderId="11" xfId="0" applyFont="1" applyBorder="1" applyAlignment="1" applyProtection="1">
      <alignment horizontal="center"/>
    </xf>
    <xf numFmtId="0" fontId="0" fillId="0" borderId="28" xfId="0" applyBorder="1" applyAlignment="1" applyProtection="1">
      <alignment horizontal="left" vertical="top" indent="2"/>
    </xf>
    <xf numFmtId="0" fontId="0" fillId="0" borderId="0" xfId="0" applyAlignment="1" applyProtection="1">
      <alignment horizontal="center"/>
    </xf>
    <xf numFmtId="0" fontId="17" fillId="0" borderId="0" xfId="0" applyFont="1" applyAlignment="1" applyProtection="1">
      <alignment horizontal="center" vertical="center"/>
    </xf>
    <xf numFmtId="0" fontId="17" fillId="0" borderId="0" xfId="0" applyFont="1" applyBorder="1" applyAlignment="1" applyProtection="1">
      <alignment horizontal="center" vertical="center"/>
    </xf>
    <xf numFmtId="0" fontId="4" fillId="0" borderId="0" xfId="0" applyFont="1" applyProtection="1"/>
    <xf numFmtId="0" fontId="16" fillId="0" borderId="39" xfId="0" applyFont="1" applyBorder="1" applyAlignment="1" applyProtection="1">
      <alignment horizontal="center"/>
    </xf>
    <xf numFmtId="0" fontId="0" fillId="0" borderId="21" xfId="0" applyBorder="1"/>
    <xf numFmtId="165" fontId="0" fillId="0" borderId="0" xfId="0" applyNumberFormat="1" applyProtection="1"/>
    <xf numFmtId="0" fontId="0" fillId="0" borderId="0" xfId="0" applyBorder="1" applyAlignment="1" applyProtection="1">
      <alignment horizontal="right"/>
    </xf>
    <xf numFmtId="0" fontId="9" fillId="0" borderId="0" xfId="0" applyFont="1" applyBorder="1" applyAlignment="1">
      <alignment horizontal="right"/>
    </xf>
    <xf numFmtId="0" fontId="9" fillId="0" borderId="10" xfId="0" applyFont="1" applyBorder="1" applyAlignment="1">
      <alignment horizontal="left" wrapText="1"/>
    </xf>
    <xf numFmtId="0" fontId="1" fillId="0" borderId="0" xfId="0" applyFont="1" applyAlignment="1">
      <alignment horizontal="right"/>
    </xf>
    <xf numFmtId="0" fontId="1" fillId="0" borderId="0" xfId="0" applyFont="1" applyBorder="1" applyAlignment="1">
      <alignment horizontal="left" wrapText="1"/>
    </xf>
    <xf numFmtId="0" fontId="9" fillId="0" borderId="0" xfId="0" applyFont="1" applyAlignment="1">
      <alignment horizontal="right"/>
    </xf>
    <xf numFmtId="0" fontId="9" fillId="0" borderId="0" xfId="0" applyFont="1" applyBorder="1" applyAlignment="1">
      <alignment horizontal="left" wrapText="1"/>
    </xf>
    <xf numFmtId="0" fontId="3" fillId="0" borderId="0" xfId="0" applyFont="1" applyAlignment="1" applyProtection="1">
      <alignment vertical="top"/>
    </xf>
    <xf numFmtId="167" fontId="0" fillId="0" borderId="10"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0" fontId="7" fillId="0" borderId="0" xfId="0" applyFont="1" applyFill="1" applyBorder="1" applyAlignment="1" applyProtection="1">
      <alignment horizontal="center" vertical="top"/>
    </xf>
    <xf numFmtId="0" fontId="7" fillId="0" borderId="0" xfId="0" applyFont="1" applyFill="1" applyBorder="1" applyAlignment="1" applyProtection="1">
      <alignment horizontal="center" vertical="top" textRotation="90"/>
    </xf>
    <xf numFmtId="0" fontId="4" fillId="0" borderId="0" xfId="0" applyFont="1" applyFill="1" applyProtection="1"/>
    <xf numFmtId="0" fontId="11" fillId="0" borderId="0" xfId="0" applyFont="1" applyProtection="1"/>
    <xf numFmtId="0" fontId="3" fillId="0" borderId="0" xfId="0" applyFont="1" applyFill="1" applyBorder="1" applyAlignment="1" applyProtection="1">
      <alignment horizontal="center" vertical="top" textRotation="90"/>
    </xf>
    <xf numFmtId="0" fontId="9" fillId="0" borderId="0" xfId="0" applyFont="1" applyBorder="1" applyAlignment="1" applyProtection="1">
      <alignment horizontal="right"/>
    </xf>
    <xf numFmtId="0" fontId="9" fillId="0" borderId="10" xfId="0" applyFont="1" applyBorder="1" applyAlignment="1" applyProtection="1">
      <alignment horizontal="left" wrapText="1"/>
    </xf>
    <xf numFmtId="0" fontId="21" fillId="0" borderId="0" xfId="0" applyFont="1" applyProtection="1"/>
    <xf numFmtId="0" fontId="16" fillId="0" borderId="42" xfId="0" applyFont="1" applyBorder="1" applyAlignment="1" applyProtection="1">
      <alignment horizontal="center"/>
    </xf>
    <xf numFmtId="0" fontId="1" fillId="0" borderId="10" xfId="0" applyFont="1" applyBorder="1" applyProtection="1">
      <protection locked="0"/>
    </xf>
    <xf numFmtId="167" fontId="1" fillId="0" borderId="10" xfId="0" applyNumberFormat="1" applyFont="1" applyBorder="1" applyProtection="1">
      <protection locked="0"/>
    </xf>
    <xf numFmtId="44" fontId="1" fillId="0" borderId="14" xfId="28" applyFont="1" applyBorder="1" applyProtection="1">
      <protection locked="0"/>
    </xf>
    <xf numFmtId="44" fontId="1" fillId="0" borderId="14" xfId="28" applyFont="1" applyBorder="1" applyProtection="1"/>
    <xf numFmtId="44" fontId="1" fillId="0" borderId="14" xfId="28" applyFont="1" applyBorder="1" applyAlignment="1" applyProtection="1">
      <alignment wrapText="1"/>
    </xf>
    <xf numFmtId="44" fontId="3" fillId="0" borderId="19" xfId="28" applyFont="1" applyBorder="1" applyAlignment="1" applyProtection="1">
      <alignment wrapText="1"/>
    </xf>
    <xf numFmtId="0" fontId="5" fillId="0" borderId="0" xfId="35" applyAlignment="1" applyProtection="1">
      <alignment horizontal="left"/>
    </xf>
    <xf numFmtId="0" fontId="6" fillId="0" borderId="29" xfId="0" applyFont="1" applyBorder="1" applyAlignment="1" applyProtection="1">
      <alignment horizontal="center" vertical="center" textRotation="90"/>
    </xf>
    <xf numFmtId="166" fontId="6" fillId="0" borderId="30" xfId="0" applyNumberFormat="1" applyFont="1" applyBorder="1" applyAlignment="1" applyProtection="1">
      <alignment horizontal="center" vertical="center" textRotation="90" wrapText="1"/>
    </xf>
    <xf numFmtId="0" fontId="6" fillId="0" borderId="23" xfId="0" applyFont="1" applyBorder="1" applyAlignment="1" applyProtection="1">
      <alignment horizontal="center" vertical="center" textRotation="90"/>
    </xf>
    <xf numFmtId="166" fontId="6" fillId="0" borderId="34" xfId="0" applyNumberFormat="1" applyFont="1" applyBorder="1" applyAlignment="1" applyProtection="1">
      <alignment horizontal="center" vertical="center" textRotation="90" wrapText="1"/>
    </xf>
    <xf numFmtId="0" fontId="6" fillId="0" borderId="0" xfId="0" applyFont="1" applyBorder="1" applyProtection="1"/>
    <xf numFmtId="0" fontId="6" fillId="0" borderId="0" xfId="0" applyFont="1" applyProtection="1"/>
    <xf numFmtId="0" fontId="1" fillId="0" borderId="0" xfId="44"/>
    <xf numFmtId="0" fontId="9" fillId="0" borderId="0" xfId="44" applyFont="1" applyBorder="1" applyAlignment="1" applyProtection="1">
      <alignment horizontal="right"/>
    </xf>
    <xf numFmtId="0" fontId="3" fillId="0" borderId="13" xfId="44" applyFont="1" applyBorder="1" applyAlignment="1" applyProtection="1"/>
    <xf numFmtId="0" fontId="1" fillId="0" borderId="13" xfId="44" applyFont="1" applyBorder="1" applyAlignment="1" applyProtection="1"/>
    <xf numFmtId="0" fontId="3" fillId="0" borderId="0" xfId="44" applyFont="1" applyBorder="1" applyAlignment="1" applyProtection="1"/>
    <xf numFmtId="0" fontId="1" fillId="0" borderId="0" xfId="44" applyFont="1" applyBorder="1" applyAlignment="1" applyProtection="1"/>
    <xf numFmtId="0" fontId="3" fillId="0" borderId="11" xfId="44" applyFont="1" applyBorder="1" applyAlignment="1" applyProtection="1"/>
    <xf numFmtId="0" fontId="1" fillId="0" borderId="11" xfId="44" applyFont="1" applyBorder="1" applyAlignment="1" applyProtection="1"/>
    <xf numFmtId="0" fontId="18" fillId="0" borderId="11" xfId="44" applyFont="1" applyBorder="1" applyAlignment="1" applyProtection="1">
      <alignment horizontal="left" wrapText="1"/>
    </xf>
    <xf numFmtId="0" fontId="6" fillId="0" borderId="11" xfId="44" applyFont="1" applyBorder="1" applyAlignment="1" applyProtection="1">
      <alignment horizontal="left" wrapText="1"/>
    </xf>
    <xf numFmtId="0" fontId="1" fillId="0" borderId="0" xfId="44" applyBorder="1" applyAlignment="1" applyProtection="1">
      <alignment horizontal="right"/>
    </xf>
    <xf numFmtId="0" fontId="1" fillId="0" borderId="10" xfId="44" applyBorder="1" applyAlignment="1" applyProtection="1">
      <alignment horizontal="right"/>
    </xf>
    <xf numFmtId="0" fontId="1" fillId="0" borderId="17" xfId="44" applyFont="1" applyBorder="1" applyAlignment="1" applyProtection="1">
      <alignment horizontal="left" vertical="top"/>
    </xf>
    <xf numFmtId="0" fontId="1" fillId="0" borderId="14" xfId="44" applyFont="1" applyFill="1" applyBorder="1" applyAlignment="1" applyProtection="1">
      <alignment horizontal="center"/>
      <protection locked="0"/>
    </xf>
    <xf numFmtId="0" fontId="1" fillId="0" borderId="14" xfId="44" applyFill="1" applyBorder="1" applyAlignment="1" applyProtection="1">
      <alignment horizontal="center"/>
      <protection locked="0"/>
    </xf>
    <xf numFmtId="0" fontId="41" fillId="0" borderId="0" xfId="44" applyFont="1" applyProtection="1"/>
    <xf numFmtId="0" fontId="41" fillId="0" borderId="13" xfId="44" applyFont="1" applyBorder="1" applyAlignment="1" applyProtection="1">
      <alignment horizontal="center"/>
    </xf>
    <xf numFmtId="0" fontId="41" fillId="0" borderId="0" xfId="44" applyFont="1"/>
    <xf numFmtId="0" fontId="1" fillId="0" borderId="0" xfId="44" applyProtection="1"/>
    <xf numFmtId="0" fontId="41" fillId="0" borderId="0" xfId="44" applyFont="1" applyBorder="1" applyAlignment="1" applyProtection="1">
      <alignment horizontal="right"/>
    </xf>
    <xf numFmtId="0" fontId="41" fillId="0" borderId="13" xfId="44" applyFont="1" applyBorder="1" applyAlignment="1" applyProtection="1">
      <alignment horizontal="left" vertical="top"/>
    </xf>
    <xf numFmtId="0" fontId="3" fillId="0" borderId="0" xfId="44" applyFont="1" applyBorder="1" applyAlignment="1" applyProtection="1">
      <alignment horizontal="center"/>
    </xf>
    <xf numFmtId="0" fontId="3" fillId="0" borderId="19" xfId="44" applyFont="1" applyBorder="1" applyAlignment="1" applyProtection="1">
      <alignment horizontal="center"/>
    </xf>
    <xf numFmtId="0" fontId="0" fillId="0" borderId="0" xfId="0" applyAlignment="1" applyProtection="1"/>
    <xf numFmtId="0" fontId="42" fillId="0" borderId="21" xfId="0" applyFont="1" applyBorder="1" applyAlignment="1" applyProtection="1">
      <alignment horizontal="center"/>
    </xf>
    <xf numFmtId="0" fontId="3" fillId="0" borderId="0" xfId="0" applyFont="1" applyBorder="1" applyAlignment="1" applyProtection="1">
      <alignment horizontal="right"/>
    </xf>
    <xf numFmtId="0" fontId="9" fillId="0" borderId="0" xfId="0" applyFont="1" applyBorder="1" applyAlignment="1" applyProtection="1"/>
    <xf numFmtId="0" fontId="9" fillId="0" borderId="0" xfId="0" applyFont="1" applyAlignment="1" applyProtection="1"/>
    <xf numFmtId="0" fontId="1" fillId="0" borderId="11" xfId="0" applyFont="1" applyBorder="1" applyAlignment="1" applyProtection="1">
      <alignment vertical="top" wrapText="1"/>
    </xf>
    <xf numFmtId="0" fontId="0" fillId="0" borderId="10" xfId="0" applyBorder="1" applyAlignment="1" applyProtection="1">
      <alignment horizontal="right"/>
    </xf>
    <xf numFmtId="0" fontId="1" fillId="0" borderId="21" xfId="0" applyFont="1" applyBorder="1" applyAlignment="1" applyProtection="1"/>
    <xf numFmtId="0" fontId="1" fillId="0" borderId="21" xfId="0" applyFont="1" applyBorder="1" applyAlignment="1" applyProtection="1">
      <alignment wrapText="1"/>
    </xf>
    <xf numFmtId="0" fontId="0" fillId="0" borderId="0" xfId="0" applyBorder="1" applyAlignment="1" applyProtection="1">
      <alignment horizontal="center"/>
    </xf>
    <xf numFmtId="0" fontId="1" fillId="0" borderId="0" xfId="0" applyFont="1" applyBorder="1" applyAlignment="1" applyProtection="1">
      <alignment horizontal="left" vertical="top" wrapText="1" indent="1"/>
    </xf>
    <xf numFmtId="0" fontId="3" fillId="0" borderId="0" xfId="0" applyFont="1" applyBorder="1" applyAlignment="1" applyProtection="1">
      <alignment horizontal="left" wrapText="1"/>
    </xf>
    <xf numFmtId="0" fontId="9" fillId="0" borderId="0" xfId="0" applyFont="1" applyBorder="1"/>
    <xf numFmtId="0" fontId="0" fillId="0" borderId="10" xfId="0" applyBorder="1"/>
    <xf numFmtId="0" fontId="0" fillId="0" borderId="10" xfId="0" applyFill="1" applyBorder="1"/>
    <xf numFmtId="0" fontId="1" fillId="0" borderId="21" xfId="0" applyFont="1" applyBorder="1"/>
    <xf numFmtId="0" fontId="1" fillId="0" borderId="14" xfId="0" applyFont="1" applyBorder="1"/>
    <xf numFmtId="0" fontId="1" fillId="0" borderId="0" xfId="0" applyFont="1" applyFill="1" applyBorder="1" applyAlignment="1" applyProtection="1">
      <alignment horizontal="left" vertical="top" wrapText="1"/>
    </xf>
    <xf numFmtId="0" fontId="0" fillId="0" borderId="0" xfId="0" applyFont="1" applyFill="1" applyBorder="1"/>
    <xf numFmtId="0" fontId="1" fillId="0" borderId="0" xfId="0" applyFont="1" applyBorder="1"/>
    <xf numFmtId="0" fontId="1" fillId="0" borderId="14" xfId="0" applyFont="1" applyBorder="1" applyAlignment="1" applyProtection="1">
      <alignment horizontal="center"/>
      <protection locked="0"/>
    </xf>
    <xf numFmtId="0" fontId="12" fillId="0" borderId="0" xfId="44" applyFont="1" applyFill="1" applyAlignment="1">
      <alignment horizontal="center" vertical="center" textRotation="90"/>
    </xf>
    <xf numFmtId="0" fontId="1" fillId="0" borderId="0" xfId="44" applyFont="1" applyAlignment="1" applyProtection="1">
      <alignment horizontal="right"/>
    </xf>
    <xf numFmtId="0" fontId="9" fillId="0" borderId="0" xfId="44" applyFont="1" applyAlignment="1" applyProtection="1">
      <alignment horizontal="right"/>
    </xf>
    <xf numFmtId="0" fontId="3" fillId="0" borderId="0" xfId="44" applyFont="1" applyBorder="1" applyAlignment="1" applyProtection="1">
      <alignment horizontal="left"/>
    </xf>
    <xf numFmtId="0" fontId="1" fillId="0" borderId="14" xfId="44" applyFont="1" applyBorder="1" applyAlignment="1" applyProtection="1">
      <alignment horizontal="center"/>
      <protection locked="0"/>
    </xf>
    <xf numFmtId="0" fontId="12" fillId="0" borderId="0" xfId="44" applyFont="1" applyFill="1" applyBorder="1" applyAlignment="1">
      <alignment horizontal="center" vertical="center" textRotation="90"/>
    </xf>
    <xf numFmtId="0" fontId="1" fillId="0" borderId="21" xfId="44" applyBorder="1" applyAlignment="1" applyProtection="1">
      <alignment horizontal="center"/>
    </xf>
    <xf numFmtId="0" fontId="1" fillId="0" borderId="0" xfId="44" applyBorder="1"/>
    <xf numFmtId="0" fontId="1" fillId="0" borderId="14" xfId="44" applyFont="1" applyBorder="1" applyAlignment="1" applyProtection="1">
      <alignment horizontal="left"/>
    </xf>
    <xf numFmtId="0" fontId="1" fillId="0" borderId="14" xfId="44" applyBorder="1" applyProtection="1"/>
    <xf numFmtId="0" fontId="1" fillId="0" borderId="0" xfId="44" applyFill="1"/>
    <xf numFmtId="0" fontId="3" fillId="0" borderId="0" xfId="44" applyFont="1" applyFill="1" applyBorder="1" applyAlignment="1" applyProtection="1">
      <alignment horizontal="left"/>
    </xf>
    <xf numFmtId="0" fontId="1" fillId="0" borderId="0" xfId="44" applyAlignment="1" applyProtection="1">
      <alignment horizontal="center"/>
    </xf>
    <xf numFmtId="0" fontId="1" fillId="0" borderId="0" xfId="44" applyFont="1" applyFill="1"/>
    <xf numFmtId="0" fontId="1" fillId="0" borderId="14" xfId="44" applyFont="1" applyFill="1" applyBorder="1" applyProtection="1"/>
    <xf numFmtId="0" fontId="1" fillId="0" borderId="0" xfId="44" applyFill="1" applyBorder="1" applyProtection="1"/>
    <xf numFmtId="0" fontId="3" fillId="0" borderId="0" xfId="44" applyFont="1" applyBorder="1" applyAlignment="1">
      <alignment horizontal="center"/>
    </xf>
    <xf numFmtId="0" fontId="3" fillId="0" borderId="19" xfId="44" applyFont="1" applyBorder="1" applyAlignment="1">
      <alignment horizontal="center"/>
    </xf>
    <xf numFmtId="0" fontId="3" fillId="0" borderId="0" xfId="44" applyFont="1" applyAlignment="1" applyProtection="1">
      <alignment horizontal="left"/>
    </xf>
    <xf numFmtId="0" fontId="1" fillId="0" borderId="17" xfId="44" applyFont="1" applyBorder="1" applyProtection="1"/>
    <xf numFmtId="0" fontId="1" fillId="0" borderId="21" xfId="44" applyFont="1" applyBorder="1" applyAlignment="1" applyProtection="1">
      <alignment horizontal="left"/>
    </xf>
    <xf numFmtId="0" fontId="1" fillId="0" borderId="0" xfId="44" applyAlignment="1">
      <alignment horizontal="center"/>
    </xf>
    <xf numFmtId="0" fontId="1" fillId="0" borderId="0" xfId="44" applyFont="1" applyBorder="1" applyAlignment="1" applyProtection="1">
      <alignment horizontal="left" wrapText="1"/>
    </xf>
    <xf numFmtId="0" fontId="9" fillId="0" borderId="0" xfId="44" applyFont="1" applyBorder="1" applyAlignment="1" applyProtection="1">
      <alignment horizontal="left" wrapText="1"/>
    </xf>
    <xf numFmtId="0" fontId="1" fillId="0" borderId="14" xfId="44" applyBorder="1" applyAlignment="1" applyProtection="1">
      <alignment horizontal="center"/>
      <protection locked="0"/>
    </xf>
    <xf numFmtId="0" fontId="0" fillId="0" borderId="28" xfId="0" applyBorder="1" applyAlignment="1" applyProtection="1">
      <alignment vertical="top"/>
    </xf>
    <xf numFmtId="0" fontId="1" fillId="0" borderId="28" xfId="0" applyFont="1" applyBorder="1" applyAlignment="1" applyProtection="1">
      <alignment vertical="top"/>
    </xf>
    <xf numFmtId="0" fontId="0" fillId="0" borderId="45" xfId="0" applyBorder="1" applyAlignment="1" applyProtection="1">
      <alignment horizontal="left" indent="1"/>
    </xf>
    <xf numFmtId="0" fontId="45" fillId="0" borderId="13" xfId="0" applyFont="1" applyBorder="1" applyAlignment="1" applyProtection="1">
      <alignment horizontal="center"/>
    </xf>
    <xf numFmtId="0" fontId="22" fillId="0" borderId="0" xfId="0" applyFont="1" applyBorder="1" applyProtection="1"/>
    <xf numFmtId="0" fontId="1" fillId="0" borderId="14" xfId="0" applyFont="1" applyBorder="1" applyAlignment="1" applyProtection="1">
      <alignment horizontal="left" indent="1"/>
    </xf>
    <xf numFmtId="0" fontId="1" fillId="0" borderId="0" xfId="0" applyFont="1"/>
    <xf numFmtId="0" fontId="1" fillId="0" borderId="0" xfId="0" applyFont="1" applyFill="1"/>
    <xf numFmtId="0" fontId="1" fillId="0" borderId="10" xfId="0" applyFont="1" applyBorder="1" applyAlignment="1"/>
    <xf numFmtId="0" fontId="1" fillId="0" borderId="0" xfId="44" applyFont="1" applyProtection="1"/>
    <xf numFmtId="0" fontId="0" fillId="0" borderId="0" xfId="0" applyBorder="1" applyAlignment="1">
      <alignment horizontal="center"/>
    </xf>
    <xf numFmtId="165" fontId="0" fillId="0" borderId="0" xfId="0" applyNumberFormat="1" applyAlignment="1" applyProtection="1">
      <alignment horizontal="center"/>
    </xf>
    <xf numFmtId="0" fontId="0" fillId="0" borderId="14" xfId="0" applyBorder="1" applyAlignment="1" applyProtection="1">
      <alignment horizontal="center" wrapText="1"/>
    </xf>
    <xf numFmtId="0" fontId="0" fillId="26" borderId="14" xfId="0" applyFill="1" applyBorder="1" applyAlignment="1" applyProtection="1">
      <alignment horizontal="center"/>
      <protection locked="0"/>
    </xf>
    <xf numFmtId="0" fontId="1" fillId="0" borderId="0" xfId="44" applyFont="1" applyBorder="1" applyProtection="1"/>
    <xf numFmtId="0" fontId="1" fillId="0" borderId="0" xfId="44" applyFont="1" applyBorder="1" applyAlignment="1" applyProtection="1">
      <alignment horizontal="right"/>
    </xf>
    <xf numFmtId="0" fontId="22" fillId="0" borderId="0" xfId="44" applyFont="1" applyBorder="1" applyProtection="1"/>
    <xf numFmtId="0" fontId="46" fillId="0" borderId="0" xfId="0" applyFont="1" applyProtection="1"/>
    <xf numFmtId="165" fontId="3" fillId="0" borderId="11" xfId="0" applyNumberFormat="1" applyFont="1" applyFill="1" applyBorder="1" applyAlignment="1" applyProtection="1">
      <alignment horizontal="center"/>
    </xf>
    <xf numFmtId="0" fontId="7" fillId="0" borderId="0" xfId="0" applyFont="1" applyBorder="1" applyAlignment="1"/>
    <xf numFmtId="0" fontId="0" fillId="0" borderId="0" xfId="0" applyFill="1" applyBorder="1"/>
    <xf numFmtId="0" fontId="0" fillId="0" borderId="0" xfId="0" applyBorder="1" applyAlignment="1">
      <alignment horizontal="left"/>
    </xf>
    <xf numFmtId="0" fontId="9" fillId="0" borderId="0" xfId="0" applyFont="1" applyBorder="1" applyAlignment="1">
      <alignment horizontal="left"/>
    </xf>
    <xf numFmtId="0" fontId="1" fillId="30" borderId="19" xfId="0" applyFont="1" applyFill="1" applyBorder="1" applyProtection="1">
      <protection locked="0"/>
    </xf>
    <xf numFmtId="0" fontId="0" fillId="0" borderId="0" xfId="0" applyFont="1" applyFill="1" applyBorder="1" applyAlignment="1" applyProtection="1">
      <alignment horizontal="left"/>
      <protection locked="0"/>
    </xf>
    <xf numFmtId="0" fontId="53" fillId="0" borderId="21" xfId="0" applyFont="1" applyBorder="1" applyAlignment="1" applyProtection="1">
      <alignment horizontal="center"/>
    </xf>
    <xf numFmtId="0" fontId="1" fillId="0" borderId="0" xfId="0" applyFont="1" applyProtection="1"/>
    <xf numFmtId="0" fontId="1" fillId="0" borderId="0" xfId="0" applyFont="1" applyFill="1" applyBorder="1" applyAlignment="1" applyProtection="1">
      <alignment horizontal="center" vertical="top"/>
    </xf>
    <xf numFmtId="0" fontId="0" fillId="0" borderId="0" xfId="0" applyAlignment="1"/>
    <xf numFmtId="0" fontId="1" fillId="0" borderId="11" xfId="44" applyBorder="1" applyAlignment="1" applyProtection="1">
      <alignment horizontal="center"/>
    </xf>
    <xf numFmtId="0" fontId="14" fillId="31" borderId="14" xfId="0" applyFont="1" applyFill="1" applyBorder="1" applyAlignment="1">
      <alignment horizontal="center"/>
    </xf>
    <xf numFmtId="0" fontId="1" fillId="0" borderId="0" xfId="0" applyFont="1" applyBorder="1" applyAlignment="1">
      <alignment horizontal="center"/>
    </xf>
    <xf numFmtId="0" fontId="3" fillId="0" borderId="19" xfId="0" applyFont="1" applyBorder="1" applyAlignment="1" applyProtection="1">
      <alignment horizontal="center"/>
    </xf>
    <xf numFmtId="0" fontId="1" fillId="0" borderId="11" xfId="0" applyFont="1" applyBorder="1" applyAlignment="1" applyProtection="1">
      <alignment horizontal="center" vertical="top"/>
    </xf>
    <xf numFmtId="0" fontId="1" fillId="0" borderId="11" xfId="0" applyFont="1" applyBorder="1" applyAlignment="1" applyProtection="1">
      <alignment horizontal="center"/>
    </xf>
    <xf numFmtId="0" fontId="1" fillId="0" borderId="14" xfId="0" applyFont="1" applyBorder="1" applyAlignment="1" applyProtection="1">
      <alignment horizontal="center" vertical="top"/>
      <protection locked="0"/>
    </xf>
    <xf numFmtId="0" fontId="1" fillId="0" borderId="22" xfId="0" applyFont="1" applyBorder="1" applyAlignment="1" applyProtection="1">
      <alignment horizontal="center" vertical="top"/>
      <protection locked="0"/>
    </xf>
    <xf numFmtId="0" fontId="1" fillId="0" borderId="41"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54" fillId="0" borderId="0" xfId="0" applyFont="1"/>
    <xf numFmtId="0" fontId="53" fillId="0" borderId="13" xfId="0" applyFont="1" applyBorder="1" applyAlignment="1" applyProtection="1">
      <alignment horizontal="center"/>
    </xf>
    <xf numFmtId="0" fontId="3" fillId="0" borderId="49" xfId="0" applyFont="1" applyBorder="1" applyAlignment="1">
      <alignment horizontal="center"/>
    </xf>
    <xf numFmtId="165" fontId="0" fillId="0" borderId="14" xfId="0" applyNumberFormat="1" applyBorder="1" applyProtection="1">
      <protection locked="0"/>
    </xf>
    <xf numFmtId="0" fontId="1" fillId="32" borderId="11" xfId="44" applyFill="1" applyBorder="1"/>
    <xf numFmtId="0" fontId="1" fillId="32" borderId="11" xfId="44" applyFont="1" applyFill="1" applyBorder="1" applyAlignment="1" applyProtection="1">
      <alignment horizontal="center"/>
    </xf>
    <xf numFmtId="0" fontId="1" fillId="32" borderId="12" xfId="44" applyFont="1" applyFill="1" applyBorder="1" applyAlignment="1" applyProtection="1">
      <alignment horizontal="center"/>
    </xf>
    <xf numFmtId="0" fontId="1" fillId="0" borderId="48" xfId="0" applyFont="1" applyBorder="1" applyAlignment="1" applyProtection="1">
      <alignment horizontal="center"/>
      <protection locked="0"/>
    </xf>
    <xf numFmtId="0" fontId="22" fillId="32" borderId="26" xfId="0" applyFont="1" applyFill="1" applyBorder="1" applyAlignment="1" applyProtection="1">
      <alignment horizontal="center" vertical="center" wrapText="1"/>
    </xf>
    <xf numFmtId="0" fontId="3" fillId="34" borderId="48" xfId="44" applyFont="1" applyFill="1" applyBorder="1" applyAlignment="1">
      <alignment horizontal="center"/>
    </xf>
    <xf numFmtId="0" fontId="1" fillId="0" borderId="13" xfId="0" applyFont="1" applyBorder="1" applyAlignment="1" applyProtection="1">
      <alignment horizontal="left" vertical="top" wrapText="1"/>
    </xf>
    <xf numFmtId="0" fontId="1" fillId="0" borderId="14" xfId="0" applyFont="1" applyBorder="1" applyAlignment="1" applyProtection="1">
      <alignment horizontal="left" vertical="top" wrapText="1"/>
    </xf>
    <xf numFmtId="0" fontId="1" fillId="0" borderId="17" xfId="0" applyFont="1" applyBorder="1" applyAlignment="1">
      <alignment vertical="top" wrapText="1"/>
    </xf>
    <xf numFmtId="0" fontId="59" fillId="0" borderId="0" xfId="0" applyFont="1" applyBorder="1" applyAlignment="1">
      <alignment horizontal="center"/>
    </xf>
    <xf numFmtId="0" fontId="1" fillId="0" borderId="14" xfId="0" applyFont="1" applyBorder="1" applyAlignment="1" applyProtection="1">
      <alignment vertical="top" wrapText="1"/>
    </xf>
    <xf numFmtId="0" fontId="1" fillId="0" borderId="14" xfId="0" applyFont="1" applyBorder="1" applyAlignment="1" applyProtection="1"/>
    <xf numFmtId="0" fontId="1" fillId="0" borderId="14" xfId="0" applyFont="1" applyBorder="1" applyAlignment="1" applyProtection="1">
      <alignment wrapText="1"/>
    </xf>
    <xf numFmtId="0" fontId="1" fillId="0" borderId="28" xfId="0" applyFont="1" applyBorder="1" applyAlignment="1" applyProtection="1">
      <alignment horizontal="left" indent="1"/>
    </xf>
    <xf numFmtId="0" fontId="0" fillId="0" borderId="28" xfId="0" applyBorder="1" applyAlignment="1" applyProtection="1">
      <alignment horizontal="left" indent="2"/>
    </xf>
    <xf numFmtId="0" fontId="3" fillId="0" borderId="13" xfId="0" applyFont="1" applyBorder="1" applyAlignment="1" applyProtection="1">
      <alignment horizontal="left" vertical="top"/>
    </xf>
    <xf numFmtId="0" fontId="3" fillId="0" borderId="13" xfId="0" applyFont="1" applyBorder="1" applyAlignment="1" applyProtection="1">
      <alignment horizontal="left"/>
    </xf>
    <xf numFmtId="0" fontId="1" fillId="0" borderId="11" xfId="0" applyFont="1" applyBorder="1" applyAlignment="1" applyProtection="1">
      <alignment horizontal="left" vertical="top" indent="1"/>
    </xf>
    <xf numFmtId="0" fontId="1" fillId="0" borderId="21" xfId="0" applyFont="1" applyBorder="1" applyAlignment="1" applyProtection="1">
      <alignment horizontal="left" vertical="top" indent="1"/>
    </xf>
    <xf numFmtId="0" fontId="1" fillId="0" borderId="28" xfId="0" applyFont="1" applyBorder="1" applyAlignment="1" applyProtection="1">
      <alignment horizontal="left" vertical="top" indent="1"/>
    </xf>
    <xf numFmtId="0" fontId="3" fillId="0" borderId="21" xfId="0" applyFont="1" applyBorder="1" applyAlignment="1" applyProtection="1">
      <alignment horizontal="left" vertical="top"/>
    </xf>
    <xf numFmtId="0" fontId="1" fillId="0" borderId="0" xfId="0" applyFont="1" applyBorder="1" applyProtection="1"/>
    <xf numFmtId="0" fontId="3" fillId="0" borderId="28" xfId="0" applyFont="1" applyBorder="1" applyAlignment="1" applyProtection="1">
      <alignment vertical="top"/>
    </xf>
    <xf numFmtId="0" fontId="0" fillId="0" borderId="50" xfId="0" applyBorder="1" applyAlignment="1" applyProtection="1">
      <alignment horizontal="left" indent="1"/>
    </xf>
    <xf numFmtId="0" fontId="1" fillId="0" borderId="0" xfId="0" applyFont="1" applyBorder="1" applyAlignment="1" applyProtection="1">
      <alignment horizontal="right"/>
    </xf>
    <xf numFmtId="0" fontId="1" fillId="0" borderId="14" xfId="0" applyFont="1" applyBorder="1" applyAlignment="1" applyProtection="1">
      <alignment horizontal="left" vertical="top" wrapText="1" indent="1"/>
    </xf>
    <xf numFmtId="0" fontId="1" fillId="0" borderId="17" xfId="0" applyFont="1" applyBorder="1" applyAlignment="1" applyProtection="1"/>
    <xf numFmtId="0" fontId="1" fillId="0" borderId="17" xfId="0" applyFont="1" applyBorder="1" applyAlignment="1" applyProtection="1">
      <alignment wrapText="1"/>
    </xf>
    <xf numFmtId="0" fontId="1" fillId="0" borderId="17" xfId="0" applyFont="1" applyBorder="1" applyAlignment="1"/>
    <xf numFmtId="0" fontId="1" fillId="0" borderId="14" xfId="0" applyFont="1" applyBorder="1" applyAlignment="1">
      <alignment horizontal="left"/>
    </xf>
    <xf numFmtId="0" fontId="1" fillId="0" borderId="21" xfId="0" applyFont="1" applyBorder="1" applyAlignment="1"/>
    <xf numFmtId="0" fontId="1" fillId="0" borderId="14" xfId="0" applyFont="1" applyBorder="1" applyAlignment="1"/>
    <xf numFmtId="0" fontId="1" fillId="0" borderId="13" xfId="0" applyFont="1" applyBorder="1" applyAlignment="1"/>
    <xf numFmtId="0" fontId="3" fillId="0" borderId="0" xfId="0" applyFont="1" applyFill="1" applyBorder="1" applyAlignment="1">
      <alignment horizontal="center" vertical="top" textRotation="90"/>
    </xf>
    <xf numFmtId="0" fontId="1" fillId="0" borderId="0" xfId="0" applyFont="1" applyBorder="1" applyAlignment="1">
      <alignment horizontal="right"/>
    </xf>
    <xf numFmtId="0" fontId="1" fillId="0" borderId="10" xfId="0" applyFont="1" applyBorder="1" applyAlignment="1">
      <alignment horizontal="left"/>
    </xf>
    <xf numFmtId="0" fontId="3" fillId="0" borderId="0" xfId="0" applyFont="1" applyFill="1" applyBorder="1" applyAlignment="1">
      <alignment horizontal="center" vertical="top"/>
    </xf>
    <xf numFmtId="0" fontId="1" fillId="0" borderId="13" xfId="0" applyFont="1" applyBorder="1" applyAlignment="1">
      <alignment vertical="top" wrapText="1"/>
    </xf>
    <xf numFmtId="0" fontId="1" fillId="0" borderId="14" xfId="0" applyFont="1" applyBorder="1" applyAlignment="1">
      <alignment wrapText="1"/>
    </xf>
    <xf numFmtId="0" fontId="1" fillId="0" borderId="46" xfId="0" applyFont="1" applyBorder="1" applyAlignment="1" applyProtection="1">
      <alignment horizontal="center"/>
      <protection locked="0"/>
    </xf>
    <xf numFmtId="0" fontId="1" fillId="0" borderId="22" xfId="0" applyFont="1" applyBorder="1" applyAlignment="1">
      <alignment wrapText="1"/>
    </xf>
    <xf numFmtId="0" fontId="1" fillId="0" borderId="14" xfId="0" applyFont="1" applyBorder="1" applyAlignment="1">
      <alignment horizontal="left" wrapText="1"/>
    </xf>
    <xf numFmtId="0" fontId="1" fillId="0" borderId="17" xfId="0" applyFont="1" applyBorder="1" applyAlignment="1">
      <alignment horizontal="left" wrapText="1"/>
    </xf>
    <xf numFmtId="0" fontId="53" fillId="0" borderId="51" xfId="0" applyFont="1" applyBorder="1" applyAlignment="1">
      <alignment horizontal="center" vertical="center"/>
    </xf>
    <xf numFmtId="0" fontId="53" fillId="0" borderId="52" xfId="0" applyFont="1" applyBorder="1" applyAlignment="1">
      <alignment horizontal="center" vertical="center"/>
    </xf>
    <xf numFmtId="0" fontId="62" fillId="0" borderId="0" xfId="0" applyFont="1" applyBorder="1" applyAlignment="1">
      <alignment horizontal="center"/>
    </xf>
    <xf numFmtId="0" fontId="62" fillId="0" borderId="0" xfId="0" applyFont="1" applyFill="1" applyBorder="1" applyAlignment="1">
      <alignment horizontal="center" vertical="top" textRotation="90"/>
    </xf>
    <xf numFmtId="0" fontId="53" fillId="0" borderId="0" xfId="0" applyFont="1" applyBorder="1" applyAlignment="1">
      <alignment horizontal="right"/>
    </xf>
    <xf numFmtId="0" fontId="53" fillId="0" borderId="0" xfId="0" applyFont="1"/>
    <xf numFmtId="0" fontId="1" fillId="0" borderId="10" xfId="0" applyFont="1" applyBorder="1" applyAlignment="1">
      <alignment horizontal="right"/>
    </xf>
    <xf numFmtId="0" fontId="4" fillId="0" borderId="0" xfId="0" applyFont="1" applyBorder="1" applyProtection="1"/>
    <xf numFmtId="0" fontId="42" fillId="0" borderId="0" xfId="0" applyFont="1" applyBorder="1" applyAlignment="1" applyProtection="1">
      <alignment horizontal="center"/>
    </xf>
    <xf numFmtId="0" fontId="62" fillId="0" borderId="0" xfId="44" applyFont="1" applyFill="1" applyBorder="1" applyAlignment="1">
      <alignment horizontal="center"/>
    </xf>
    <xf numFmtId="0" fontId="13" fillId="35" borderId="0" xfId="0" applyFont="1" applyFill="1" applyBorder="1" applyAlignment="1">
      <alignment vertical="center"/>
    </xf>
    <xf numFmtId="0" fontId="60" fillId="35" borderId="0" xfId="0" applyFont="1" applyFill="1" applyBorder="1" applyAlignment="1">
      <alignment vertical="center"/>
    </xf>
    <xf numFmtId="0" fontId="63" fillId="35" borderId="0" xfId="44" applyFont="1" applyFill="1" applyBorder="1" applyAlignment="1">
      <alignment horizontal="center"/>
    </xf>
    <xf numFmtId="0" fontId="64" fillId="0" borderId="0" xfId="0" applyFont="1" applyBorder="1" applyAlignment="1">
      <alignment horizontal="center"/>
    </xf>
    <xf numFmtId="0" fontId="1" fillId="0" borderId="14" xfId="0" applyFont="1" applyBorder="1" applyProtection="1">
      <protection locked="0"/>
    </xf>
    <xf numFmtId="0" fontId="1" fillId="0" borderId="21" xfId="0" applyFont="1" applyBorder="1" applyProtection="1">
      <protection locked="0"/>
    </xf>
    <xf numFmtId="0" fontId="1" fillId="0" borderId="21" xfId="44" applyFont="1" applyBorder="1" applyAlignment="1" applyProtection="1">
      <alignment horizontal="left" vertical="top"/>
    </xf>
    <xf numFmtId="0" fontId="12" fillId="0" borderId="0" xfId="0" applyFont="1" applyAlignment="1">
      <alignment horizontal="center" vertical="center" textRotation="90"/>
    </xf>
    <xf numFmtId="0" fontId="3" fillId="0" borderId="0" xfId="0" applyFont="1" applyAlignment="1">
      <alignment horizontal="left"/>
    </xf>
    <xf numFmtId="0" fontId="5" fillId="0" borderId="13" xfId="35" applyBorder="1" applyAlignment="1" applyProtection="1">
      <alignment horizontal="left"/>
    </xf>
    <xf numFmtId="0" fontId="0" fillId="0" borderId="13" xfId="0" applyBorder="1" applyAlignment="1">
      <alignment horizontal="center"/>
    </xf>
    <xf numFmtId="0" fontId="53" fillId="0" borderId="11" xfId="0" applyFont="1" applyBorder="1" applyAlignment="1">
      <alignment horizontal="center"/>
    </xf>
    <xf numFmtId="0" fontId="53" fillId="0" borderId="21" xfId="0" applyFont="1" applyBorder="1" applyAlignment="1">
      <alignment horizontal="center"/>
    </xf>
    <xf numFmtId="0" fontId="59" fillId="0" borderId="21" xfId="0" applyFont="1" applyBorder="1" applyAlignment="1">
      <alignment horizontal="center"/>
    </xf>
    <xf numFmtId="0" fontId="1" fillId="0" borderId="11" xfId="0" applyFont="1" applyBorder="1" applyAlignment="1">
      <alignment horizontal="left" vertical="top" wrapText="1"/>
    </xf>
    <xf numFmtId="0" fontId="3" fillId="0" borderId="43" xfId="0" applyFont="1" applyBorder="1" applyAlignment="1">
      <alignment horizontal="center"/>
    </xf>
    <xf numFmtId="0" fontId="1" fillId="0" borderId="10" xfId="44" applyBorder="1"/>
    <xf numFmtId="0" fontId="1" fillId="0" borderId="14" xfId="44" applyBorder="1" applyAlignment="1">
      <alignment horizontal="left" vertical="top" wrapText="1"/>
    </xf>
    <xf numFmtId="0" fontId="1" fillId="0" borderId="21" xfId="44" applyBorder="1" applyAlignment="1">
      <alignment horizontal="left" vertical="top" wrapText="1"/>
    </xf>
    <xf numFmtId="0" fontId="53" fillId="0" borderId="0" xfId="44" applyFont="1" applyAlignment="1">
      <alignment horizontal="center"/>
    </xf>
    <xf numFmtId="0" fontId="1" fillId="0" borderId="14" xfId="0" applyFont="1" applyBorder="1" applyAlignment="1">
      <alignment vertical="top" wrapText="1"/>
    </xf>
    <xf numFmtId="0" fontId="11" fillId="0" borderId="14" xfId="0" applyFont="1" applyBorder="1" applyAlignment="1" applyProtection="1">
      <alignment horizontal="center" vertical="top"/>
      <protection locked="0"/>
    </xf>
    <xf numFmtId="0" fontId="1" fillId="0" borderId="0" xfId="0" applyFont="1" applyAlignment="1">
      <alignment vertical="top" wrapText="1"/>
    </xf>
    <xf numFmtId="0" fontId="1" fillId="0" borderId="13" xfId="44" applyBorder="1" applyAlignment="1">
      <alignment horizontal="left" vertical="top" wrapText="1"/>
    </xf>
    <xf numFmtId="165" fontId="69" fillId="0" borderId="41" xfId="45" applyNumberFormat="1" applyFont="1" applyBorder="1" applyAlignment="1" applyProtection="1">
      <alignment horizontal="center" vertical="center"/>
      <protection locked="0"/>
    </xf>
    <xf numFmtId="165" fontId="69" fillId="0" borderId="18" xfId="45" applyNumberFormat="1" applyFont="1" applyBorder="1" applyAlignment="1" applyProtection="1">
      <alignment horizontal="center" vertical="center"/>
      <protection locked="0"/>
    </xf>
    <xf numFmtId="0" fontId="70" fillId="0" borderId="0" xfId="45" applyFont="1" applyAlignment="1">
      <alignment vertical="center"/>
    </xf>
    <xf numFmtId="0" fontId="69" fillId="0" borderId="0" xfId="45" applyFont="1" applyAlignment="1" applyProtection="1">
      <alignment horizontal="left" vertical="center"/>
      <protection locked="0"/>
    </xf>
    <xf numFmtId="165" fontId="69" fillId="0" borderId="14" xfId="45" applyNumberFormat="1" applyFont="1" applyBorder="1" applyAlignment="1" applyProtection="1">
      <alignment horizontal="center" vertical="center"/>
      <protection locked="0"/>
    </xf>
    <xf numFmtId="165" fontId="69" fillId="0" borderId="17" xfId="45" applyNumberFormat="1" applyFont="1" applyBorder="1" applyAlignment="1" applyProtection="1">
      <alignment horizontal="center" vertical="center"/>
      <protection locked="0"/>
    </xf>
    <xf numFmtId="165" fontId="69" fillId="0" borderId="22" xfId="45" applyNumberFormat="1" applyFont="1" applyBorder="1" applyAlignment="1" applyProtection="1">
      <alignment horizontal="center" vertical="center"/>
      <protection locked="0"/>
    </xf>
    <xf numFmtId="165" fontId="69" fillId="0" borderId="15" xfId="45" applyNumberFormat="1" applyFont="1" applyBorder="1" applyAlignment="1" applyProtection="1">
      <alignment horizontal="center" vertical="center"/>
      <protection locked="0"/>
    </xf>
    <xf numFmtId="0" fontId="69" fillId="0" borderId="16" xfId="45" applyFont="1" applyBorder="1" applyAlignment="1" applyProtection="1">
      <alignment horizontal="left" vertical="center"/>
      <protection locked="0"/>
    </xf>
    <xf numFmtId="0" fontId="71" fillId="0" borderId="41" xfId="45" applyFont="1" applyBorder="1" applyAlignment="1" applyProtection="1">
      <alignment horizontal="center" vertical="center"/>
    </xf>
    <xf numFmtId="0" fontId="1" fillId="0" borderId="41" xfId="0" applyFont="1" applyBorder="1" applyAlignment="1" applyProtection="1">
      <alignment horizontal="center"/>
    </xf>
    <xf numFmtId="0" fontId="71" fillId="0" borderId="40" xfId="45" applyFont="1" applyBorder="1" applyAlignment="1" applyProtection="1">
      <alignment horizontal="center" vertical="center"/>
    </xf>
    <xf numFmtId="0" fontId="1" fillId="0" borderId="46" xfId="0" applyFont="1" applyBorder="1" applyAlignment="1" applyProtection="1">
      <alignment horizontal="center"/>
    </xf>
    <xf numFmtId="0" fontId="71" fillId="0" borderId="61" xfId="45" applyFont="1" applyBorder="1" applyAlignment="1" applyProtection="1">
      <alignment horizontal="center" vertical="center"/>
    </xf>
    <xf numFmtId="0" fontId="71" fillId="0" borderId="46" xfId="45" applyFont="1" applyBorder="1" applyAlignment="1" applyProtection="1">
      <alignment horizontal="center" vertical="center"/>
    </xf>
    <xf numFmtId="0" fontId="1" fillId="0" borderId="22" xfId="0" applyFont="1" applyBorder="1" applyAlignment="1" applyProtection="1">
      <alignment horizontal="center"/>
    </xf>
    <xf numFmtId="0" fontId="1" fillId="0" borderId="61" xfId="0" applyFont="1" applyBorder="1" applyAlignment="1" applyProtection="1">
      <alignment horizontal="center"/>
    </xf>
    <xf numFmtId="0" fontId="69" fillId="0" borderId="0" xfId="45" applyFont="1" applyAlignment="1" applyProtection="1">
      <alignment vertical="center"/>
    </xf>
    <xf numFmtId="0" fontId="1" fillId="0" borderId="14" xfId="0" applyFont="1" applyBorder="1" applyAlignment="1" applyProtection="1">
      <alignment horizontal="center"/>
    </xf>
    <xf numFmtId="0" fontId="1" fillId="0" borderId="11" xfId="44" applyBorder="1" applyProtection="1"/>
    <xf numFmtId="0" fontId="1" fillId="0" borderId="30" xfId="0" applyFont="1" applyBorder="1" applyAlignment="1" applyProtection="1">
      <alignment horizontal="left" vertical="top" indent="1"/>
    </xf>
    <xf numFmtId="0" fontId="1" fillId="0" borderId="17" xfId="44" applyBorder="1" applyAlignment="1">
      <alignment horizontal="left" vertical="top" wrapText="1"/>
    </xf>
    <xf numFmtId="0" fontId="3" fillId="0" borderId="21" xfId="44" applyFont="1" applyFill="1" applyBorder="1" applyAlignment="1">
      <alignment horizontal="center"/>
    </xf>
    <xf numFmtId="0" fontId="5" fillId="0" borderId="0" xfId="35" applyAlignment="1" applyProtection="1"/>
    <xf numFmtId="165" fontId="69" fillId="0" borderId="0" xfId="45" applyNumberFormat="1" applyFont="1" applyAlignment="1" applyProtection="1">
      <alignment horizontal="center" vertical="center"/>
    </xf>
    <xf numFmtId="0" fontId="1" fillId="0" borderId="72" xfId="0" applyFont="1" applyBorder="1" applyAlignment="1" applyProtection="1">
      <alignment horizontal="center"/>
    </xf>
    <xf numFmtId="0" fontId="1" fillId="0" borderId="13" xfId="0" applyFont="1" applyBorder="1" applyAlignment="1" applyProtection="1">
      <alignment horizontal="left" vertical="top" indent="2"/>
    </xf>
    <xf numFmtId="0" fontId="1" fillId="0" borderId="28" xfId="0" applyFont="1" applyBorder="1" applyAlignment="1" applyProtection="1">
      <alignment horizontal="left" vertical="top" indent="2"/>
    </xf>
    <xf numFmtId="0" fontId="1" fillId="0" borderId="46" xfId="44" applyBorder="1" applyAlignment="1">
      <alignment horizontal="center"/>
    </xf>
    <xf numFmtId="0" fontId="3" fillId="0" borderId="0" xfId="0" applyFont="1" applyAlignment="1" applyProtection="1">
      <alignment vertical="center"/>
    </xf>
    <xf numFmtId="0" fontId="3" fillId="0" borderId="0" xfId="0" applyFont="1" applyAlignment="1" applyProtection="1">
      <alignment horizontal="left" vertical="center"/>
    </xf>
    <xf numFmtId="166" fontId="75" fillId="0" borderId="13" xfId="0" applyNumberFormat="1" applyFont="1" applyBorder="1" applyAlignment="1" applyProtection="1">
      <alignment horizontal="center"/>
    </xf>
    <xf numFmtId="166" fontId="76" fillId="0" borderId="11" xfId="0" applyNumberFormat="1" applyFont="1" applyBorder="1" applyAlignment="1" applyProtection="1">
      <alignment horizontal="center"/>
    </xf>
    <xf numFmtId="166" fontId="76" fillId="0" borderId="21" xfId="0" applyNumberFormat="1" applyFont="1" applyBorder="1" applyAlignment="1" applyProtection="1">
      <alignment horizontal="center"/>
    </xf>
    <xf numFmtId="166" fontId="76" fillId="0" borderId="0" xfId="0" applyNumberFormat="1" applyFont="1" applyBorder="1" applyAlignment="1" applyProtection="1">
      <alignment horizontal="center"/>
    </xf>
    <xf numFmtId="166" fontId="75" fillId="0" borderId="33" xfId="0" applyNumberFormat="1" applyFont="1" applyBorder="1" applyAlignment="1" applyProtection="1">
      <alignment horizontal="center"/>
    </xf>
    <xf numFmtId="166" fontId="75" fillId="0" borderId="36" xfId="0" applyNumberFormat="1" applyFont="1" applyBorder="1" applyAlignment="1" applyProtection="1">
      <alignment horizontal="center"/>
    </xf>
    <xf numFmtId="166" fontId="76" fillId="0" borderId="37" xfId="0" applyNumberFormat="1" applyFont="1" applyBorder="1" applyAlignment="1" applyProtection="1">
      <alignment horizontal="center"/>
    </xf>
    <xf numFmtId="166" fontId="76" fillId="0" borderId="33" xfId="0" applyNumberFormat="1" applyFont="1" applyBorder="1" applyAlignment="1" applyProtection="1">
      <alignment horizontal="center"/>
    </xf>
    <xf numFmtId="0" fontId="77" fillId="0" borderId="29" xfId="0" applyFont="1" applyBorder="1" applyAlignment="1" applyProtection="1">
      <alignment horizontal="center"/>
    </xf>
    <xf numFmtId="165" fontId="1" fillId="0" borderId="14" xfId="44" applyNumberFormat="1" applyBorder="1" applyProtection="1">
      <protection locked="0"/>
    </xf>
    <xf numFmtId="0" fontId="1" fillId="0" borderId="14" xfId="44" applyBorder="1" applyProtection="1">
      <protection locked="0"/>
    </xf>
    <xf numFmtId="0" fontId="1" fillId="36" borderId="17" xfId="44" applyFill="1" applyBorder="1" applyAlignment="1" applyProtection="1">
      <alignment horizontal="center"/>
      <protection locked="0"/>
    </xf>
    <xf numFmtId="0" fontId="1" fillId="37" borderId="77" xfId="44" applyFill="1" applyBorder="1" applyAlignment="1" applyProtection="1">
      <alignment horizontal="center"/>
      <protection locked="0"/>
    </xf>
    <xf numFmtId="0" fontId="1" fillId="38" borderId="23" xfId="44" applyFill="1" applyBorder="1" applyAlignment="1" applyProtection="1">
      <alignment horizontal="center"/>
      <protection locked="0"/>
    </xf>
    <xf numFmtId="165" fontId="3" fillId="0" borderId="0" xfId="44" applyNumberFormat="1" applyFont="1" applyAlignment="1" applyProtection="1">
      <alignment horizontal="center"/>
    </xf>
    <xf numFmtId="0" fontId="3" fillId="0" borderId="0" xfId="44" applyFont="1" applyAlignment="1" applyProtection="1">
      <alignment horizontal="center"/>
    </xf>
    <xf numFmtId="165" fontId="1" fillId="0" borderId="0" xfId="44" applyNumberFormat="1" applyProtection="1"/>
    <xf numFmtId="0" fontId="7" fillId="0" borderId="0" xfId="44" applyFont="1" applyBorder="1" applyAlignment="1" applyProtection="1"/>
    <xf numFmtId="0" fontId="1" fillId="0" borderId="10" xfId="44" applyBorder="1" applyAlignment="1" applyProtection="1"/>
    <xf numFmtId="0" fontId="51" fillId="0" borderId="0" xfId="0" applyFont="1" applyBorder="1" applyAlignment="1"/>
    <xf numFmtId="0" fontId="71" fillId="0" borderId="14" xfId="45" applyFont="1" applyBorder="1" applyAlignment="1" applyProtection="1">
      <alignment horizontal="center" vertical="center"/>
    </xf>
    <xf numFmtId="0" fontId="1" fillId="0" borderId="73" xfId="0" applyFont="1" applyBorder="1" applyAlignment="1" applyProtection="1">
      <alignment horizontal="center"/>
    </xf>
    <xf numFmtId="0" fontId="78" fillId="36" borderId="74" xfId="44" applyFont="1" applyFill="1" applyBorder="1" applyAlignment="1" applyProtection="1">
      <alignment horizontal="center" textRotation="90"/>
    </xf>
    <xf numFmtId="0" fontId="78" fillId="37" borderId="75" xfId="44" applyFont="1" applyFill="1" applyBorder="1" applyAlignment="1" applyProtection="1">
      <alignment horizontal="center" textRotation="90"/>
    </xf>
    <xf numFmtId="0" fontId="78" fillId="38" borderId="76" xfId="44" applyFont="1" applyFill="1" applyBorder="1" applyAlignment="1" applyProtection="1">
      <alignment horizontal="center" textRotation="90"/>
    </xf>
    <xf numFmtId="0" fontId="10" fillId="36" borderId="74" xfId="0" applyFont="1" applyFill="1" applyBorder="1" applyAlignment="1">
      <alignment horizontal="center" textRotation="90"/>
    </xf>
    <xf numFmtId="0" fontId="10" fillId="37" borderId="75" xfId="0" applyFont="1" applyFill="1" applyBorder="1" applyAlignment="1">
      <alignment horizontal="center" textRotation="90"/>
    </xf>
    <xf numFmtId="0" fontId="10" fillId="38" borderId="76" xfId="0" applyFont="1" applyFill="1" applyBorder="1" applyAlignment="1">
      <alignment horizontal="center" textRotation="90"/>
    </xf>
    <xf numFmtId="0" fontId="68" fillId="0" borderId="0" xfId="45" applyFont="1" applyAlignment="1">
      <alignment vertical="center"/>
    </xf>
    <xf numFmtId="0" fontId="68" fillId="0" borderId="0" xfId="45" applyFont="1" applyAlignment="1">
      <alignment horizontal="right" vertical="center"/>
    </xf>
    <xf numFmtId="0" fontId="68" fillId="0" borderId="53" xfId="45" applyFont="1" applyBorder="1" applyAlignment="1">
      <alignment horizontal="center" vertical="center"/>
    </xf>
    <xf numFmtId="165" fontId="68" fillId="0" borderId="53" xfId="45" applyNumberFormat="1" applyFont="1" applyBorder="1" applyAlignment="1">
      <alignment horizontal="center" vertical="center"/>
    </xf>
    <xf numFmtId="0" fontId="74" fillId="0" borderId="53" xfId="45" applyFont="1" applyBorder="1" applyAlignment="1">
      <alignment horizontal="right" vertical="center"/>
    </xf>
    <xf numFmtId="165" fontId="68" fillId="0" borderId="53" xfId="45" applyNumberFormat="1" applyFont="1" applyBorder="1" applyAlignment="1">
      <alignment horizontal="right" vertical="center"/>
    </xf>
    <xf numFmtId="165" fontId="68" fillId="0" borderId="53" xfId="45" applyNumberFormat="1" applyFont="1" applyBorder="1" applyAlignment="1" applyProtection="1">
      <alignment horizontal="right" vertical="center"/>
      <protection locked="0"/>
    </xf>
    <xf numFmtId="0" fontId="74" fillId="0" borderId="0" xfId="45" applyFont="1" applyAlignment="1">
      <alignment vertical="center"/>
    </xf>
    <xf numFmtId="165" fontId="68" fillId="0" borderId="0" xfId="45" applyNumberFormat="1" applyFont="1" applyAlignment="1">
      <alignment horizontal="left" vertical="center"/>
    </xf>
    <xf numFmtId="165" fontId="68" fillId="0" borderId="0" xfId="45" applyNumberFormat="1" applyFont="1" applyAlignment="1">
      <alignment horizontal="center" vertical="center"/>
    </xf>
    <xf numFmtId="165" fontId="68" fillId="0" borderId="0" xfId="45" applyNumberFormat="1" applyFont="1" applyAlignment="1">
      <alignment vertical="center"/>
    </xf>
    <xf numFmtId="0" fontId="68" fillId="0" borderId="0" xfId="45" applyFont="1" applyAlignment="1">
      <alignment horizontal="left" vertical="center"/>
    </xf>
    <xf numFmtId="0" fontId="69" fillId="0" borderId="0" xfId="45" applyFont="1" applyAlignment="1">
      <alignment vertical="center"/>
    </xf>
    <xf numFmtId="0" fontId="69" fillId="0" borderId="0" xfId="45" applyFont="1" applyAlignment="1">
      <alignment horizontal="center" vertical="center"/>
    </xf>
    <xf numFmtId="165" fontId="69" fillId="0" borderId="0" xfId="45" applyNumberFormat="1" applyFont="1" applyAlignment="1">
      <alignment horizontal="center" vertical="center"/>
    </xf>
    <xf numFmtId="165" fontId="70" fillId="0" borderId="0" xfId="45" applyNumberFormat="1" applyFont="1" applyAlignment="1">
      <alignment horizontal="right" vertical="center"/>
    </xf>
    <xf numFmtId="0" fontId="69" fillId="0" borderId="0" xfId="45" applyFont="1" applyAlignment="1">
      <alignment horizontal="left" vertical="center"/>
    </xf>
    <xf numFmtId="165" fontId="69" fillId="0" borderId="0" xfId="45" applyNumberFormat="1" applyFont="1" applyAlignment="1">
      <alignment vertical="center"/>
    </xf>
    <xf numFmtId="0" fontId="69" fillId="0" borderId="43" xfId="45" applyFont="1" applyBorder="1" applyAlignment="1">
      <alignment vertical="center"/>
    </xf>
    <xf numFmtId="0" fontId="69" fillId="0" borderId="65" xfId="45" applyFont="1" applyBorder="1" applyAlignment="1">
      <alignment vertical="center"/>
    </xf>
    <xf numFmtId="0" fontId="72" fillId="0" borderId="54" xfId="45" applyFont="1" applyBorder="1" applyAlignment="1">
      <alignment vertical="center"/>
    </xf>
    <xf numFmtId="0" fontId="69" fillId="0" borderId="11" xfId="45" applyFont="1" applyBorder="1" applyAlignment="1">
      <alignment horizontal="center" vertical="center"/>
    </xf>
    <xf numFmtId="0" fontId="69" fillId="0" borderId="12" xfId="45" applyFont="1" applyBorder="1" applyAlignment="1">
      <alignment horizontal="center" vertical="center"/>
    </xf>
    <xf numFmtId="0" fontId="69" fillId="0" borderId="62" xfId="45" applyFont="1" applyBorder="1" applyAlignment="1">
      <alignment vertical="center"/>
    </xf>
    <xf numFmtId="0" fontId="69" fillId="0" borderId="55" xfId="45" applyFont="1" applyBorder="1" applyAlignment="1">
      <alignment vertical="center"/>
    </xf>
    <xf numFmtId="0" fontId="69" fillId="0" borderId="21" xfId="45" applyFont="1" applyBorder="1" applyAlignment="1">
      <alignment horizontal="center" vertical="center"/>
    </xf>
    <xf numFmtId="0" fontId="69" fillId="0" borderId="23" xfId="45" applyFont="1" applyBorder="1" applyAlignment="1">
      <alignment horizontal="center" vertical="center"/>
    </xf>
    <xf numFmtId="0" fontId="69" fillId="0" borderId="59" xfId="45" applyFont="1" applyBorder="1" applyAlignment="1">
      <alignment vertical="center"/>
    </xf>
    <xf numFmtId="0" fontId="69" fillId="0" borderId="60" xfId="45" applyFont="1" applyBorder="1" applyAlignment="1">
      <alignment vertical="center"/>
    </xf>
    <xf numFmtId="0" fontId="69" fillId="0" borderId="56" xfId="45" applyFont="1" applyBorder="1" applyAlignment="1">
      <alignment vertical="center"/>
    </xf>
    <xf numFmtId="0" fontId="69" fillId="0" borderId="57" xfId="45" applyFont="1" applyBorder="1" applyAlignment="1">
      <alignment horizontal="center" vertical="center"/>
    </xf>
    <xf numFmtId="0" fontId="69" fillId="0" borderId="58" xfId="45" applyFont="1" applyBorder="1" applyAlignment="1">
      <alignment horizontal="center" vertical="center"/>
    </xf>
    <xf numFmtId="0" fontId="69" fillId="0" borderId="63" xfId="45" applyFont="1" applyBorder="1" applyAlignment="1">
      <alignment vertical="center"/>
    </xf>
    <xf numFmtId="0" fontId="69" fillId="0" borderId="64" xfId="45" applyFont="1" applyBorder="1" applyAlignment="1">
      <alignment vertical="center"/>
    </xf>
    <xf numFmtId="0" fontId="69" fillId="0" borderId="13" xfId="45" applyFont="1" applyBorder="1" applyAlignment="1">
      <alignment horizontal="center" vertical="center"/>
    </xf>
    <xf numFmtId="0" fontId="69" fillId="0" borderId="16" xfId="45" applyFont="1" applyBorder="1" applyAlignment="1">
      <alignment horizontal="center" vertical="center"/>
    </xf>
    <xf numFmtId="0" fontId="72" fillId="0" borderId="66" xfId="45" applyFont="1" applyBorder="1" applyAlignment="1">
      <alignment vertical="center"/>
    </xf>
    <xf numFmtId="0" fontId="69" fillId="0" borderId="52" xfId="45" applyFont="1" applyBorder="1" applyAlignment="1">
      <alignment horizontal="center" vertical="center"/>
    </xf>
    <xf numFmtId="0" fontId="69" fillId="0" borderId="67" xfId="45" applyFont="1" applyBorder="1" applyAlignment="1">
      <alignment horizontal="center" vertical="center"/>
    </xf>
    <xf numFmtId="0" fontId="72" fillId="0" borderId="64" xfId="45" applyFont="1" applyBorder="1" applyAlignment="1">
      <alignment vertical="center"/>
    </xf>
    <xf numFmtId="0" fontId="69" fillId="0" borderId="68" xfId="45" applyFont="1" applyBorder="1" applyAlignment="1">
      <alignment vertical="center"/>
    </xf>
    <xf numFmtId="0" fontId="69" fillId="0" borderId="69" xfId="45" applyFont="1" applyBorder="1" applyAlignment="1">
      <alignment vertical="center"/>
    </xf>
    <xf numFmtId="0" fontId="69" fillId="0" borderId="70" xfId="45" applyFont="1" applyBorder="1" applyAlignment="1">
      <alignment vertical="center"/>
    </xf>
    <xf numFmtId="0" fontId="69" fillId="0" borderId="12" xfId="45" applyFont="1" applyBorder="1" applyAlignment="1">
      <alignment vertical="center"/>
    </xf>
    <xf numFmtId="0" fontId="69" fillId="0" borderId="23" xfId="45" applyFont="1" applyBorder="1" applyAlignment="1">
      <alignment vertical="center"/>
    </xf>
    <xf numFmtId="0" fontId="69" fillId="0" borderId="16" xfId="45" applyFont="1" applyBorder="1" applyAlignment="1">
      <alignment vertical="center"/>
    </xf>
    <xf numFmtId="0" fontId="69" fillId="0" borderId="67" xfId="45" applyFont="1" applyBorder="1" applyAlignment="1">
      <alignment vertical="center"/>
    </xf>
    <xf numFmtId="0" fontId="69" fillId="0" borderId="58" xfId="45" applyFont="1" applyBorder="1" applyAlignment="1">
      <alignment vertical="center"/>
    </xf>
    <xf numFmtId="0" fontId="69" fillId="0" borderId="13" xfId="45" applyFont="1" applyBorder="1" applyAlignment="1">
      <alignment vertical="center"/>
    </xf>
    <xf numFmtId="0" fontId="69" fillId="0" borderId="11" xfId="45" applyFont="1" applyBorder="1" applyAlignment="1">
      <alignment vertical="center"/>
    </xf>
    <xf numFmtId="0" fontId="69" fillId="0" borderId="52" xfId="45" applyFont="1" applyBorder="1" applyAlignment="1">
      <alignment vertical="center"/>
    </xf>
    <xf numFmtId="0" fontId="69" fillId="0" borderId="57" xfId="45" applyFont="1" applyBorder="1" applyAlignment="1">
      <alignment vertical="center"/>
    </xf>
    <xf numFmtId="0" fontId="69" fillId="0" borderId="71" xfId="45" applyFont="1" applyBorder="1" applyAlignment="1">
      <alignment vertical="center"/>
    </xf>
    <xf numFmtId="0" fontId="1" fillId="0" borderId="0" xfId="44" applyFill="1" applyBorder="1"/>
    <xf numFmtId="0" fontId="1" fillId="0" borderId="13" xfId="44" applyFont="1" applyFill="1" applyBorder="1" applyProtection="1"/>
    <xf numFmtId="0" fontId="14" fillId="0" borderId="13" xfId="0" applyFont="1" applyFill="1" applyBorder="1" applyAlignment="1">
      <alignment horizontal="center"/>
    </xf>
    <xf numFmtId="0" fontId="69" fillId="0" borderId="0" xfId="45" applyFont="1" applyBorder="1" applyAlignment="1">
      <alignment vertical="center"/>
    </xf>
    <xf numFmtId="0" fontId="69" fillId="0" borderId="0" xfId="45" applyFont="1" applyBorder="1" applyAlignment="1">
      <alignment horizontal="center" vertical="center"/>
    </xf>
    <xf numFmtId="165" fontId="69" fillId="0" borderId="13" xfId="45" applyNumberFormat="1" applyFont="1" applyBorder="1" applyAlignment="1" applyProtection="1">
      <alignment horizontal="center" vertical="center"/>
      <protection locked="0"/>
    </xf>
    <xf numFmtId="165" fontId="69" fillId="0" borderId="0" xfId="45" applyNumberFormat="1" applyFont="1" applyBorder="1" applyAlignment="1" applyProtection="1">
      <alignment horizontal="center" vertical="center"/>
      <protection locked="0"/>
    </xf>
    <xf numFmtId="0" fontId="69" fillId="0" borderId="78" xfId="45" applyFont="1" applyBorder="1" applyAlignment="1">
      <alignment vertical="center"/>
    </xf>
    <xf numFmtId="0" fontId="72" fillId="0" borderId="62" xfId="45" applyFont="1" applyBorder="1" applyAlignment="1">
      <alignment vertical="center"/>
    </xf>
    <xf numFmtId="0" fontId="69" fillId="0" borderId="24" xfId="45" applyFont="1" applyBorder="1" applyAlignment="1">
      <alignment vertical="center"/>
    </xf>
    <xf numFmtId="0" fontId="3" fillId="39" borderId="73" xfId="0" applyFont="1" applyFill="1" applyBorder="1" applyAlignment="1">
      <alignment horizontal="center"/>
    </xf>
    <xf numFmtId="0" fontId="3" fillId="0" borderId="17" xfId="0" applyFont="1" applyFill="1" applyBorder="1" applyAlignment="1">
      <alignment horizontal="center"/>
    </xf>
    <xf numFmtId="0" fontId="3" fillId="0" borderId="14" xfId="0" applyFont="1" applyFill="1" applyBorder="1" applyAlignment="1">
      <alignment horizontal="center"/>
    </xf>
    <xf numFmtId="0" fontId="72" fillId="0" borderId="55" xfId="45" applyFont="1" applyBorder="1" applyAlignment="1">
      <alignment vertical="center"/>
    </xf>
    <xf numFmtId="0" fontId="3" fillId="0" borderId="41" xfId="0" applyFont="1" applyFill="1" applyBorder="1" applyAlignment="1">
      <alignment horizontal="center"/>
    </xf>
    <xf numFmtId="0" fontId="72" fillId="0" borderId="56" xfId="45" applyFont="1" applyBorder="1" applyAlignment="1">
      <alignment vertical="center"/>
    </xf>
    <xf numFmtId="0" fontId="3" fillId="39" borderId="72" xfId="0" applyFont="1" applyFill="1" applyBorder="1" applyAlignment="1">
      <alignment horizontal="center"/>
    </xf>
    <xf numFmtId="0" fontId="3" fillId="0" borderId="18" xfId="0" applyFont="1" applyFill="1" applyBorder="1" applyAlignment="1">
      <alignment horizontal="center"/>
    </xf>
    <xf numFmtId="0" fontId="3" fillId="0" borderId="46" xfId="0" applyFont="1" applyFill="1" applyBorder="1" applyAlignment="1">
      <alignment horizontal="center"/>
    </xf>
    <xf numFmtId="0" fontId="3" fillId="39" borderId="81" xfId="0" applyFont="1" applyFill="1" applyBorder="1" applyAlignment="1">
      <alignment horizontal="center"/>
    </xf>
    <xf numFmtId="0" fontId="3" fillId="0" borderId="80" xfId="0" applyFont="1" applyFill="1" applyBorder="1" applyAlignment="1">
      <alignment horizontal="center"/>
    </xf>
    <xf numFmtId="0" fontId="3" fillId="39" borderId="79" xfId="0" applyFont="1" applyFill="1" applyBorder="1" applyAlignment="1">
      <alignment horizontal="center"/>
    </xf>
    <xf numFmtId="0" fontId="3" fillId="0" borderId="82" xfId="0" applyFont="1" applyFill="1" applyBorder="1" applyAlignment="1">
      <alignment horizontal="center"/>
    </xf>
    <xf numFmtId="0" fontId="1" fillId="0" borderId="0" xfId="0" applyFont="1"/>
    <xf numFmtId="0" fontId="1" fillId="0" borderId="0" xfId="0" applyFont="1" applyAlignment="1">
      <alignment horizontal="left" vertical="top" wrapText="1"/>
    </xf>
    <xf numFmtId="0" fontId="0" fillId="0" borderId="0" xfId="0" applyAlignment="1">
      <alignment horizontal="left"/>
    </xf>
    <xf numFmtId="0" fontId="3" fillId="0" borderId="0" xfId="0" applyFont="1" applyAlignment="1">
      <alignment horizontal="center"/>
    </xf>
    <xf numFmtId="0" fontId="3" fillId="0" borderId="0" xfId="0" applyFont="1" applyAlignment="1" applyProtection="1">
      <alignment horizontal="center"/>
    </xf>
    <xf numFmtId="0" fontId="3" fillId="0" borderId="0" xfId="0" applyFont="1" applyBorder="1" applyAlignment="1">
      <alignment horizontal="center"/>
    </xf>
    <xf numFmtId="0" fontId="0" fillId="0" borderId="0" xfId="0" applyBorder="1" applyAlignment="1">
      <alignment horizontal="left"/>
    </xf>
    <xf numFmtId="0" fontId="0" fillId="0" borderId="0" xfId="0" applyAlignment="1" applyProtection="1">
      <alignment horizontal="left"/>
      <protection locked="0"/>
    </xf>
    <xf numFmtId="0" fontId="1" fillId="0" borderId="0" xfId="44" applyBorder="1" applyAlignment="1" applyProtection="1">
      <alignment horizontal="left"/>
    </xf>
    <xf numFmtId="0" fontId="69" fillId="0" borderId="23" xfId="45" applyFont="1" applyBorder="1" applyAlignment="1" applyProtection="1">
      <alignment horizontal="left" vertical="center"/>
      <protection locked="0"/>
    </xf>
    <xf numFmtId="0" fontId="1" fillId="0" borderId="0" xfId="0" applyFont="1" applyAlignment="1" applyProtection="1">
      <alignment horizontal="center"/>
      <protection locked="0"/>
    </xf>
    <xf numFmtId="165" fontId="1" fillId="0" borderId="23" xfId="0" applyNumberFormat="1" applyFont="1" applyFill="1" applyBorder="1" applyAlignment="1" applyProtection="1">
      <alignment horizontal="center"/>
      <protection locked="0"/>
    </xf>
    <xf numFmtId="0" fontId="11" fillId="0" borderId="21" xfId="0" applyFont="1" applyFill="1" applyBorder="1" applyAlignment="1" applyProtection="1">
      <alignment horizontal="left"/>
      <protection locked="0"/>
    </xf>
    <xf numFmtId="0" fontId="11" fillId="0" borderId="21" xfId="0" applyFont="1" applyBorder="1" applyAlignment="1" applyProtection="1">
      <alignment horizontal="left"/>
      <protection locked="0"/>
    </xf>
    <xf numFmtId="0" fontId="1" fillId="0" borderId="0" xfId="0" applyFont="1" applyBorder="1" applyAlignment="1" applyProtection="1">
      <alignment horizontal="left"/>
    </xf>
    <xf numFmtId="0" fontId="1" fillId="0" borderId="10" xfId="0" applyFont="1" applyBorder="1" applyAlignment="1" applyProtection="1">
      <alignment horizontal="left"/>
    </xf>
    <xf numFmtId="0" fontId="1" fillId="0" borderId="0" xfId="0" applyFont="1" applyBorder="1" applyAlignment="1" applyProtection="1">
      <alignment horizontal="center"/>
    </xf>
    <xf numFmtId="0" fontId="1" fillId="0" borderId="0" xfId="0" applyFont="1" applyFill="1" applyProtection="1"/>
    <xf numFmtId="0" fontId="1" fillId="0" borderId="0" xfId="0" applyFont="1" applyFill="1" applyBorder="1" applyProtection="1"/>
    <xf numFmtId="0" fontId="1" fillId="0" borderId="14" xfId="0" applyFont="1" applyBorder="1" applyAlignment="1" applyProtection="1">
      <alignment horizontal="left" indent="1"/>
      <protection locked="0"/>
    </xf>
    <xf numFmtId="0" fontId="83" fillId="0" borderId="0" xfId="0" applyFont="1"/>
    <xf numFmtId="0" fontId="69" fillId="0" borderId="0" xfId="45" applyFont="1" applyAlignment="1">
      <alignment textRotation="90"/>
    </xf>
    <xf numFmtId="165" fontId="68" fillId="0" borderId="0" xfId="45" applyNumberFormat="1" applyFont="1" applyBorder="1" applyAlignment="1">
      <alignment horizontal="center" vertical="center"/>
    </xf>
    <xf numFmtId="0" fontId="74" fillId="0" borderId="0" xfId="45" applyFont="1" applyBorder="1" applyAlignment="1">
      <alignment horizontal="right" vertical="center"/>
    </xf>
    <xf numFmtId="165" fontId="68" fillId="0" borderId="0" xfId="45" applyNumberFormat="1" applyFont="1" applyBorder="1" applyAlignment="1">
      <alignment horizontal="right" vertical="center"/>
    </xf>
    <xf numFmtId="165" fontId="68" fillId="0" borderId="0" xfId="45" applyNumberFormat="1" applyFont="1" applyBorder="1" applyAlignment="1" applyProtection="1">
      <alignment horizontal="right" vertical="center"/>
      <protection locked="0"/>
    </xf>
    <xf numFmtId="0" fontId="1" fillId="30" borderId="19" xfId="0" applyFont="1" applyFill="1" applyBorder="1" applyAlignment="1" applyProtection="1">
      <protection locked="0"/>
    </xf>
    <xf numFmtId="0" fontId="0" fillId="0" borderId="0" xfId="0" applyAlignment="1" applyProtection="1">
      <alignment horizontal="left" vertical="top" wrapText="1"/>
    </xf>
    <xf numFmtId="0" fontId="0" fillId="0" borderId="0" xfId="0" applyAlignment="1" applyProtection="1">
      <alignment wrapText="1"/>
    </xf>
    <xf numFmtId="0" fontId="3" fillId="0" borderId="0" xfId="0" applyFont="1" applyAlignment="1" applyProtection="1">
      <alignment horizontal="left"/>
    </xf>
    <xf numFmtId="0" fontId="1" fillId="0" borderId="0" xfId="0" applyFont="1" applyAlignment="1" applyProtection="1">
      <alignment horizontal="left" vertical="top" wrapText="1"/>
    </xf>
    <xf numFmtId="0" fontId="0" fillId="0" borderId="0" xfId="0" applyAlignment="1" applyProtection="1">
      <alignment horizontal="left" wrapText="1"/>
    </xf>
    <xf numFmtId="167" fontId="3" fillId="0" borderId="0" xfId="0" applyNumberFormat="1" applyFont="1" applyAlignment="1">
      <alignment horizontal="right"/>
    </xf>
    <xf numFmtId="0" fontId="1" fillId="0" borderId="0" xfId="0" applyFont="1" applyAlignment="1" applyProtection="1">
      <alignment horizontal="left" wrapText="1"/>
    </xf>
    <xf numFmtId="0" fontId="1" fillId="0" borderId="0" xfId="0" applyFont="1" applyAlignment="1" applyProtection="1">
      <alignment horizontal="right" wrapText="1"/>
    </xf>
    <xf numFmtId="165" fontId="0" fillId="0" borderId="0" xfId="0" applyNumberFormat="1" applyAlignment="1" applyProtection="1">
      <alignment horizontal="center" vertical="top"/>
    </xf>
    <xf numFmtId="0" fontId="1" fillId="0" borderId="0" xfId="0" quotePrefix="1" applyFont="1" applyProtection="1"/>
    <xf numFmtId="164" fontId="0" fillId="0" borderId="0" xfId="0" applyNumberFormat="1" applyAlignment="1" applyProtection="1">
      <alignment horizontal="center"/>
    </xf>
    <xf numFmtId="0" fontId="1" fillId="0" borderId="0" xfId="0" quotePrefix="1" applyFont="1" applyAlignment="1" applyProtection="1"/>
    <xf numFmtId="0" fontId="1" fillId="0" borderId="0" xfId="0" quotePrefix="1" applyFont="1" applyAlignment="1" applyProtection="1">
      <alignment wrapText="1"/>
    </xf>
    <xf numFmtId="0" fontId="1" fillId="0" borderId="0" xfId="0" quotePrefix="1" applyFont="1" applyAlignment="1" applyProtection="1">
      <alignment vertical="top" wrapText="1"/>
    </xf>
    <xf numFmtId="165" fontId="0" fillId="0" borderId="0" xfId="0" applyNumberFormat="1" applyAlignment="1" applyProtection="1">
      <alignment horizontal="center" vertical="center"/>
    </xf>
    <xf numFmtId="166" fontId="76" fillId="0" borderId="34" xfId="0" applyNumberFormat="1" applyFont="1" applyBorder="1" applyAlignment="1" applyProtection="1">
      <alignment horizontal="center"/>
      <protection locked="0"/>
    </xf>
    <xf numFmtId="166" fontId="76" fillId="0" borderId="30" xfId="0" applyNumberFormat="1" applyFont="1" applyBorder="1" applyAlignment="1" applyProtection="1">
      <alignment horizontal="center"/>
      <protection locked="0"/>
    </xf>
    <xf numFmtId="166" fontId="76" fillId="0" borderId="35" xfId="0" applyNumberFormat="1" applyFont="1" applyBorder="1" applyAlignment="1" applyProtection="1">
      <alignment horizontal="center"/>
      <protection locked="0"/>
    </xf>
    <xf numFmtId="166" fontId="76" fillId="0" borderId="31" xfId="0" applyNumberFormat="1" applyFont="1" applyBorder="1" applyAlignment="1" applyProtection="1">
      <alignment horizontal="center"/>
      <protection locked="0"/>
    </xf>
    <xf numFmtId="166" fontId="76" fillId="0" borderId="17" xfId="0" applyNumberFormat="1" applyFont="1" applyBorder="1" applyAlignment="1" applyProtection="1">
      <alignment horizontal="center"/>
      <protection locked="0"/>
    </xf>
    <xf numFmtId="166" fontId="76" fillId="0" borderId="38" xfId="0" applyNumberFormat="1" applyFont="1" applyBorder="1" applyAlignment="1" applyProtection="1">
      <alignment horizontal="center"/>
      <protection locked="0"/>
    </xf>
    <xf numFmtId="166" fontId="76" fillId="0" borderId="32" xfId="0" applyNumberFormat="1" applyFont="1" applyBorder="1" applyAlignment="1" applyProtection="1">
      <alignment horizontal="center"/>
      <protection locked="0"/>
    </xf>
    <xf numFmtId="0" fontId="69" fillId="0" borderId="11" xfId="45" applyFont="1" applyBorder="1" applyAlignment="1" applyProtection="1">
      <alignment horizontal="left" vertical="center"/>
      <protection locked="0"/>
    </xf>
    <xf numFmtId="0" fontId="69" fillId="0" borderId="13" xfId="45" applyFont="1" applyBorder="1" applyAlignment="1" applyProtection="1">
      <alignment horizontal="left" vertical="center"/>
      <protection locked="0"/>
    </xf>
    <xf numFmtId="0" fontId="1" fillId="39" borderId="83" xfId="0" applyFont="1" applyFill="1" applyBorder="1" applyAlignment="1">
      <alignment horizontal="center"/>
    </xf>
    <xf numFmtId="0" fontId="1" fillId="0" borderId="0" xfId="0" applyFont="1" applyBorder="1" applyAlignment="1" applyProtection="1">
      <alignment horizontal="center"/>
    </xf>
    <xf numFmtId="0" fontId="69" fillId="0" borderId="11" xfId="45" applyFont="1" applyBorder="1" applyAlignment="1" applyProtection="1">
      <alignment horizontal="left" vertical="center"/>
      <protection locked="0"/>
    </xf>
    <xf numFmtId="0" fontId="69" fillId="0" borderId="23" xfId="45" applyFont="1" applyBorder="1" applyAlignment="1" applyProtection="1">
      <alignment horizontal="left" vertical="center"/>
      <protection locked="0"/>
    </xf>
    <xf numFmtId="0" fontId="69" fillId="0" borderId="13" xfId="45" applyFont="1" applyBorder="1" applyAlignment="1" applyProtection="1">
      <alignment horizontal="left" vertical="center"/>
      <protection locked="0"/>
    </xf>
    <xf numFmtId="0" fontId="69" fillId="0" borderId="12" xfId="45" applyFont="1" applyBorder="1" applyAlignment="1">
      <alignment horizontal="left" vertical="center"/>
    </xf>
    <xf numFmtId="0" fontId="1" fillId="0" borderId="14" xfId="0" applyFont="1" applyBorder="1" applyAlignment="1">
      <alignment horizontal="center"/>
    </xf>
    <xf numFmtId="0" fontId="69" fillId="0" borderId="23" xfId="45" applyFont="1" applyBorder="1" applyAlignment="1">
      <alignment horizontal="left" vertical="center"/>
    </xf>
    <xf numFmtId="0" fontId="69" fillId="0" borderId="16" xfId="45" applyFont="1" applyBorder="1" applyAlignment="1">
      <alignment horizontal="left" vertical="center"/>
    </xf>
    <xf numFmtId="165" fontId="69" fillId="0" borderId="11" xfId="45" applyNumberFormat="1" applyFont="1" applyBorder="1" applyAlignment="1" applyProtection="1">
      <alignment horizontal="center" vertical="center"/>
      <protection locked="0"/>
    </xf>
    <xf numFmtId="0" fontId="3" fillId="0" borderId="14" xfId="0" applyFont="1" applyBorder="1" applyAlignment="1">
      <alignment horizontal="center"/>
    </xf>
    <xf numFmtId="165" fontId="69" fillId="0" borderId="13" xfId="45" applyNumberFormat="1" applyFont="1" applyFill="1" applyBorder="1" applyAlignment="1" applyProtection="1">
      <alignment horizontal="center" vertical="center"/>
      <protection locked="0"/>
    </xf>
    <xf numFmtId="0" fontId="3" fillId="0" borderId="13" xfId="0" applyFont="1" applyFill="1" applyBorder="1" applyAlignment="1">
      <alignment horizontal="center"/>
    </xf>
    <xf numFmtId="165" fontId="69" fillId="0" borderId="11" xfId="45" applyNumberFormat="1" applyFont="1" applyFill="1" applyBorder="1" applyAlignment="1" applyProtection="1">
      <alignment horizontal="center" vertical="center"/>
      <protection locked="0"/>
    </xf>
    <xf numFmtId="0" fontId="3" fillId="0" borderId="11" xfId="0" applyFont="1" applyFill="1" applyBorder="1" applyAlignment="1">
      <alignment horizontal="center"/>
    </xf>
    <xf numFmtId="0" fontId="1" fillId="40" borderId="41" xfId="0" applyFont="1" applyFill="1" applyBorder="1" applyAlignment="1" applyProtection="1">
      <alignment horizontal="center"/>
      <protection locked="0"/>
    </xf>
    <xf numFmtId="0" fontId="1" fillId="40" borderId="46" xfId="0" applyFont="1" applyFill="1" applyBorder="1" applyAlignment="1" applyProtection="1">
      <alignment horizontal="center"/>
      <protection locked="0"/>
    </xf>
    <xf numFmtId="0" fontId="1" fillId="40" borderId="14" xfId="0" applyFont="1" applyFill="1" applyBorder="1" applyAlignment="1" applyProtection="1">
      <alignment horizontal="center"/>
      <protection locked="0"/>
    </xf>
    <xf numFmtId="0" fontId="1" fillId="40" borderId="80" xfId="0" applyFont="1" applyFill="1" applyBorder="1" applyAlignment="1" applyProtection="1">
      <alignment horizontal="center"/>
      <protection locked="0"/>
    </xf>
    <xf numFmtId="0" fontId="1" fillId="40" borderId="18" xfId="0" applyFont="1" applyFill="1" applyBorder="1" applyAlignment="1" applyProtection="1">
      <alignment horizontal="center"/>
      <protection locked="0"/>
    </xf>
    <xf numFmtId="0" fontId="1" fillId="40" borderId="17" xfId="0" applyFont="1" applyFill="1" applyBorder="1" applyAlignment="1" applyProtection="1">
      <alignment horizontal="center"/>
      <protection locked="0"/>
    </xf>
    <xf numFmtId="0" fontId="0" fillId="0" borderId="0" xfId="0" applyFill="1" applyBorder="1" applyAlignment="1" applyProtection="1">
      <alignment horizontal="center" vertical="top"/>
    </xf>
    <xf numFmtId="0" fontId="0" fillId="0" borderId="0" xfId="0" applyFill="1" applyProtection="1"/>
    <xf numFmtId="0" fontId="3" fillId="0" borderId="0" xfId="0" applyFont="1" applyBorder="1" applyAlignment="1">
      <alignment horizontal="center"/>
    </xf>
    <xf numFmtId="0" fontId="69" fillId="0" borderId="41" xfId="45" applyNumberFormat="1" applyFont="1" applyBorder="1" applyAlignment="1" applyProtection="1">
      <alignment horizontal="center" vertical="center"/>
      <protection locked="0"/>
    </xf>
    <xf numFmtId="0" fontId="1" fillId="40" borderId="41" xfId="0" applyNumberFormat="1" applyFont="1" applyFill="1" applyBorder="1" applyAlignment="1" applyProtection="1">
      <alignment horizontal="center"/>
      <protection locked="0"/>
    </xf>
    <xf numFmtId="0" fontId="69" fillId="0" borderId="14" xfId="45" applyNumberFormat="1" applyFont="1" applyBorder="1" applyAlignment="1" applyProtection="1">
      <alignment horizontal="center" vertical="center"/>
      <protection locked="0"/>
    </xf>
    <xf numFmtId="0" fontId="69" fillId="0" borderId="22" xfId="45" applyNumberFormat="1" applyFont="1" applyBorder="1" applyAlignment="1" applyProtection="1">
      <alignment horizontal="center" vertical="center"/>
      <protection locked="0"/>
    </xf>
    <xf numFmtId="0" fontId="69" fillId="40" borderId="18" xfId="45" applyNumberFormat="1" applyFont="1" applyFill="1" applyBorder="1" applyAlignment="1" applyProtection="1">
      <alignment horizontal="center" vertical="center"/>
      <protection locked="0"/>
    </xf>
    <xf numFmtId="0" fontId="69" fillId="40" borderId="17" xfId="45" applyNumberFormat="1" applyFont="1" applyFill="1" applyBorder="1" applyAlignment="1" applyProtection="1">
      <alignment horizontal="center" vertical="center"/>
      <protection locked="0"/>
    </xf>
    <xf numFmtId="0" fontId="1" fillId="0" borderId="0" xfId="0" quotePrefix="1" applyFont="1" applyAlignment="1" applyProtection="1">
      <alignment horizontal="left" vertical="top" wrapText="1"/>
    </xf>
    <xf numFmtId="0" fontId="3" fillId="0" borderId="0" xfId="0" applyFont="1" applyAlignment="1" applyProtection="1">
      <alignment horizontal="left" wrapText="1"/>
    </xf>
    <xf numFmtId="0" fontId="0" fillId="0" borderId="0" xfId="0" applyAlignment="1" applyProtection="1">
      <alignment horizontal="left" vertical="top" wrapText="1"/>
    </xf>
    <xf numFmtId="0" fontId="1" fillId="0" borderId="0" xfId="0" quotePrefix="1" applyFont="1" applyAlignment="1" applyProtection="1">
      <alignment horizontal="left" wrapText="1"/>
    </xf>
    <xf numFmtId="0" fontId="1" fillId="0" borderId="0" xfId="0" quotePrefix="1" applyFont="1" applyAlignment="1" applyProtection="1">
      <alignment wrapText="1"/>
    </xf>
    <xf numFmtId="0" fontId="0" fillId="0" borderId="0" xfId="0" applyAlignment="1" applyProtection="1">
      <alignment wrapText="1"/>
    </xf>
    <xf numFmtId="0" fontId="5" fillId="0" borderId="0" xfId="35" applyAlignment="1" applyProtection="1">
      <alignment horizontal="left" vertical="top"/>
    </xf>
    <xf numFmtId="0" fontId="0" fillId="0" borderId="0" xfId="0" applyAlignment="1" applyProtection="1">
      <alignment horizontal="left" vertical="top"/>
    </xf>
    <xf numFmtId="0" fontId="5" fillId="0" borderId="0" xfId="35" applyAlignment="1" applyProtection="1">
      <alignment horizontal="left" wrapText="1"/>
    </xf>
    <xf numFmtId="0" fontId="58" fillId="33" borderId="0" xfId="0" applyFont="1" applyFill="1" applyAlignment="1" applyProtection="1">
      <alignment horizontal="center" wrapText="1"/>
    </xf>
    <xf numFmtId="0" fontId="1" fillId="0" borderId="0" xfId="0" applyFont="1" applyAlignment="1" applyProtection="1">
      <alignment horizontal="left" vertical="top" wrapText="1"/>
    </xf>
    <xf numFmtId="0" fontId="0" fillId="0" borderId="0" xfId="0" quotePrefix="1" applyAlignment="1" applyProtection="1">
      <alignment horizontal="left"/>
    </xf>
    <xf numFmtId="0" fontId="3" fillId="0" borderId="0" xfId="0" applyFont="1" applyAlignment="1" applyProtection="1">
      <alignment horizontal="left"/>
    </xf>
    <xf numFmtId="0" fontId="0" fillId="0" borderId="0" xfId="0" applyAlignment="1" applyProtection="1">
      <alignment horizontal="left"/>
    </xf>
    <xf numFmtId="0" fontId="5" fillId="0" borderId="0" xfId="35" applyAlignment="1" applyProtection="1">
      <alignment horizontal="left" vertical="top" wrapText="1"/>
    </xf>
    <xf numFmtId="0" fontId="2" fillId="0" borderId="0" xfId="0" applyFont="1" applyAlignment="1" applyProtection="1">
      <alignment horizontal="left"/>
    </xf>
    <xf numFmtId="0" fontId="0" fillId="0" borderId="0" xfId="0" quotePrefix="1" applyAlignment="1" applyProtection="1">
      <alignment wrapText="1"/>
    </xf>
    <xf numFmtId="0" fontId="0" fillId="0" borderId="0" xfId="0" applyAlignment="1" applyProtection="1">
      <alignment horizontal="left" wrapText="1"/>
    </xf>
    <xf numFmtId="0" fontId="55" fillId="32" borderId="0" xfId="0" applyFont="1" applyFill="1" applyAlignment="1" applyProtection="1">
      <alignment horizontal="center" vertical="center"/>
    </xf>
    <xf numFmtId="0" fontId="1" fillId="0" borderId="0" xfId="0" applyFont="1" applyAlignment="1" applyProtection="1">
      <alignment horizontal="left" wrapText="1"/>
    </xf>
    <xf numFmtId="0" fontId="1" fillId="0" borderId="0" xfId="0" applyFont="1" applyAlignment="1">
      <alignment horizontal="left" vertical="top" wrapText="1"/>
    </xf>
    <xf numFmtId="0" fontId="3" fillId="0" borderId="0" xfId="0" applyFont="1" applyAlignment="1" applyProtection="1"/>
    <xf numFmtId="0" fontId="1" fillId="0" borderId="0" xfId="0" applyFont="1" applyAlignment="1" applyProtection="1"/>
    <xf numFmtId="0" fontId="1" fillId="0" borderId="0" xfId="0" applyFont="1" applyAlignment="1" applyProtection="1">
      <alignment horizontal="left" vertical="center" wrapText="1"/>
    </xf>
    <xf numFmtId="0" fontId="3" fillId="0" borderId="43" xfId="0" applyFont="1" applyBorder="1" applyAlignment="1" applyProtection="1">
      <alignment horizontal="left"/>
    </xf>
    <xf numFmtId="14" fontId="8" fillId="33" borderId="0" xfId="0" applyNumberFormat="1" applyFont="1" applyFill="1" applyBorder="1" applyAlignment="1" applyProtection="1">
      <alignment horizontal="left" textRotation="90"/>
    </xf>
    <xf numFmtId="0" fontId="8" fillId="33" borderId="0" xfId="0" applyFont="1" applyFill="1" applyBorder="1" applyAlignment="1" applyProtection="1">
      <alignment horizontal="left" textRotation="90"/>
    </xf>
    <xf numFmtId="0" fontId="8" fillId="33" borderId="11" xfId="0" applyFont="1" applyFill="1" applyBorder="1" applyAlignment="1" applyProtection="1">
      <alignment horizontal="left" textRotation="90"/>
    </xf>
    <xf numFmtId="0" fontId="3" fillId="0" borderId="0" xfId="0" applyFont="1" applyAlignment="1">
      <alignment horizontal="center"/>
    </xf>
    <xf numFmtId="0" fontId="3" fillId="0" borderId="0" xfId="0" applyFont="1" applyAlignment="1" applyProtection="1">
      <alignment horizontal="center"/>
    </xf>
    <xf numFmtId="0" fontId="0" fillId="0" borderId="17" xfId="0" applyBorder="1" applyAlignment="1">
      <alignment horizontal="left"/>
    </xf>
    <xf numFmtId="0" fontId="0" fillId="0" borderId="23" xfId="0" applyBorder="1" applyAlignment="1">
      <alignment horizontal="left"/>
    </xf>
    <xf numFmtId="0" fontId="3" fillId="0" borderId="0" xfId="0" applyFont="1" applyBorder="1" applyAlignment="1">
      <alignment horizontal="center"/>
    </xf>
    <xf numFmtId="0" fontId="0" fillId="41" borderId="17" xfId="0" applyFill="1" applyBorder="1" applyAlignment="1" applyProtection="1">
      <alignment horizontal="left"/>
      <protection locked="0"/>
    </xf>
    <xf numFmtId="0" fontId="0" fillId="41" borderId="23" xfId="0" applyFill="1" applyBorder="1" applyAlignment="1" applyProtection="1">
      <alignment horizontal="left"/>
      <protection locked="0"/>
    </xf>
    <xf numFmtId="0" fontId="0" fillId="0" borderId="14" xfId="0" applyBorder="1" applyAlignment="1">
      <alignment horizontal="left"/>
    </xf>
    <xf numFmtId="0" fontId="11" fillId="0" borderId="11" xfId="0" applyFont="1" applyBorder="1" applyAlignment="1">
      <alignment horizontal="right"/>
    </xf>
    <xf numFmtId="0" fontId="11" fillId="0" borderId="0" xfId="0" applyFont="1" applyBorder="1" applyAlignment="1">
      <alignment horizontal="right"/>
    </xf>
    <xf numFmtId="0" fontId="0" fillId="41" borderId="14" xfId="0" applyFill="1" applyBorder="1" applyAlignment="1" applyProtection="1">
      <alignment horizontal="left"/>
      <protection locked="0"/>
    </xf>
    <xf numFmtId="0" fontId="0" fillId="0" borderId="0" xfId="0" applyBorder="1" applyAlignment="1">
      <alignment horizontal="left"/>
    </xf>
    <xf numFmtId="0" fontId="0" fillId="0" borderId="10" xfId="0" applyBorder="1" applyAlignment="1">
      <alignment horizontal="left"/>
    </xf>
    <xf numFmtId="0" fontId="0" fillId="32" borderId="11" xfId="0" applyFill="1" applyBorder="1" applyAlignment="1">
      <alignment horizontal="center"/>
    </xf>
    <xf numFmtId="0" fontId="0" fillId="32" borderId="12" xfId="0" applyFill="1" applyBorder="1" applyAlignment="1">
      <alignment horizontal="center"/>
    </xf>
    <xf numFmtId="0" fontId="11" fillId="0" borderId="21" xfId="0" applyFont="1" applyBorder="1" applyAlignment="1">
      <alignment horizontal="right"/>
    </xf>
    <xf numFmtId="0" fontId="11" fillId="0" borderId="13" xfId="0" applyFont="1" applyBorder="1" applyAlignment="1">
      <alignment horizontal="right"/>
    </xf>
    <xf numFmtId="0" fontId="10" fillId="26" borderId="16" xfId="0" applyFont="1" applyFill="1" applyBorder="1" applyAlignment="1" applyProtection="1">
      <alignment horizontal="center" textRotation="90"/>
      <protection locked="0"/>
    </xf>
    <xf numFmtId="0" fontId="10" fillId="26" borderId="10" xfId="0" applyFont="1" applyFill="1" applyBorder="1" applyAlignment="1" applyProtection="1">
      <alignment horizontal="center" textRotation="90"/>
      <protection locked="0"/>
    </xf>
    <xf numFmtId="0" fontId="10" fillId="26" borderId="12" xfId="0" applyFont="1" applyFill="1" applyBorder="1" applyAlignment="1" applyProtection="1">
      <alignment horizontal="center" textRotation="90"/>
      <protection locked="0"/>
    </xf>
    <xf numFmtId="0" fontId="10" fillId="0" borderId="22" xfId="0" applyFont="1" applyBorder="1" applyAlignment="1">
      <alignment horizontal="center" textRotation="90"/>
    </xf>
    <xf numFmtId="0" fontId="10" fillId="0" borderId="40" xfId="0" applyFont="1" applyBorder="1" applyAlignment="1">
      <alignment horizontal="center" textRotation="90"/>
    </xf>
    <xf numFmtId="0" fontId="10" fillId="0" borderId="41" xfId="0" applyFont="1" applyBorder="1" applyAlignment="1">
      <alignment horizontal="center" textRotation="90"/>
    </xf>
    <xf numFmtId="0" fontId="10" fillId="26" borderId="22" xfId="0" applyFont="1" applyFill="1" applyBorder="1" applyAlignment="1" applyProtection="1">
      <alignment horizontal="center" textRotation="90"/>
      <protection locked="0"/>
    </xf>
    <xf numFmtId="0" fontId="10" fillId="26" borderId="40" xfId="0" applyFont="1" applyFill="1" applyBorder="1" applyAlignment="1" applyProtection="1">
      <alignment horizontal="center" textRotation="90"/>
      <protection locked="0"/>
    </xf>
    <xf numFmtId="0" fontId="10" fillId="26" borderId="41" xfId="0" applyFont="1" applyFill="1" applyBorder="1" applyAlignment="1" applyProtection="1">
      <alignment horizontal="center" textRotation="90"/>
      <protection locked="0"/>
    </xf>
    <xf numFmtId="0" fontId="1" fillId="0" borderId="22" xfId="0" applyFont="1" applyBorder="1" applyAlignment="1">
      <alignment horizontal="center" wrapText="1"/>
    </xf>
    <xf numFmtId="0" fontId="1" fillId="0" borderId="40" xfId="0" applyFont="1" applyBorder="1" applyAlignment="1">
      <alignment horizontal="center" wrapText="1"/>
    </xf>
    <xf numFmtId="0" fontId="1" fillId="0" borderId="41" xfId="0" applyFont="1" applyBorder="1" applyAlignment="1">
      <alignment horizontal="center" wrapText="1"/>
    </xf>
    <xf numFmtId="44" fontId="1" fillId="0" borderId="22" xfId="28" applyFont="1" applyFill="1" applyBorder="1" applyAlignment="1" applyProtection="1">
      <alignment horizontal="center" vertical="center" textRotation="90" wrapText="1"/>
    </xf>
    <xf numFmtId="44" fontId="1" fillId="0" borderId="40" xfId="28" applyFont="1" applyFill="1" applyBorder="1" applyAlignment="1" applyProtection="1">
      <alignment horizontal="center" vertical="center" textRotation="90" wrapText="1"/>
    </xf>
    <xf numFmtId="44" fontId="1" fillId="0" borderId="41" xfId="28" applyFont="1" applyFill="1" applyBorder="1" applyAlignment="1" applyProtection="1">
      <alignment horizontal="center" vertical="center" textRotation="90" wrapText="1"/>
    </xf>
    <xf numFmtId="0" fontId="0" fillId="32" borderId="0" xfId="0" applyFill="1" applyBorder="1" applyAlignment="1" applyProtection="1">
      <alignment horizontal="center" vertical="top"/>
    </xf>
    <xf numFmtId="0" fontId="0" fillId="32" borderId="10" xfId="0" applyFill="1" applyBorder="1" applyAlignment="1" applyProtection="1">
      <alignment horizontal="center" vertical="top"/>
    </xf>
    <xf numFmtId="0" fontId="10" fillId="0" borderId="20" xfId="44" applyFont="1" applyBorder="1" applyAlignment="1">
      <alignment horizontal="center" textRotation="90"/>
    </xf>
    <xf numFmtId="0" fontId="10" fillId="0" borderId="0" xfId="44" applyFont="1" applyAlignment="1">
      <alignment horizontal="center" textRotation="90"/>
    </xf>
    <xf numFmtId="0" fontId="10" fillId="0" borderId="10" xfId="44" applyFont="1" applyBorder="1" applyAlignment="1">
      <alignment horizontal="center" textRotation="90"/>
    </xf>
    <xf numFmtId="0" fontId="13" fillId="28" borderId="0" xfId="0" applyFont="1" applyFill="1" applyBorder="1" applyAlignment="1" applyProtection="1">
      <alignment horizontal="left" vertical="center"/>
    </xf>
    <xf numFmtId="0" fontId="0" fillId="28" borderId="0" xfId="0" applyFill="1" applyAlignment="1"/>
    <xf numFmtId="0" fontId="47" fillId="29" borderId="0" xfId="0" applyFont="1" applyFill="1" applyBorder="1" applyAlignment="1">
      <alignment horizontal="center" vertical="center"/>
    </xf>
    <xf numFmtId="0" fontId="48" fillId="29" borderId="0" xfId="0" applyFont="1" applyFill="1" applyBorder="1" applyAlignment="1">
      <alignment horizontal="center" vertical="center"/>
    </xf>
    <xf numFmtId="0" fontId="0" fillId="32" borderId="0" xfId="0" applyFill="1" applyBorder="1" applyAlignment="1" applyProtection="1">
      <alignment horizontal="center" vertical="center"/>
    </xf>
    <xf numFmtId="0" fontId="0" fillId="32" borderId="0" xfId="0" applyFill="1" applyAlignment="1">
      <alignment horizontal="center" vertical="center"/>
    </xf>
    <xf numFmtId="0" fontId="0" fillId="32" borderId="0" xfId="0" applyFill="1" applyBorder="1" applyAlignment="1">
      <alignment horizontal="center" vertical="center"/>
    </xf>
    <xf numFmtId="0" fontId="51" fillId="0" borderId="0" xfId="0" applyFont="1" applyBorder="1" applyAlignment="1">
      <alignment horizontal="left"/>
    </xf>
    <xf numFmtId="0" fontId="6" fillId="0" borderId="0" xfId="0" applyFont="1" applyAlignment="1">
      <alignment horizontal="left"/>
    </xf>
    <xf numFmtId="0" fontId="51" fillId="0" borderId="0" xfId="44" applyFont="1" applyAlignment="1">
      <alignment horizontal="left"/>
    </xf>
    <xf numFmtId="0" fontId="6" fillId="0" borderId="0" xfId="44" applyFont="1" applyAlignment="1">
      <alignment horizontal="left"/>
    </xf>
    <xf numFmtId="0" fontId="1" fillId="32" borderId="0" xfId="0" applyFont="1" applyFill="1" applyBorder="1" applyAlignment="1">
      <alignment horizontal="center" vertical="center"/>
    </xf>
    <xf numFmtId="0" fontId="1" fillId="32" borderId="1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10" xfId="0" applyFont="1" applyBorder="1" applyAlignment="1">
      <alignment horizontal="center" vertical="center"/>
    </xf>
    <xf numFmtId="0" fontId="13" fillId="25" borderId="0" xfId="0" applyFont="1" applyFill="1" applyBorder="1" applyAlignment="1">
      <alignment horizontal="left" vertical="center"/>
    </xf>
    <xf numFmtId="0" fontId="60" fillId="25" borderId="0" xfId="0" applyFont="1" applyFill="1" applyBorder="1" applyAlignment="1">
      <alignment horizontal="left" vertical="center"/>
    </xf>
    <xf numFmtId="0" fontId="61" fillId="29" borderId="0" xfId="0" applyFont="1" applyFill="1" applyBorder="1" applyAlignment="1">
      <alignment horizontal="center" vertical="center"/>
    </xf>
    <xf numFmtId="0" fontId="60" fillId="25" borderId="13" xfId="0" applyFont="1" applyFill="1" applyBorder="1" applyAlignment="1">
      <alignment horizontal="left" vertical="center"/>
    </xf>
    <xf numFmtId="0" fontId="0" fillId="0" borderId="0" xfId="0" applyAlignment="1">
      <alignment horizontal="left"/>
    </xf>
    <xf numFmtId="0" fontId="1" fillId="0" borderId="0" xfId="0" applyFont="1" applyBorder="1" applyAlignment="1" applyProtection="1">
      <alignment horizontal="center"/>
    </xf>
    <xf numFmtId="0" fontId="1" fillId="0" borderId="10" xfId="0" applyFont="1" applyBorder="1" applyAlignment="1" applyProtection="1">
      <alignment horizontal="center"/>
    </xf>
    <xf numFmtId="0" fontId="1" fillId="32" borderId="0" xfId="0" applyFont="1" applyFill="1" applyBorder="1" applyAlignment="1" applyProtection="1">
      <alignment horizontal="center" vertical="top"/>
    </xf>
    <xf numFmtId="0" fontId="1" fillId="32" borderId="10" xfId="0" applyFont="1" applyFill="1" applyBorder="1" applyAlignment="1" applyProtection="1">
      <alignment horizontal="center" vertical="top"/>
    </xf>
    <xf numFmtId="0" fontId="12" fillId="27" borderId="0" xfId="0" applyFont="1" applyFill="1" applyBorder="1" applyAlignment="1" applyProtection="1">
      <alignment horizontal="left" vertical="center"/>
    </xf>
    <xf numFmtId="0" fontId="49" fillId="27" borderId="0" xfId="0" applyFont="1" applyFill="1" applyAlignment="1" applyProtection="1">
      <alignment horizontal="left" vertical="center"/>
    </xf>
    <xf numFmtId="0" fontId="19" fillId="0" borderId="0" xfId="0" applyFont="1" applyAlignment="1" applyProtection="1">
      <alignment horizontal="left" vertical="center" wrapText="1"/>
    </xf>
    <xf numFmtId="0" fontId="0" fillId="0" borderId="0" xfId="0" applyAlignment="1">
      <alignment horizontal="left" vertical="center" wrapText="1"/>
    </xf>
    <xf numFmtId="0" fontId="9" fillId="0" borderId="0" xfId="0" applyFont="1" applyBorder="1" applyAlignment="1" applyProtection="1">
      <alignment horizontal="left"/>
      <protection locked="0"/>
    </xf>
    <xf numFmtId="0" fontId="0" fillId="0" borderId="0" xfId="0" applyAlignment="1" applyProtection="1">
      <alignment horizontal="left"/>
      <protection locked="0"/>
    </xf>
    <xf numFmtId="0" fontId="1" fillId="0" borderId="0" xfId="44" applyBorder="1" applyAlignment="1" applyProtection="1">
      <alignment horizontal="left"/>
    </xf>
    <xf numFmtId="0" fontId="1" fillId="0" borderId="10" xfId="44" applyBorder="1" applyAlignment="1" applyProtection="1">
      <alignment horizontal="left"/>
    </xf>
    <xf numFmtId="0" fontId="18" fillId="0" borderId="13" xfId="44" applyFont="1" applyBorder="1" applyAlignment="1" applyProtection="1">
      <alignment horizontal="left" wrapText="1"/>
    </xf>
    <xf numFmtId="0" fontId="6" fillId="0" borderId="13" xfId="44" applyFont="1" applyBorder="1" applyAlignment="1" applyProtection="1">
      <alignment horizontal="left" wrapText="1"/>
    </xf>
    <xf numFmtId="0" fontId="5" fillId="0" borderId="0" xfId="35" applyBorder="1" applyAlignment="1" applyProtection="1">
      <alignment horizontal="center"/>
    </xf>
    <xf numFmtId="0" fontId="5" fillId="0" borderId="51" xfId="35" applyBorder="1" applyAlignment="1" applyProtection="1">
      <alignment horizontal="center"/>
    </xf>
    <xf numFmtId="0" fontId="1" fillId="32" borderId="0" xfId="44" applyFont="1" applyFill="1" applyAlignment="1" applyProtection="1">
      <alignment horizontal="center"/>
    </xf>
    <xf numFmtId="0" fontId="1" fillId="32" borderId="0" xfId="44" applyFont="1" applyFill="1" applyBorder="1" applyAlignment="1" applyProtection="1">
      <alignment horizontal="center"/>
    </xf>
    <xf numFmtId="0" fontId="1" fillId="32" borderId="0" xfId="0" applyFont="1" applyFill="1" applyAlignment="1">
      <alignment horizontal="center"/>
    </xf>
    <xf numFmtId="0" fontId="1" fillId="32" borderId="0" xfId="0" applyFont="1" applyFill="1" applyBorder="1" applyAlignment="1">
      <alignment horizontal="center"/>
    </xf>
    <xf numFmtId="0" fontId="10" fillId="0" borderId="44" xfId="0" applyFont="1" applyBorder="1" applyAlignment="1">
      <alignment horizontal="center" textRotation="90"/>
    </xf>
    <xf numFmtId="0" fontId="10" fillId="0" borderId="47" xfId="0" applyFont="1" applyBorder="1" applyAlignment="1">
      <alignment horizontal="center" textRotation="90"/>
    </xf>
    <xf numFmtId="0" fontId="69" fillId="0" borderId="0" xfId="45" applyFont="1" applyAlignment="1">
      <alignment horizontal="left" textRotation="90"/>
    </xf>
    <xf numFmtId="0" fontId="69" fillId="0" borderId="0" xfId="45" applyFont="1" applyBorder="1" applyAlignment="1" applyProtection="1">
      <alignment horizontal="left" vertical="center"/>
      <protection locked="0"/>
    </xf>
    <xf numFmtId="0" fontId="69" fillId="0" borderId="21" xfId="45" applyFont="1" applyBorder="1" applyAlignment="1" applyProtection="1">
      <alignment horizontal="left" vertical="center"/>
      <protection locked="0"/>
    </xf>
    <xf numFmtId="0" fontId="69" fillId="0" borderId="11" xfId="45" applyFont="1" applyBorder="1" applyAlignment="1" applyProtection="1">
      <alignment horizontal="left" vertical="center"/>
      <protection locked="0"/>
    </xf>
    <xf numFmtId="0" fontId="69" fillId="0" borderId="11" xfId="45" applyFont="1" applyBorder="1" applyAlignment="1" applyProtection="1">
      <alignment horizontal="left" vertical="center"/>
    </xf>
    <xf numFmtId="0" fontId="69" fillId="0" borderId="54" xfId="45" applyFont="1" applyBorder="1" applyAlignment="1" applyProtection="1">
      <alignment horizontal="left" vertical="center"/>
    </xf>
    <xf numFmtId="0" fontId="69" fillId="0" borderId="12" xfId="45" applyFont="1" applyBorder="1" applyAlignment="1" applyProtection="1">
      <alignment horizontal="left" vertical="center"/>
    </xf>
    <xf numFmtId="0" fontId="69" fillId="0" borderId="55" xfId="45" applyFont="1" applyBorder="1" applyAlignment="1" applyProtection="1">
      <alignment horizontal="left" vertical="center"/>
    </xf>
    <xf numFmtId="0" fontId="69" fillId="0" borderId="23" xfId="45" applyFont="1" applyBorder="1" applyAlignment="1" applyProtection="1">
      <alignment horizontal="left" vertical="center"/>
    </xf>
    <xf numFmtId="0" fontId="69" fillId="0" borderId="12" xfId="45" applyFont="1" applyBorder="1" applyAlignment="1" applyProtection="1">
      <alignment horizontal="left" vertical="center"/>
      <protection locked="0"/>
    </xf>
    <xf numFmtId="0" fontId="69" fillId="0" borderId="23" xfId="45" applyFont="1" applyBorder="1" applyAlignment="1" applyProtection="1">
      <alignment horizontal="left" vertical="center"/>
      <protection locked="0"/>
    </xf>
    <xf numFmtId="0" fontId="69" fillId="0" borderId="13" xfId="45" applyFont="1" applyBorder="1" applyAlignment="1" applyProtection="1">
      <alignment horizontal="left" vertical="center"/>
      <protection locked="0"/>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xr:uid="{00000000-0005-0000-0000-000027000000}"/>
    <cellStyle name="Normal 3" xfId="45" xr:uid="{C9DBBB3E-26E6-4690-8D10-1CC29A10ECE1}"/>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209">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theme="0"/>
      </font>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theme="0"/>
      </font>
    </dxf>
    <dxf>
      <font>
        <color theme="0"/>
      </font>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ont>
        <b/>
        <i val="0"/>
        <strike val="0"/>
        <condense val="0"/>
        <extend val="0"/>
        <u val="none"/>
        <color indexed="9"/>
      </font>
      <fill>
        <patternFill>
          <bgColor indexed="60"/>
        </patternFill>
      </fill>
    </dxf>
    <dxf>
      <fill>
        <patternFill>
          <bgColor rgb="FF92D050"/>
        </patternFill>
      </fill>
    </dxf>
    <dxf>
      <fill>
        <patternFill>
          <bgColor theme="4"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4" tint="0.39994506668294322"/>
        </patternFill>
      </fill>
    </dxf>
    <dxf>
      <fill>
        <patternFill>
          <bgColor rgb="FF92D050"/>
        </patternFill>
      </fill>
    </dxf>
    <dxf>
      <fill>
        <patternFill>
          <bgColor theme="4" tint="0.39994506668294322"/>
        </patternFill>
      </fill>
    </dxf>
  </dxfs>
  <tableStyles count="0" defaultTableStyle="TableStyleMedium2" defaultPivotStyle="PivotStyleLight16"/>
  <colors>
    <mruColors>
      <color rgb="FF704B00"/>
      <color rgb="FFFFEDC9"/>
      <color rgb="FF996600"/>
      <color rgb="FF663300"/>
      <color rgb="FF666699"/>
      <color rgb="FF996633"/>
      <color rgb="FF3366FF"/>
      <color rgb="FF95B3D7"/>
      <color rgb="FFFF99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5.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6.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7.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8.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54.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53.png"/><Relationship Id="rId16" Type="http://schemas.openxmlformats.org/officeDocument/2006/relationships/image" Target="../media/image67.png"/><Relationship Id="rId1" Type="http://schemas.openxmlformats.org/officeDocument/2006/relationships/image" Target="../media/image52.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4" Type="http://schemas.openxmlformats.org/officeDocument/2006/relationships/image" Target="../media/image55.png"/><Relationship Id="rId9" Type="http://schemas.openxmlformats.org/officeDocument/2006/relationships/image" Target="../media/image60.png"/><Relationship Id="rId14" Type="http://schemas.openxmlformats.org/officeDocument/2006/relationships/image" Target="../media/image65.png"/></Relationships>
</file>

<file path=xl/drawings/_rels/drawing20.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1.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2.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3.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4.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5.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6.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7.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8.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2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69.jpeg"/></Relationships>
</file>

<file path=xl/drawings/_rels/drawing30.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1.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2.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3.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4.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35.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png"/><Relationship Id="rId1" Type="http://schemas.openxmlformats.org/officeDocument/2006/relationships/image" Target="../media/image70.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5.xml.rels><?xml version="1.0" encoding="UTF-8" standalone="yes"?>
<Relationships xmlns="http://schemas.openxmlformats.org/package/2006/relationships"><Relationship Id="rId13" Type="http://schemas.openxmlformats.org/officeDocument/2006/relationships/image" Target="../media/image88.png"/><Relationship Id="rId18" Type="http://schemas.openxmlformats.org/officeDocument/2006/relationships/image" Target="../media/image93.png"/><Relationship Id="rId26" Type="http://schemas.openxmlformats.org/officeDocument/2006/relationships/image" Target="../media/image101.png"/><Relationship Id="rId39" Type="http://schemas.openxmlformats.org/officeDocument/2006/relationships/image" Target="../media/image114.png"/><Relationship Id="rId21" Type="http://schemas.openxmlformats.org/officeDocument/2006/relationships/image" Target="../media/image96.png"/><Relationship Id="rId34" Type="http://schemas.openxmlformats.org/officeDocument/2006/relationships/image" Target="../media/image109.png"/><Relationship Id="rId42" Type="http://schemas.openxmlformats.org/officeDocument/2006/relationships/image" Target="../media/image117.png"/><Relationship Id="rId47" Type="http://schemas.openxmlformats.org/officeDocument/2006/relationships/image" Target="../media/image122.png"/><Relationship Id="rId50" Type="http://schemas.openxmlformats.org/officeDocument/2006/relationships/image" Target="../media/image125.png"/><Relationship Id="rId55" Type="http://schemas.openxmlformats.org/officeDocument/2006/relationships/image" Target="../media/image130.png"/><Relationship Id="rId7" Type="http://schemas.openxmlformats.org/officeDocument/2006/relationships/image" Target="../media/image82.png"/><Relationship Id="rId2" Type="http://schemas.openxmlformats.org/officeDocument/2006/relationships/image" Target="../media/image77.png"/><Relationship Id="rId16" Type="http://schemas.openxmlformats.org/officeDocument/2006/relationships/image" Target="../media/image91.png"/><Relationship Id="rId29" Type="http://schemas.openxmlformats.org/officeDocument/2006/relationships/image" Target="../media/image104.png"/><Relationship Id="rId11" Type="http://schemas.openxmlformats.org/officeDocument/2006/relationships/image" Target="../media/image86.png"/><Relationship Id="rId24" Type="http://schemas.openxmlformats.org/officeDocument/2006/relationships/image" Target="../media/image99.png"/><Relationship Id="rId32" Type="http://schemas.openxmlformats.org/officeDocument/2006/relationships/image" Target="../media/image107.png"/><Relationship Id="rId37" Type="http://schemas.openxmlformats.org/officeDocument/2006/relationships/image" Target="../media/image112.png"/><Relationship Id="rId40" Type="http://schemas.openxmlformats.org/officeDocument/2006/relationships/image" Target="../media/image115.png"/><Relationship Id="rId45" Type="http://schemas.openxmlformats.org/officeDocument/2006/relationships/image" Target="../media/image120.png"/><Relationship Id="rId53" Type="http://schemas.openxmlformats.org/officeDocument/2006/relationships/image" Target="../media/image128.png"/><Relationship Id="rId58" Type="http://schemas.openxmlformats.org/officeDocument/2006/relationships/image" Target="../media/image133.png"/><Relationship Id="rId5" Type="http://schemas.openxmlformats.org/officeDocument/2006/relationships/image" Target="../media/image80.png"/><Relationship Id="rId61" Type="http://schemas.openxmlformats.org/officeDocument/2006/relationships/image" Target="../media/image136.png"/><Relationship Id="rId19" Type="http://schemas.openxmlformats.org/officeDocument/2006/relationships/image" Target="../media/image94.png"/><Relationship Id="rId14" Type="http://schemas.openxmlformats.org/officeDocument/2006/relationships/image" Target="../media/image89.png"/><Relationship Id="rId22" Type="http://schemas.openxmlformats.org/officeDocument/2006/relationships/image" Target="../media/image97.png"/><Relationship Id="rId27" Type="http://schemas.openxmlformats.org/officeDocument/2006/relationships/image" Target="../media/image102.png"/><Relationship Id="rId30" Type="http://schemas.openxmlformats.org/officeDocument/2006/relationships/image" Target="../media/image105.png"/><Relationship Id="rId35" Type="http://schemas.openxmlformats.org/officeDocument/2006/relationships/image" Target="../media/image110.png"/><Relationship Id="rId43" Type="http://schemas.openxmlformats.org/officeDocument/2006/relationships/image" Target="../media/image118.png"/><Relationship Id="rId48" Type="http://schemas.openxmlformats.org/officeDocument/2006/relationships/image" Target="../media/image123.png"/><Relationship Id="rId56" Type="http://schemas.openxmlformats.org/officeDocument/2006/relationships/image" Target="../media/image131.png"/><Relationship Id="rId8" Type="http://schemas.openxmlformats.org/officeDocument/2006/relationships/image" Target="../media/image83.png"/><Relationship Id="rId51" Type="http://schemas.openxmlformats.org/officeDocument/2006/relationships/image" Target="../media/image126.png"/><Relationship Id="rId3" Type="http://schemas.openxmlformats.org/officeDocument/2006/relationships/image" Target="../media/image78.png"/><Relationship Id="rId12" Type="http://schemas.openxmlformats.org/officeDocument/2006/relationships/image" Target="../media/image87.png"/><Relationship Id="rId17" Type="http://schemas.openxmlformats.org/officeDocument/2006/relationships/image" Target="../media/image92.png"/><Relationship Id="rId25" Type="http://schemas.openxmlformats.org/officeDocument/2006/relationships/image" Target="../media/image100.png"/><Relationship Id="rId33" Type="http://schemas.openxmlformats.org/officeDocument/2006/relationships/image" Target="../media/image108.png"/><Relationship Id="rId38" Type="http://schemas.openxmlformats.org/officeDocument/2006/relationships/image" Target="../media/image113.png"/><Relationship Id="rId46" Type="http://schemas.openxmlformats.org/officeDocument/2006/relationships/image" Target="../media/image121.png"/><Relationship Id="rId59" Type="http://schemas.openxmlformats.org/officeDocument/2006/relationships/image" Target="../media/image134.png"/><Relationship Id="rId20" Type="http://schemas.openxmlformats.org/officeDocument/2006/relationships/image" Target="../media/image95.png"/><Relationship Id="rId41" Type="http://schemas.openxmlformats.org/officeDocument/2006/relationships/image" Target="../media/image116.png"/><Relationship Id="rId54" Type="http://schemas.openxmlformats.org/officeDocument/2006/relationships/image" Target="../media/image129.png"/><Relationship Id="rId1" Type="http://schemas.openxmlformats.org/officeDocument/2006/relationships/image" Target="../media/image76.jpeg"/><Relationship Id="rId6" Type="http://schemas.openxmlformats.org/officeDocument/2006/relationships/image" Target="../media/image81.png"/><Relationship Id="rId15" Type="http://schemas.openxmlformats.org/officeDocument/2006/relationships/image" Target="../media/image90.png"/><Relationship Id="rId23" Type="http://schemas.openxmlformats.org/officeDocument/2006/relationships/image" Target="../media/image98.png"/><Relationship Id="rId28" Type="http://schemas.openxmlformats.org/officeDocument/2006/relationships/image" Target="../media/image103.png"/><Relationship Id="rId36" Type="http://schemas.openxmlformats.org/officeDocument/2006/relationships/image" Target="../media/image111.png"/><Relationship Id="rId49" Type="http://schemas.openxmlformats.org/officeDocument/2006/relationships/image" Target="../media/image124.png"/><Relationship Id="rId57" Type="http://schemas.openxmlformats.org/officeDocument/2006/relationships/image" Target="../media/image132.png"/><Relationship Id="rId10" Type="http://schemas.openxmlformats.org/officeDocument/2006/relationships/image" Target="../media/image85.png"/><Relationship Id="rId31" Type="http://schemas.openxmlformats.org/officeDocument/2006/relationships/image" Target="../media/image106.png"/><Relationship Id="rId44" Type="http://schemas.openxmlformats.org/officeDocument/2006/relationships/image" Target="../media/image119.png"/><Relationship Id="rId52" Type="http://schemas.openxmlformats.org/officeDocument/2006/relationships/image" Target="../media/image127.png"/><Relationship Id="rId60" Type="http://schemas.openxmlformats.org/officeDocument/2006/relationships/image" Target="../media/image135.png"/><Relationship Id="rId4" Type="http://schemas.openxmlformats.org/officeDocument/2006/relationships/image" Target="../media/image79.png"/><Relationship Id="rId9" Type="http://schemas.openxmlformats.org/officeDocument/2006/relationships/image" Target="../media/image84.png"/></Relationships>
</file>

<file path=xl/drawings/_rels/drawing6.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7.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8.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_rels/drawing9.xml.rels><?xml version="1.0" encoding="UTF-8" standalone="yes"?>
<Relationships xmlns="http://schemas.openxmlformats.org/package/2006/relationships"><Relationship Id="rId13" Type="http://schemas.openxmlformats.org/officeDocument/2006/relationships/image" Target="../media/image86.png"/><Relationship Id="rId18" Type="http://schemas.openxmlformats.org/officeDocument/2006/relationships/image" Target="../media/image91.png"/><Relationship Id="rId26" Type="http://schemas.openxmlformats.org/officeDocument/2006/relationships/image" Target="../media/image99.png"/><Relationship Id="rId39" Type="http://schemas.openxmlformats.org/officeDocument/2006/relationships/image" Target="../media/image112.png"/><Relationship Id="rId21" Type="http://schemas.openxmlformats.org/officeDocument/2006/relationships/image" Target="../media/image94.png"/><Relationship Id="rId34" Type="http://schemas.openxmlformats.org/officeDocument/2006/relationships/image" Target="../media/image107.png"/><Relationship Id="rId42" Type="http://schemas.openxmlformats.org/officeDocument/2006/relationships/image" Target="../media/image115.png"/><Relationship Id="rId47" Type="http://schemas.openxmlformats.org/officeDocument/2006/relationships/image" Target="../media/image120.png"/><Relationship Id="rId50" Type="http://schemas.openxmlformats.org/officeDocument/2006/relationships/image" Target="../media/image123.png"/><Relationship Id="rId55" Type="http://schemas.openxmlformats.org/officeDocument/2006/relationships/image" Target="../media/image129.png"/><Relationship Id="rId7" Type="http://schemas.openxmlformats.org/officeDocument/2006/relationships/image" Target="../media/image141.png"/><Relationship Id="rId2" Type="http://schemas.openxmlformats.org/officeDocument/2006/relationships/image" Target="../media/image77.png"/><Relationship Id="rId16" Type="http://schemas.openxmlformats.org/officeDocument/2006/relationships/image" Target="../media/image89.png"/><Relationship Id="rId29" Type="http://schemas.openxmlformats.org/officeDocument/2006/relationships/image" Target="../media/image102.png"/><Relationship Id="rId11" Type="http://schemas.openxmlformats.org/officeDocument/2006/relationships/image" Target="../media/image84.png"/><Relationship Id="rId24" Type="http://schemas.openxmlformats.org/officeDocument/2006/relationships/image" Target="../media/image97.png"/><Relationship Id="rId32" Type="http://schemas.openxmlformats.org/officeDocument/2006/relationships/image" Target="../media/image105.png"/><Relationship Id="rId37" Type="http://schemas.openxmlformats.org/officeDocument/2006/relationships/image" Target="../media/image110.png"/><Relationship Id="rId40" Type="http://schemas.openxmlformats.org/officeDocument/2006/relationships/image" Target="../media/image113.png"/><Relationship Id="rId45" Type="http://schemas.openxmlformats.org/officeDocument/2006/relationships/image" Target="../media/image118.png"/><Relationship Id="rId53" Type="http://schemas.openxmlformats.org/officeDocument/2006/relationships/image" Target="../media/image126.png"/><Relationship Id="rId5" Type="http://schemas.openxmlformats.org/officeDocument/2006/relationships/image" Target="../media/image139.png"/><Relationship Id="rId10" Type="http://schemas.openxmlformats.org/officeDocument/2006/relationships/image" Target="../media/image83.png"/><Relationship Id="rId19" Type="http://schemas.openxmlformats.org/officeDocument/2006/relationships/image" Target="../media/image92.png"/><Relationship Id="rId31" Type="http://schemas.openxmlformats.org/officeDocument/2006/relationships/image" Target="../media/image104.png"/><Relationship Id="rId44" Type="http://schemas.openxmlformats.org/officeDocument/2006/relationships/image" Target="../media/image117.png"/><Relationship Id="rId52" Type="http://schemas.openxmlformats.org/officeDocument/2006/relationships/image" Target="../media/image125.png"/><Relationship Id="rId4" Type="http://schemas.openxmlformats.org/officeDocument/2006/relationships/image" Target="../media/image138.png"/><Relationship Id="rId9" Type="http://schemas.openxmlformats.org/officeDocument/2006/relationships/image" Target="../media/image82.png"/><Relationship Id="rId14" Type="http://schemas.openxmlformats.org/officeDocument/2006/relationships/image" Target="../media/image87.png"/><Relationship Id="rId22" Type="http://schemas.openxmlformats.org/officeDocument/2006/relationships/image" Target="../media/image95.png"/><Relationship Id="rId27" Type="http://schemas.openxmlformats.org/officeDocument/2006/relationships/image" Target="../media/image100.png"/><Relationship Id="rId30" Type="http://schemas.openxmlformats.org/officeDocument/2006/relationships/image" Target="../media/image103.png"/><Relationship Id="rId35" Type="http://schemas.openxmlformats.org/officeDocument/2006/relationships/image" Target="../media/image108.png"/><Relationship Id="rId43" Type="http://schemas.openxmlformats.org/officeDocument/2006/relationships/image" Target="../media/image116.png"/><Relationship Id="rId48" Type="http://schemas.openxmlformats.org/officeDocument/2006/relationships/image" Target="../media/image121.png"/><Relationship Id="rId56" Type="http://schemas.openxmlformats.org/officeDocument/2006/relationships/image" Target="../media/image128.png"/><Relationship Id="rId8" Type="http://schemas.openxmlformats.org/officeDocument/2006/relationships/image" Target="../media/image81.png"/><Relationship Id="rId51" Type="http://schemas.openxmlformats.org/officeDocument/2006/relationships/image" Target="../media/image124.png"/><Relationship Id="rId3" Type="http://schemas.openxmlformats.org/officeDocument/2006/relationships/image" Target="../media/image137.png"/><Relationship Id="rId12" Type="http://schemas.openxmlformats.org/officeDocument/2006/relationships/image" Target="../media/image85.png"/><Relationship Id="rId17" Type="http://schemas.openxmlformats.org/officeDocument/2006/relationships/image" Target="../media/image90.png"/><Relationship Id="rId25" Type="http://schemas.openxmlformats.org/officeDocument/2006/relationships/image" Target="../media/image98.png"/><Relationship Id="rId33" Type="http://schemas.openxmlformats.org/officeDocument/2006/relationships/image" Target="../media/image106.png"/><Relationship Id="rId38" Type="http://schemas.openxmlformats.org/officeDocument/2006/relationships/image" Target="../media/image111.png"/><Relationship Id="rId46" Type="http://schemas.openxmlformats.org/officeDocument/2006/relationships/image" Target="../media/image119.png"/><Relationship Id="rId20" Type="http://schemas.openxmlformats.org/officeDocument/2006/relationships/image" Target="../media/image93.png"/><Relationship Id="rId41" Type="http://schemas.openxmlformats.org/officeDocument/2006/relationships/image" Target="../media/image114.png"/><Relationship Id="rId54" Type="http://schemas.openxmlformats.org/officeDocument/2006/relationships/image" Target="../media/image127.png"/><Relationship Id="rId1" Type="http://schemas.openxmlformats.org/officeDocument/2006/relationships/image" Target="../media/image76.jpeg"/><Relationship Id="rId6" Type="http://schemas.openxmlformats.org/officeDocument/2006/relationships/image" Target="../media/image140.png"/><Relationship Id="rId15" Type="http://schemas.openxmlformats.org/officeDocument/2006/relationships/image" Target="../media/image88.png"/><Relationship Id="rId23" Type="http://schemas.openxmlformats.org/officeDocument/2006/relationships/image" Target="../media/image96.png"/><Relationship Id="rId28" Type="http://schemas.openxmlformats.org/officeDocument/2006/relationships/image" Target="../media/image101.png"/><Relationship Id="rId36" Type="http://schemas.openxmlformats.org/officeDocument/2006/relationships/image" Target="../media/image109.png"/><Relationship Id="rId49" Type="http://schemas.openxmlformats.org/officeDocument/2006/relationships/image" Target="../media/image1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537</xdr:row>
      <xdr:rowOff>0</xdr:rowOff>
    </xdr:from>
    <xdr:to>
      <xdr:col>0</xdr:col>
      <xdr:colOff>304800</xdr:colOff>
      <xdr:row>538</xdr:row>
      <xdr:rowOff>142875</xdr:rowOff>
    </xdr:to>
    <xdr:sp macro="" textlink="">
      <xdr:nvSpPr>
        <xdr:cNvPr id="64208" name="AutoShape 720" descr="http://www.girlscoutshop.com/site/Product%20Images/61213_main-01.jpg?resizeid=2&amp;resizeh=270&amp;resizew=270">
          <a:extLst>
            <a:ext uri="{FF2B5EF4-FFF2-40B4-BE49-F238E27FC236}">
              <a16:creationId xmlns:a16="http://schemas.microsoft.com/office/drawing/2014/main" id="{00000000-0008-0000-0500-0000D0FA0000}"/>
            </a:ext>
          </a:extLst>
        </xdr:cNvPr>
        <xdr:cNvSpPr>
          <a:spLocks noChangeAspect="1" noChangeArrowheads="1"/>
        </xdr:cNvSpPr>
      </xdr:nvSpPr>
      <xdr:spPr bwMode="auto">
        <a:xfrm>
          <a:off x="0" y="810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537</xdr:row>
      <xdr:rowOff>0</xdr:rowOff>
    </xdr:from>
    <xdr:to>
      <xdr:col>0</xdr:col>
      <xdr:colOff>304800</xdr:colOff>
      <xdr:row>538</xdr:row>
      <xdr:rowOff>142875</xdr:rowOff>
    </xdr:to>
    <xdr:sp macro="" textlink="">
      <xdr:nvSpPr>
        <xdr:cNvPr id="64210" name="AutoShape 722" descr="http://www.girlscoutshop.com/site/Product%20Images/61213_main-01.jpg?resizeid=2&amp;resizeh=270&amp;resizew=270">
          <a:extLst>
            <a:ext uri="{FF2B5EF4-FFF2-40B4-BE49-F238E27FC236}">
              <a16:creationId xmlns:a16="http://schemas.microsoft.com/office/drawing/2014/main" id="{00000000-0008-0000-0500-0000D2FA0000}"/>
            </a:ext>
          </a:extLst>
        </xdr:cNvPr>
        <xdr:cNvSpPr>
          <a:spLocks noChangeAspect="1" noChangeArrowheads="1"/>
        </xdr:cNvSpPr>
      </xdr:nvSpPr>
      <xdr:spPr bwMode="auto">
        <a:xfrm>
          <a:off x="0" y="810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9525</xdr:rowOff>
    </xdr:from>
    <xdr:to>
      <xdr:col>2</xdr:col>
      <xdr:colOff>45720</xdr:colOff>
      <xdr:row>13</xdr:row>
      <xdr:rowOff>64770</xdr:rowOff>
    </xdr:to>
    <xdr:pic>
      <xdr:nvPicPr>
        <xdr:cNvPr id="3" name="Picture 2">
          <a:extLst>
            <a:ext uri="{FF2B5EF4-FFF2-40B4-BE49-F238E27FC236}">
              <a16:creationId xmlns:a16="http://schemas.microsoft.com/office/drawing/2014/main" id="{DEC7C3A7-3786-4891-83F3-6F9FBD5D6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76325"/>
          <a:ext cx="1188720" cy="1188720"/>
        </a:xfrm>
        <a:prstGeom prst="rect">
          <a:avLst/>
        </a:prstGeom>
      </xdr:spPr>
    </xdr:pic>
    <xdr:clientData/>
  </xdr:twoCellAnchor>
  <xdr:twoCellAnchor editAs="oneCell">
    <xdr:from>
      <xdr:col>0</xdr:col>
      <xdr:colOff>0</xdr:colOff>
      <xdr:row>29</xdr:row>
      <xdr:rowOff>0</xdr:rowOff>
    </xdr:from>
    <xdr:to>
      <xdr:col>2</xdr:col>
      <xdr:colOff>45720</xdr:colOff>
      <xdr:row>36</xdr:row>
      <xdr:rowOff>55245</xdr:rowOff>
    </xdr:to>
    <xdr:pic>
      <xdr:nvPicPr>
        <xdr:cNvPr id="5" name="Picture 4">
          <a:extLst>
            <a:ext uri="{FF2B5EF4-FFF2-40B4-BE49-F238E27FC236}">
              <a16:creationId xmlns:a16="http://schemas.microsoft.com/office/drawing/2014/main" id="{9B060E28-EBC4-4C5A-B16F-5CAB8BE64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76775"/>
          <a:ext cx="1188720" cy="1188720"/>
        </a:xfrm>
        <a:prstGeom prst="rect">
          <a:avLst/>
        </a:prstGeom>
      </xdr:spPr>
    </xdr:pic>
    <xdr:clientData/>
  </xdr:twoCellAnchor>
  <xdr:twoCellAnchor editAs="oneCell">
    <xdr:from>
      <xdr:col>0</xdr:col>
      <xdr:colOff>0</xdr:colOff>
      <xdr:row>75</xdr:row>
      <xdr:rowOff>9525</xdr:rowOff>
    </xdr:from>
    <xdr:to>
      <xdr:col>2</xdr:col>
      <xdr:colOff>45720</xdr:colOff>
      <xdr:row>82</xdr:row>
      <xdr:rowOff>64770</xdr:rowOff>
    </xdr:to>
    <xdr:pic>
      <xdr:nvPicPr>
        <xdr:cNvPr id="7" name="Picture 6">
          <a:extLst>
            <a:ext uri="{FF2B5EF4-FFF2-40B4-BE49-F238E27FC236}">
              <a16:creationId xmlns:a16="http://schemas.microsoft.com/office/drawing/2014/main" id="{A6DB4DEF-EDAA-4D30-855F-95CB1FA137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1906250"/>
          <a:ext cx="1188720" cy="1188720"/>
        </a:xfrm>
        <a:prstGeom prst="rect">
          <a:avLst/>
        </a:prstGeom>
      </xdr:spPr>
    </xdr:pic>
    <xdr:clientData/>
  </xdr:twoCellAnchor>
  <xdr:twoCellAnchor editAs="oneCell">
    <xdr:from>
      <xdr:col>0</xdr:col>
      <xdr:colOff>0</xdr:colOff>
      <xdr:row>98</xdr:row>
      <xdr:rowOff>0</xdr:rowOff>
    </xdr:from>
    <xdr:to>
      <xdr:col>2</xdr:col>
      <xdr:colOff>45720</xdr:colOff>
      <xdr:row>105</xdr:row>
      <xdr:rowOff>55245</xdr:rowOff>
    </xdr:to>
    <xdr:pic>
      <xdr:nvPicPr>
        <xdr:cNvPr id="9" name="Picture 8">
          <a:extLst>
            <a:ext uri="{FF2B5EF4-FFF2-40B4-BE49-F238E27FC236}">
              <a16:creationId xmlns:a16="http://schemas.microsoft.com/office/drawing/2014/main" id="{11157C09-41DA-4CCE-973B-647BF9017B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5506700"/>
          <a:ext cx="1188720" cy="1188720"/>
        </a:xfrm>
        <a:prstGeom prst="rect">
          <a:avLst/>
        </a:prstGeom>
      </xdr:spPr>
    </xdr:pic>
    <xdr:clientData/>
  </xdr:twoCellAnchor>
  <xdr:twoCellAnchor editAs="oneCell">
    <xdr:from>
      <xdr:col>0</xdr:col>
      <xdr:colOff>0</xdr:colOff>
      <xdr:row>121</xdr:row>
      <xdr:rowOff>0</xdr:rowOff>
    </xdr:from>
    <xdr:to>
      <xdr:col>2</xdr:col>
      <xdr:colOff>45720</xdr:colOff>
      <xdr:row>128</xdr:row>
      <xdr:rowOff>55245</xdr:rowOff>
    </xdr:to>
    <xdr:pic>
      <xdr:nvPicPr>
        <xdr:cNvPr id="11" name="Picture 10">
          <a:extLst>
            <a:ext uri="{FF2B5EF4-FFF2-40B4-BE49-F238E27FC236}">
              <a16:creationId xmlns:a16="http://schemas.microsoft.com/office/drawing/2014/main" id="{87FC0C33-0EA2-4801-BDDC-2C646ED879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9116675"/>
          <a:ext cx="1188720" cy="1188720"/>
        </a:xfrm>
        <a:prstGeom prst="rect">
          <a:avLst/>
        </a:prstGeom>
      </xdr:spPr>
    </xdr:pic>
    <xdr:clientData/>
  </xdr:twoCellAnchor>
  <xdr:twoCellAnchor editAs="oneCell">
    <xdr:from>
      <xdr:col>0</xdr:col>
      <xdr:colOff>0</xdr:colOff>
      <xdr:row>144</xdr:row>
      <xdr:rowOff>0</xdr:rowOff>
    </xdr:from>
    <xdr:to>
      <xdr:col>2</xdr:col>
      <xdr:colOff>45720</xdr:colOff>
      <xdr:row>151</xdr:row>
      <xdr:rowOff>55245</xdr:rowOff>
    </xdr:to>
    <xdr:pic>
      <xdr:nvPicPr>
        <xdr:cNvPr id="13" name="Picture 12">
          <a:extLst>
            <a:ext uri="{FF2B5EF4-FFF2-40B4-BE49-F238E27FC236}">
              <a16:creationId xmlns:a16="http://schemas.microsoft.com/office/drawing/2014/main" id="{4CBE8981-1C53-4745-B934-BFC7DA4F40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2726650"/>
          <a:ext cx="1188720" cy="1188720"/>
        </a:xfrm>
        <a:prstGeom prst="rect">
          <a:avLst/>
        </a:prstGeom>
      </xdr:spPr>
    </xdr:pic>
    <xdr:clientData/>
  </xdr:twoCellAnchor>
  <xdr:twoCellAnchor editAs="oneCell">
    <xdr:from>
      <xdr:col>0</xdr:col>
      <xdr:colOff>0</xdr:colOff>
      <xdr:row>52</xdr:row>
      <xdr:rowOff>0</xdr:rowOff>
    </xdr:from>
    <xdr:to>
      <xdr:col>2</xdr:col>
      <xdr:colOff>45720</xdr:colOff>
      <xdr:row>59</xdr:row>
      <xdr:rowOff>55245</xdr:rowOff>
    </xdr:to>
    <xdr:pic>
      <xdr:nvPicPr>
        <xdr:cNvPr id="15" name="Picture 14">
          <a:extLst>
            <a:ext uri="{FF2B5EF4-FFF2-40B4-BE49-F238E27FC236}">
              <a16:creationId xmlns:a16="http://schemas.microsoft.com/office/drawing/2014/main" id="{CD527253-6E01-4EAD-9706-73A84A7B15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8286750"/>
          <a:ext cx="1188720" cy="1188720"/>
        </a:xfrm>
        <a:prstGeom prst="rect">
          <a:avLst/>
        </a:prstGeom>
      </xdr:spPr>
    </xdr:pic>
    <xdr:clientData/>
  </xdr:twoCellAnchor>
  <xdr:twoCellAnchor editAs="oneCell">
    <xdr:from>
      <xdr:col>0</xdr:col>
      <xdr:colOff>0</xdr:colOff>
      <xdr:row>167</xdr:row>
      <xdr:rowOff>0</xdr:rowOff>
    </xdr:from>
    <xdr:to>
      <xdr:col>2</xdr:col>
      <xdr:colOff>45720</xdr:colOff>
      <xdr:row>174</xdr:row>
      <xdr:rowOff>55245</xdr:rowOff>
    </xdr:to>
    <xdr:pic>
      <xdr:nvPicPr>
        <xdr:cNvPr id="17" name="Picture 16">
          <a:extLst>
            <a:ext uri="{FF2B5EF4-FFF2-40B4-BE49-F238E27FC236}">
              <a16:creationId xmlns:a16="http://schemas.microsoft.com/office/drawing/2014/main" id="{D9790FDC-36DD-4FE4-989F-2C380F002D6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6336625"/>
          <a:ext cx="1188720" cy="1188720"/>
        </a:xfrm>
        <a:prstGeom prst="rect">
          <a:avLst/>
        </a:prstGeom>
      </xdr:spPr>
    </xdr:pic>
    <xdr:clientData/>
  </xdr:twoCellAnchor>
  <xdr:twoCellAnchor editAs="oneCell">
    <xdr:from>
      <xdr:col>0</xdr:col>
      <xdr:colOff>0</xdr:colOff>
      <xdr:row>190</xdr:row>
      <xdr:rowOff>0</xdr:rowOff>
    </xdr:from>
    <xdr:to>
      <xdr:col>2</xdr:col>
      <xdr:colOff>45720</xdr:colOff>
      <xdr:row>197</xdr:row>
      <xdr:rowOff>55245</xdr:rowOff>
    </xdr:to>
    <xdr:pic>
      <xdr:nvPicPr>
        <xdr:cNvPr id="19" name="Picture 18">
          <a:extLst>
            <a:ext uri="{FF2B5EF4-FFF2-40B4-BE49-F238E27FC236}">
              <a16:creationId xmlns:a16="http://schemas.microsoft.com/office/drawing/2014/main" id="{4F9A3977-02D8-49E1-8013-CEF43E6CB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9946600"/>
          <a:ext cx="1188720" cy="1188720"/>
        </a:xfrm>
        <a:prstGeom prst="rect">
          <a:avLst/>
        </a:prstGeom>
      </xdr:spPr>
    </xdr:pic>
    <xdr:clientData/>
  </xdr:twoCellAnchor>
  <xdr:twoCellAnchor editAs="oneCell">
    <xdr:from>
      <xdr:col>0</xdr:col>
      <xdr:colOff>0</xdr:colOff>
      <xdr:row>212</xdr:row>
      <xdr:rowOff>0</xdr:rowOff>
    </xdr:from>
    <xdr:to>
      <xdr:col>2</xdr:col>
      <xdr:colOff>45720</xdr:colOff>
      <xdr:row>219</xdr:row>
      <xdr:rowOff>55245</xdr:rowOff>
    </xdr:to>
    <xdr:pic>
      <xdr:nvPicPr>
        <xdr:cNvPr id="21" name="Picture 20">
          <a:extLst>
            <a:ext uri="{FF2B5EF4-FFF2-40B4-BE49-F238E27FC236}">
              <a16:creationId xmlns:a16="http://schemas.microsoft.com/office/drawing/2014/main" id="{D7F7EF99-DFB9-4EC1-8A8F-EC921DA6CE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3394650"/>
          <a:ext cx="1188720" cy="1188720"/>
        </a:xfrm>
        <a:prstGeom prst="rect">
          <a:avLst/>
        </a:prstGeom>
      </xdr:spPr>
    </xdr:pic>
    <xdr:clientData/>
  </xdr:twoCellAnchor>
  <xdr:twoCellAnchor editAs="oneCell">
    <xdr:from>
      <xdr:col>0</xdr:col>
      <xdr:colOff>0</xdr:colOff>
      <xdr:row>235</xdr:row>
      <xdr:rowOff>0</xdr:rowOff>
    </xdr:from>
    <xdr:to>
      <xdr:col>2</xdr:col>
      <xdr:colOff>45720</xdr:colOff>
      <xdr:row>242</xdr:row>
      <xdr:rowOff>55245</xdr:rowOff>
    </xdr:to>
    <xdr:pic>
      <xdr:nvPicPr>
        <xdr:cNvPr id="23" name="Picture 22">
          <a:extLst>
            <a:ext uri="{FF2B5EF4-FFF2-40B4-BE49-F238E27FC236}">
              <a16:creationId xmlns:a16="http://schemas.microsoft.com/office/drawing/2014/main" id="{38BF3D11-7921-41FA-8F71-EF9D55615AC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37004625"/>
          <a:ext cx="1188720" cy="1188720"/>
        </a:xfrm>
        <a:prstGeom prst="rect">
          <a:avLst/>
        </a:prstGeom>
      </xdr:spPr>
    </xdr:pic>
    <xdr:clientData/>
  </xdr:twoCellAnchor>
  <xdr:twoCellAnchor editAs="oneCell">
    <xdr:from>
      <xdr:col>0</xdr:col>
      <xdr:colOff>0</xdr:colOff>
      <xdr:row>258</xdr:row>
      <xdr:rowOff>0</xdr:rowOff>
    </xdr:from>
    <xdr:to>
      <xdr:col>2</xdr:col>
      <xdr:colOff>45720</xdr:colOff>
      <xdr:row>265</xdr:row>
      <xdr:rowOff>55245</xdr:rowOff>
    </xdr:to>
    <xdr:pic>
      <xdr:nvPicPr>
        <xdr:cNvPr id="25" name="Picture 24">
          <a:extLst>
            <a:ext uri="{FF2B5EF4-FFF2-40B4-BE49-F238E27FC236}">
              <a16:creationId xmlns:a16="http://schemas.microsoft.com/office/drawing/2014/main" id="{D522F04B-C4C6-415F-BF69-C212731ABD4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40614600"/>
          <a:ext cx="1188720" cy="1188720"/>
        </a:xfrm>
        <a:prstGeom prst="rect">
          <a:avLst/>
        </a:prstGeom>
      </xdr:spPr>
    </xdr:pic>
    <xdr:clientData/>
  </xdr:twoCellAnchor>
  <xdr:twoCellAnchor editAs="oneCell">
    <xdr:from>
      <xdr:col>0</xdr:col>
      <xdr:colOff>0</xdr:colOff>
      <xdr:row>281</xdr:row>
      <xdr:rowOff>9525</xdr:rowOff>
    </xdr:from>
    <xdr:to>
      <xdr:col>2</xdr:col>
      <xdr:colOff>45720</xdr:colOff>
      <xdr:row>288</xdr:row>
      <xdr:rowOff>64770</xdr:rowOff>
    </xdr:to>
    <xdr:pic>
      <xdr:nvPicPr>
        <xdr:cNvPr id="27" name="Picture 26">
          <a:extLst>
            <a:ext uri="{FF2B5EF4-FFF2-40B4-BE49-F238E27FC236}">
              <a16:creationId xmlns:a16="http://schemas.microsoft.com/office/drawing/2014/main" id="{3F781706-3E3E-4BA4-B9C7-843FF9061E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44234100"/>
          <a:ext cx="1188720" cy="1188720"/>
        </a:xfrm>
        <a:prstGeom prst="rect">
          <a:avLst/>
        </a:prstGeom>
      </xdr:spPr>
    </xdr:pic>
    <xdr:clientData/>
  </xdr:twoCellAnchor>
  <xdr:twoCellAnchor editAs="oneCell">
    <xdr:from>
      <xdr:col>0</xdr:col>
      <xdr:colOff>0</xdr:colOff>
      <xdr:row>294</xdr:row>
      <xdr:rowOff>0</xdr:rowOff>
    </xdr:from>
    <xdr:to>
      <xdr:col>2</xdr:col>
      <xdr:colOff>45720</xdr:colOff>
      <xdr:row>301</xdr:row>
      <xdr:rowOff>55245</xdr:rowOff>
    </xdr:to>
    <xdr:pic>
      <xdr:nvPicPr>
        <xdr:cNvPr id="29" name="Picture 28">
          <a:extLst>
            <a:ext uri="{FF2B5EF4-FFF2-40B4-BE49-F238E27FC236}">
              <a16:creationId xmlns:a16="http://schemas.microsoft.com/office/drawing/2014/main" id="{BB04A826-6793-49CD-81C5-993DB4D32D5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46215300"/>
          <a:ext cx="1188720" cy="1188720"/>
        </a:xfrm>
        <a:prstGeom prst="rect">
          <a:avLst/>
        </a:prstGeom>
      </xdr:spPr>
    </xdr:pic>
    <xdr:clientData/>
  </xdr:twoCellAnchor>
  <xdr:twoCellAnchor editAs="oneCell">
    <xdr:from>
      <xdr:col>0</xdr:col>
      <xdr:colOff>0</xdr:colOff>
      <xdr:row>317</xdr:row>
      <xdr:rowOff>0</xdr:rowOff>
    </xdr:from>
    <xdr:to>
      <xdr:col>2</xdr:col>
      <xdr:colOff>45720</xdr:colOff>
      <xdr:row>324</xdr:row>
      <xdr:rowOff>55245</xdr:rowOff>
    </xdr:to>
    <xdr:pic>
      <xdr:nvPicPr>
        <xdr:cNvPr id="31" name="Picture 30">
          <a:extLst>
            <a:ext uri="{FF2B5EF4-FFF2-40B4-BE49-F238E27FC236}">
              <a16:creationId xmlns:a16="http://schemas.microsoft.com/office/drawing/2014/main" id="{B13596CE-0A1B-46EC-8751-F0E4E250F72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9825275"/>
          <a:ext cx="1188720" cy="1188720"/>
        </a:xfrm>
        <a:prstGeom prst="rect">
          <a:avLst/>
        </a:prstGeom>
      </xdr:spPr>
    </xdr:pic>
    <xdr:clientData/>
  </xdr:twoCellAnchor>
  <xdr:twoCellAnchor editAs="oneCell">
    <xdr:from>
      <xdr:col>0</xdr:col>
      <xdr:colOff>0</xdr:colOff>
      <xdr:row>340</xdr:row>
      <xdr:rowOff>0</xdr:rowOff>
    </xdr:from>
    <xdr:to>
      <xdr:col>2</xdr:col>
      <xdr:colOff>45720</xdr:colOff>
      <xdr:row>347</xdr:row>
      <xdr:rowOff>55245</xdr:rowOff>
    </xdr:to>
    <xdr:pic>
      <xdr:nvPicPr>
        <xdr:cNvPr id="33" name="Picture 32">
          <a:extLst>
            <a:ext uri="{FF2B5EF4-FFF2-40B4-BE49-F238E27FC236}">
              <a16:creationId xmlns:a16="http://schemas.microsoft.com/office/drawing/2014/main" id="{5B5464D6-82C6-43CD-83C5-557B48CF57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53435250"/>
          <a:ext cx="1188720" cy="1188720"/>
        </a:xfrm>
        <a:prstGeom prst="rect">
          <a:avLst/>
        </a:prstGeom>
      </xdr:spPr>
    </xdr:pic>
    <xdr:clientData/>
  </xdr:twoCellAnchor>
  <xdr:twoCellAnchor editAs="oneCell">
    <xdr:from>
      <xdr:col>0</xdr:col>
      <xdr:colOff>0</xdr:colOff>
      <xdr:row>363</xdr:row>
      <xdr:rowOff>0</xdr:rowOff>
    </xdr:from>
    <xdr:to>
      <xdr:col>2</xdr:col>
      <xdr:colOff>45720</xdr:colOff>
      <xdr:row>370</xdr:row>
      <xdr:rowOff>55245</xdr:rowOff>
    </xdr:to>
    <xdr:pic>
      <xdr:nvPicPr>
        <xdr:cNvPr id="35" name="Picture 34">
          <a:extLst>
            <a:ext uri="{FF2B5EF4-FFF2-40B4-BE49-F238E27FC236}">
              <a16:creationId xmlns:a16="http://schemas.microsoft.com/office/drawing/2014/main" id="{2161BDCC-16F0-4AF1-9996-99C6054B8D4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57045225"/>
          <a:ext cx="1188720" cy="1188720"/>
        </a:xfrm>
        <a:prstGeom prst="rect">
          <a:avLst/>
        </a:prstGeom>
      </xdr:spPr>
    </xdr:pic>
    <xdr:clientData/>
  </xdr:twoCellAnchor>
  <xdr:twoCellAnchor editAs="oneCell">
    <xdr:from>
      <xdr:col>0</xdr:col>
      <xdr:colOff>0</xdr:colOff>
      <xdr:row>386</xdr:row>
      <xdr:rowOff>0</xdr:rowOff>
    </xdr:from>
    <xdr:to>
      <xdr:col>2</xdr:col>
      <xdr:colOff>45720</xdr:colOff>
      <xdr:row>393</xdr:row>
      <xdr:rowOff>55245</xdr:rowOff>
    </xdr:to>
    <xdr:pic>
      <xdr:nvPicPr>
        <xdr:cNvPr id="40" name="Picture 39">
          <a:extLst>
            <a:ext uri="{FF2B5EF4-FFF2-40B4-BE49-F238E27FC236}">
              <a16:creationId xmlns:a16="http://schemas.microsoft.com/office/drawing/2014/main" id="{0341397B-3C8F-4378-A5DC-482E3CF06E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60655200"/>
          <a:ext cx="1188720" cy="1188720"/>
        </a:xfrm>
        <a:prstGeom prst="rect">
          <a:avLst/>
        </a:prstGeom>
      </xdr:spPr>
    </xdr:pic>
    <xdr:clientData/>
  </xdr:twoCellAnchor>
  <xdr:twoCellAnchor editAs="oneCell">
    <xdr:from>
      <xdr:col>0</xdr:col>
      <xdr:colOff>0</xdr:colOff>
      <xdr:row>409</xdr:row>
      <xdr:rowOff>0</xdr:rowOff>
    </xdr:from>
    <xdr:to>
      <xdr:col>2</xdr:col>
      <xdr:colOff>45720</xdr:colOff>
      <xdr:row>416</xdr:row>
      <xdr:rowOff>55245</xdr:rowOff>
    </xdr:to>
    <xdr:pic>
      <xdr:nvPicPr>
        <xdr:cNvPr id="42" name="Picture 41">
          <a:extLst>
            <a:ext uri="{FF2B5EF4-FFF2-40B4-BE49-F238E27FC236}">
              <a16:creationId xmlns:a16="http://schemas.microsoft.com/office/drawing/2014/main" id="{9F4FED6B-6633-4300-8785-2A551AEEE64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0" y="64265175"/>
          <a:ext cx="1188720" cy="1188720"/>
        </a:xfrm>
        <a:prstGeom prst="rect">
          <a:avLst/>
        </a:prstGeom>
      </xdr:spPr>
    </xdr:pic>
    <xdr:clientData/>
  </xdr:twoCellAnchor>
  <xdr:twoCellAnchor editAs="oneCell">
    <xdr:from>
      <xdr:col>0</xdr:col>
      <xdr:colOff>0</xdr:colOff>
      <xdr:row>432</xdr:row>
      <xdr:rowOff>0</xdr:rowOff>
    </xdr:from>
    <xdr:to>
      <xdr:col>2</xdr:col>
      <xdr:colOff>45720</xdr:colOff>
      <xdr:row>439</xdr:row>
      <xdr:rowOff>55245</xdr:rowOff>
    </xdr:to>
    <xdr:pic>
      <xdr:nvPicPr>
        <xdr:cNvPr id="44" name="Picture 43">
          <a:extLst>
            <a:ext uri="{FF2B5EF4-FFF2-40B4-BE49-F238E27FC236}">
              <a16:creationId xmlns:a16="http://schemas.microsoft.com/office/drawing/2014/main" id="{B7E04FF2-8D6D-4DCD-9FF7-2C2B774982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67875150"/>
          <a:ext cx="1188720" cy="1188720"/>
        </a:xfrm>
        <a:prstGeom prst="rect">
          <a:avLst/>
        </a:prstGeom>
      </xdr:spPr>
    </xdr:pic>
    <xdr:clientData/>
  </xdr:twoCellAnchor>
  <xdr:twoCellAnchor editAs="oneCell">
    <xdr:from>
      <xdr:col>0</xdr:col>
      <xdr:colOff>0</xdr:colOff>
      <xdr:row>455</xdr:row>
      <xdr:rowOff>0</xdr:rowOff>
    </xdr:from>
    <xdr:to>
      <xdr:col>2</xdr:col>
      <xdr:colOff>45720</xdr:colOff>
      <xdr:row>462</xdr:row>
      <xdr:rowOff>55245</xdr:rowOff>
    </xdr:to>
    <xdr:pic>
      <xdr:nvPicPr>
        <xdr:cNvPr id="47" name="Picture 46">
          <a:extLst>
            <a:ext uri="{FF2B5EF4-FFF2-40B4-BE49-F238E27FC236}">
              <a16:creationId xmlns:a16="http://schemas.microsoft.com/office/drawing/2014/main" id="{8CD88816-72F0-4CB6-BECB-16797AC2775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71485125"/>
          <a:ext cx="1188720" cy="1188720"/>
        </a:xfrm>
        <a:prstGeom prst="rect">
          <a:avLst/>
        </a:prstGeom>
      </xdr:spPr>
    </xdr:pic>
    <xdr:clientData/>
  </xdr:twoCellAnchor>
  <xdr:twoCellAnchor editAs="oneCell">
    <xdr:from>
      <xdr:col>0</xdr:col>
      <xdr:colOff>0</xdr:colOff>
      <xdr:row>468</xdr:row>
      <xdr:rowOff>0</xdr:rowOff>
    </xdr:from>
    <xdr:to>
      <xdr:col>2</xdr:col>
      <xdr:colOff>45720</xdr:colOff>
      <xdr:row>475</xdr:row>
      <xdr:rowOff>55245</xdr:rowOff>
    </xdr:to>
    <xdr:pic>
      <xdr:nvPicPr>
        <xdr:cNvPr id="49" name="Picture 48">
          <a:extLst>
            <a:ext uri="{FF2B5EF4-FFF2-40B4-BE49-F238E27FC236}">
              <a16:creationId xmlns:a16="http://schemas.microsoft.com/office/drawing/2014/main" id="{5EDB96C7-1B8F-49E3-9084-9F871216C9D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73475850"/>
          <a:ext cx="1188720" cy="1188720"/>
        </a:xfrm>
        <a:prstGeom prst="rect">
          <a:avLst/>
        </a:prstGeom>
      </xdr:spPr>
    </xdr:pic>
    <xdr:clientData/>
  </xdr:twoCellAnchor>
  <xdr:twoCellAnchor editAs="oneCell">
    <xdr:from>
      <xdr:col>0</xdr:col>
      <xdr:colOff>0</xdr:colOff>
      <xdr:row>491</xdr:row>
      <xdr:rowOff>0</xdr:rowOff>
    </xdr:from>
    <xdr:to>
      <xdr:col>2</xdr:col>
      <xdr:colOff>45720</xdr:colOff>
      <xdr:row>498</xdr:row>
      <xdr:rowOff>55245</xdr:rowOff>
    </xdr:to>
    <xdr:pic>
      <xdr:nvPicPr>
        <xdr:cNvPr id="51" name="Picture 50">
          <a:extLst>
            <a:ext uri="{FF2B5EF4-FFF2-40B4-BE49-F238E27FC236}">
              <a16:creationId xmlns:a16="http://schemas.microsoft.com/office/drawing/2014/main" id="{ECBDC1CE-4087-4856-94AA-A704F8CAF57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0" y="77085825"/>
          <a:ext cx="1188720" cy="1188720"/>
        </a:xfrm>
        <a:prstGeom prst="rect">
          <a:avLst/>
        </a:prstGeom>
      </xdr:spPr>
    </xdr:pic>
    <xdr:clientData/>
  </xdr:twoCellAnchor>
  <xdr:twoCellAnchor editAs="oneCell">
    <xdr:from>
      <xdr:col>0</xdr:col>
      <xdr:colOff>0</xdr:colOff>
      <xdr:row>843</xdr:row>
      <xdr:rowOff>114300</xdr:rowOff>
    </xdr:from>
    <xdr:to>
      <xdr:col>2</xdr:col>
      <xdr:colOff>45720</xdr:colOff>
      <xdr:row>850</xdr:row>
      <xdr:rowOff>90170</xdr:rowOff>
    </xdr:to>
    <xdr:pic>
      <xdr:nvPicPr>
        <xdr:cNvPr id="124" name="Picture 123">
          <a:extLst>
            <a:ext uri="{FF2B5EF4-FFF2-40B4-BE49-F238E27FC236}">
              <a16:creationId xmlns:a16="http://schemas.microsoft.com/office/drawing/2014/main" id="{26982B14-3ECA-4EDB-8E5B-A21AD6DA3A2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131387850"/>
          <a:ext cx="1188720" cy="1188720"/>
        </a:xfrm>
        <a:prstGeom prst="rect">
          <a:avLst/>
        </a:prstGeom>
      </xdr:spPr>
    </xdr:pic>
    <xdr:clientData/>
  </xdr:twoCellAnchor>
  <xdr:twoCellAnchor editAs="oneCell">
    <xdr:from>
      <xdr:col>0</xdr:col>
      <xdr:colOff>0</xdr:colOff>
      <xdr:row>850</xdr:row>
      <xdr:rowOff>130950</xdr:rowOff>
    </xdr:from>
    <xdr:to>
      <xdr:col>2</xdr:col>
      <xdr:colOff>45720</xdr:colOff>
      <xdr:row>857</xdr:row>
      <xdr:rowOff>163970</xdr:rowOff>
    </xdr:to>
    <xdr:pic>
      <xdr:nvPicPr>
        <xdr:cNvPr id="126" name="Picture 125">
          <a:extLst>
            <a:ext uri="{FF2B5EF4-FFF2-40B4-BE49-F238E27FC236}">
              <a16:creationId xmlns:a16="http://schemas.microsoft.com/office/drawing/2014/main" id="{1E4917BA-9052-491C-BF7F-9FFD28FAC7A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132642750"/>
          <a:ext cx="1188720" cy="1188720"/>
        </a:xfrm>
        <a:prstGeom prst="rect">
          <a:avLst/>
        </a:prstGeom>
      </xdr:spPr>
    </xdr:pic>
    <xdr:clientData/>
  </xdr:twoCellAnchor>
  <xdr:twoCellAnchor editAs="oneCell">
    <xdr:from>
      <xdr:col>0</xdr:col>
      <xdr:colOff>0</xdr:colOff>
      <xdr:row>865</xdr:row>
      <xdr:rowOff>114300</xdr:rowOff>
    </xdr:from>
    <xdr:to>
      <xdr:col>2</xdr:col>
      <xdr:colOff>45720</xdr:colOff>
      <xdr:row>872</xdr:row>
      <xdr:rowOff>64770</xdr:rowOff>
    </xdr:to>
    <xdr:pic>
      <xdr:nvPicPr>
        <xdr:cNvPr id="64194" name="Picture 64193">
          <a:extLst>
            <a:ext uri="{FF2B5EF4-FFF2-40B4-BE49-F238E27FC236}">
              <a16:creationId xmlns:a16="http://schemas.microsoft.com/office/drawing/2014/main" id="{77D62022-C83D-428B-BCBD-C01844BB106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135159750"/>
          <a:ext cx="1188720" cy="1188720"/>
        </a:xfrm>
        <a:prstGeom prst="rect">
          <a:avLst/>
        </a:prstGeom>
      </xdr:spPr>
    </xdr:pic>
    <xdr:clientData/>
  </xdr:twoCellAnchor>
  <xdr:twoCellAnchor editAs="oneCell">
    <xdr:from>
      <xdr:col>0</xdr:col>
      <xdr:colOff>0</xdr:colOff>
      <xdr:row>872</xdr:row>
      <xdr:rowOff>130950</xdr:rowOff>
    </xdr:from>
    <xdr:to>
      <xdr:col>2</xdr:col>
      <xdr:colOff>45720</xdr:colOff>
      <xdr:row>879</xdr:row>
      <xdr:rowOff>138570</xdr:rowOff>
    </xdr:to>
    <xdr:pic>
      <xdr:nvPicPr>
        <xdr:cNvPr id="64196" name="Picture 64195">
          <a:extLst>
            <a:ext uri="{FF2B5EF4-FFF2-40B4-BE49-F238E27FC236}">
              <a16:creationId xmlns:a16="http://schemas.microsoft.com/office/drawing/2014/main" id="{68FD4855-303C-456B-BA2F-61213E41C6D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136414650"/>
          <a:ext cx="1188720" cy="1188720"/>
        </a:xfrm>
        <a:prstGeom prst="rect">
          <a:avLst/>
        </a:prstGeom>
      </xdr:spPr>
    </xdr:pic>
    <xdr:clientData/>
  </xdr:twoCellAnchor>
  <xdr:twoCellAnchor editAs="oneCell">
    <xdr:from>
      <xdr:col>0</xdr:col>
      <xdr:colOff>0</xdr:colOff>
      <xdr:row>879</xdr:row>
      <xdr:rowOff>80925</xdr:rowOff>
    </xdr:from>
    <xdr:to>
      <xdr:col>2</xdr:col>
      <xdr:colOff>45720</xdr:colOff>
      <xdr:row>886</xdr:row>
      <xdr:rowOff>88545</xdr:rowOff>
    </xdr:to>
    <xdr:pic>
      <xdr:nvPicPr>
        <xdr:cNvPr id="64198" name="Picture 64197">
          <a:extLst>
            <a:ext uri="{FF2B5EF4-FFF2-40B4-BE49-F238E27FC236}">
              <a16:creationId xmlns:a16="http://schemas.microsoft.com/office/drawing/2014/main" id="{DA3A92F2-5C29-40A7-A3EE-9C3FDBA1E01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137545725"/>
          <a:ext cx="1188720" cy="1188720"/>
        </a:xfrm>
        <a:prstGeom prst="rect">
          <a:avLst/>
        </a:prstGeom>
      </xdr:spPr>
    </xdr:pic>
    <xdr:clientData/>
  </xdr:twoCellAnchor>
  <xdr:twoCellAnchor editAs="oneCell">
    <xdr:from>
      <xdr:col>0</xdr:col>
      <xdr:colOff>0</xdr:colOff>
      <xdr:row>887</xdr:row>
      <xdr:rowOff>133350</xdr:rowOff>
    </xdr:from>
    <xdr:to>
      <xdr:col>2</xdr:col>
      <xdr:colOff>45720</xdr:colOff>
      <xdr:row>894</xdr:row>
      <xdr:rowOff>83820</xdr:rowOff>
    </xdr:to>
    <xdr:pic>
      <xdr:nvPicPr>
        <xdr:cNvPr id="64200" name="Picture 64199">
          <a:extLst>
            <a:ext uri="{FF2B5EF4-FFF2-40B4-BE49-F238E27FC236}">
              <a16:creationId xmlns:a16="http://schemas.microsoft.com/office/drawing/2014/main" id="{56506895-1097-4E4D-AEC6-02D757ECFE89}"/>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0" y="138950700"/>
          <a:ext cx="1188720" cy="1188720"/>
        </a:xfrm>
        <a:prstGeom prst="rect">
          <a:avLst/>
        </a:prstGeom>
      </xdr:spPr>
    </xdr:pic>
    <xdr:clientData/>
  </xdr:twoCellAnchor>
  <xdr:twoCellAnchor editAs="oneCell">
    <xdr:from>
      <xdr:col>0</xdr:col>
      <xdr:colOff>0</xdr:colOff>
      <xdr:row>894</xdr:row>
      <xdr:rowOff>64275</xdr:rowOff>
    </xdr:from>
    <xdr:to>
      <xdr:col>2</xdr:col>
      <xdr:colOff>45720</xdr:colOff>
      <xdr:row>901</xdr:row>
      <xdr:rowOff>71895</xdr:rowOff>
    </xdr:to>
    <xdr:pic>
      <xdr:nvPicPr>
        <xdr:cNvPr id="64202" name="Picture 64201">
          <a:extLst>
            <a:ext uri="{FF2B5EF4-FFF2-40B4-BE49-F238E27FC236}">
              <a16:creationId xmlns:a16="http://schemas.microsoft.com/office/drawing/2014/main" id="{A762E591-6C4E-4335-9433-8AFBE1A1C9A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140119875"/>
          <a:ext cx="1188720" cy="1188720"/>
        </a:xfrm>
        <a:prstGeom prst="rect">
          <a:avLst/>
        </a:prstGeom>
      </xdr:spPr>
    </xdr:pic>
    <xdr:clientData/>
  </xdr:twoCellAnchor>
  <xdr:twoCellAnchor editAs="oneCell">
    <xdr:from>
      <xdr:col>0</xdr:col>
      <xdr:colOff>0</xdr:colOff>
      <xdr:row>901</xdr:row>
      <xdr:rowOff>61875</xdr:rowOff>
    </xdr:from>
    <xdr:to>
      <xdr:col>2</xdr:col>
      <xdr:colOff>45720</xdr:colOff>
      <xdr:row>908</xdr:row>
      <xdr:rowOff>69495</xdr:rowOff>
    </xdr:to>
    <xdr:pic>
      <xdr:nvPicPr>
        <xdr:cNvPr id="64204" name="Picture 64203">
          <a:extLst>
            <a:ext uri="{FF2B5EF4-FFF2-40B4-BE49-F238E27FC236}">
              <a16:creationId xmlns:a16="http://schemas.microsoft.com/office/drawing/2014/main" id="{4E3CE6FB-B013-404C-B503-27B3622BDB2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41298575"/>
          <a:ext cx="1188720" cy="1188720"/>
        </a:xfrm>
        <a:prstGeom prst="rect">
          <a:avLst/>
        </a:prstGeom>
      </xdr:spPr>
    </xdr:pic>
    <xdr:clientData/>
  </xdr:twoCellAnchor>
  <xdr:twoCellAnchor editAs="oneCell">
    <xdr:from>
      <xdr:col>0</xdr:col>
      <xdr:colOff>0</xdr:colOff>
      <xdr:row>909</xdr:row>
      <xdr:rowOff>190500</xdr:rowOff>
    </xdr:from>
    <xdr:to>
      <xdr:col>2</xdr:col>
      <xdr:colOff>45720</xdr:colOff>
      <xdr:row>916</xdr:row>
      <xdr:rowOff>140970</xdr:rowOff>
    </xdr:to>
    <xdr:pic>
      <xdr:nvPicPr>
        <xdr:cNvPr id="64206" name="Picture 64205">
          <a:extLst>
            <a:ext uri="{FF2B5EF4-FFF2-40B4-BE49-F238E27FC236}">
              <a16:creationId xmlns:a16="http://schemas.microsoft.com/office/drawing/2014/main" id="{D1C18D64-8377-4DCE-A94C-45D957DE15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0" y="142779750"/>
          <a:ext cx="1188720" cy="1188720"/>
        </a:xfrm>
        <a:prstGeom prst="rect">
          <a:avLst/>
        </a:prstGeom>
      </xdr:spPr>
    </xdr:pic>
    <xdr:clientData/>
  </xdr:twoCellAnchor>
  <xdr:twoCellAnchor editAs="oneCell">
    <xdr:from>
      <xdr:col>0</xdr:col>
      <xdr:colOff>0</xdr:colOff>
      <xdr:row>916</xdr:row>
      <xdr:rowOff>121425</xdr:rowOff>
    </xdr:from>
    <xdr:to>
      <xdr:col>2</xdr:col>
      <xdr:colOff>45720</xdr:colOff>
      <xdr:row>923</xdr:row>
      <xdr:rowOff>129045</xdr:rowOff>
    </xdr:to>
    <xdr:pic>
      <xdr:nvPicPr>
        <xdr:cNvPr id="64209" name="Picture 64208">
          <a:extLst>
            <a:ext uri="{FF2B5EF4-FFF2-40B4-BE49-F238E27FC236}">
              <a16:creationId xmlns:a16="http://schemas.microsoft.com/office/drawing/2014/main" id="{0CD9AA1E-05D6-4556-B660-7D3FCE23388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0" y="143948925"/>
          <a:ext cx="1188720" cy="1188720"/>
        </a:xfrm>
        <a:prstGeom prst="rect">
          <a:avLst/>
        </a:prstGeom>
      </xdr:spPr>
    </xdr:pic>
    <xdr:clientData/>
  </xdr:twoCellAnchor>
  <xdr:twoCellAnchor editAs="oneCell">
    <xdr:from>
      <xdr:col>0</xdr:col>
      <xdr:colOff>0</xdr:colOff>
      <xdr:row>513</xdr:row>
      <xdr:rowOff>152400</xdr:rowOff>
    </xdr:from>
    <xdr:to>
      <xdr:col>2</xdr:col>
      <xdr:colOff>45720</xdr:colOff>
      <xdr:row>521</xdr:row>
      <xdr:rowOff>17145</xdr:rowOff>
    </xdr:to>
    <xdr:pic>
      <xdr:nvPicPr>
        <xdr:cNvPr id="156" name="Picture 155">
          <a:extLst>
            <a:ext uri="{FF2B5EF4-FFF2-40B4-BE49-F238E27FC236}">
              <a16:creationId xmlns:a16="http://schemas.microsoft.com/office/drawing/2014/main" id="{98960913-C09F-4279-A106-EEAF6BA1FF7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80657700"/>
          <a:ext cx="1188720" cy="1188720"/>
        </a:xfrm>
        <a:prstGeom prst="rect">
          <a:avLst/>
        </a:prstGeom>
      </xdr:spPr>
    </xdr:pic>
    <xdr:clientData/>
  </xdr:twoCellAnchor>
  <xdr:twoCellAnchor editAs="oneCell">
    <xdr:from>
      <xdr:col>0</xdr:col>
      <xdr:colOff>0</xdr:colOff>
      <xdr:row>536</xdr:row>
      <xdr:rowOff>152400</xdr:rowOff>
    </xdr:from>
    <xdr:to>
      <xdr:col>2</xdr:col>
      <xdr:colOff>45720</xdr:colOff>
      <xdr:row>544</xdr:row>
      <xdr:rowOff>17145</xdr:rowOff>
    </xdr:to>
    <xdr:pic>
      <xdr:nvPicPr>
        <xdr:cNvPr id="157" name="Picture 156">
          <a:extLst>
            <a:ext uri="{FF2B5EF4-FFF2-40B4-BE49-F238E27FC236}">
              <a16:creationId xmlns:a16="http://schemas.microsoft.com/office/drawing/2014/main" id="{2DAC1C6B-C037-4FD3-850B-D32ADDE9752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0" y="84267675"/>
          <a:ext cx="1188720" cy="1188720"/>
        </a:xfrm>
        <a:prstGeom prst="rect">
          <a:avLst/>
        </a:prstGeom>
      </xdr:spPr>
    </xdr:pic>
    <xdr:clientData/>
  </xdr:twoCellAnchor>
  <xdr:twoCellAnchor editAs="oneCell">
    <xdr:from>
      <xdr:col>0</xdr:col>
      <xdr:colOff>0</xdr:colOff>
      <xdr:row>559</xdr:row>
      <xdr:rowOff>152400</xdr:rowOff>
    </xdr:from>
    <xdr:to>
      <xdr:col>2</xdr:col>
      <xdr:colOff>45720</xdr:colOff>
      <xdr:row>567</xdr:row>
      <xdr:rowOff>17145</xdr:rowOff>
    </xdr:to>
    <xdr:pic>
      <xdr:nvPicPr>
        <xdr:cNvPr id="158" name="Picture 157">
          <a:extLst>
            <a:ext uri="{FF2B5EF4-FFF2-40B4-BE49-F238E27FC236}">
              <a16:creationId xmlns:a16="http://schemas.microsoft.com/office/drawing/2014/main" id="{94BF0262-FAF2-4BED-BD6B-D4B6104FE5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0" y="87877650"/>
          <a:ext cx="1188720" cy="1188720"/>
        </a:xfrm>
        <a:prstGeom prst="rect">
          <a:avLst/>
        </a:prstGeom>
      </xdr:spPr>
    </xdr:pic>
    <xdr:clientData/>
  </xdr:twoCellAnchor>
  <xdr:twoCellAnchor editAs="oneCell">
    <xdr:from>
      <xdr:col>0</xdr:col>
      <xdr:colOff>0</xdr:colOff>
      <xdr:row>582</xdr:row>
      <xdr:rowOff>152400</xdr:rowOff>
    </xdr:from>
    <xdr:to>
      <xdr:col>2</xdr:col>
      <xdr:colOff>45720</xdr:colOff>
      <xdr:row>590</xdr:row>
      <xdr:rowOff>17145</xdr:rowOff>
    </xdr:to>
    <xdr:pic>
      <xdr:nvPicPr>
        <xdr:cNvPr id="159" name="Picture 158">
          <a:extLst>
            <a:ext uri="{FF2B5EF4-FFF2-40B4-BE49-F238E27FC236}">
              <a16:creationId xmlns:a16="http://schemas.microsoft.com/office/drawing/2014/main" id="{3E519B18-BCC6-4948-8613-32D642B555C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0" y="91487625"/>
          <a:ext cx="1188720" cy="1188720"/>
        </a:xfrm>
        <a:prstGeom prst="rect">
          <a:avLst/>
        </a:prstGeom>
      </xdr:spPr>
    </xdr:pic>
    <xdr:clientData/>
  </xdr:twoCellAnchor>
  <xdr:twoCellAnchor editAs="oneCell">
    <xdr:from>
      <xdr:col>0</xdr:col>
      <xdr:colOff>0</xdr:colOff>
      <xdr:row>605</xdr:row>
      <xdr:rowOff>152400</xdr:rowOff>
    </xdr:from>
    <xdr:to>
      <xdr:col>2</xdr:col>
      <xdr:colOff>45720</xdr:colOff>
      <xdr:row>613</xdr:row>
      <xdr:rowOff>17145</xdr:rowOff>
    </xdr:to>
    <xdr:pic>
      <xdr:nvPicPr>
        <xdr:cNvPr id="160" name="Picture 159">
          <a:extLst>
            <a:ext uri="{FF2B5EF4-FFF2-40B4-BE49-F238E27FC236}">
              <a16:creationId xmlns:a16="http://schemas.microsoft.com/office/drawing/2014/main" id="{7C86C968-4E00-4828-B502-740CD3DD2BC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95097600"/>
          <a:ext cx="1188720" cy="1188720"/>
        </a:xfrm>
        <a:prstGeom prst="rect">
          <a:avLst/>
        </a:prstGeom>
      </xdr:spPr>
    </xdr:pic>
    <xdr:clientData/>
  </xdr:twoCellAnchor>
  <xdr:twoCellAnchor editAs="oneCell">
    <xdr:from>
      <xdr:col>0</xdr:col>
      <xdr:colOff>0</xdr:colOff>
      <xdr:row>628</xdr:row>
      <xdr:rowOff>152400</xdr:rowOff>
    </xdr:from>
    <xdr:to>
      <xdr:col>2</xdr:col>
      <xdr:colOff>45720</xdr:colOff>
      <xdr:row>636</xdr:row>
      <xdr:rowOff>17145</xdr:rowOff>
    </xdr:to>
    <xdr:pic>
      <xdr:nvPicPr>
        <xdr:cNvPr id="161" name="Picture 160">
          <a:extLst>
            <a:ext uri="{FF2B5EF4-FFF2-40B4-BE49-F238E27FC236}">
              <a16:creationId xmlns:a16="http://schemas.microsoft.com/office/drawing/2014/main" id="{D5248A54-4476-40F6-AECE-D9F84B2361F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98707575"/>
          <a:ext cx="1188720" cy="1188720"/>
        </a:xfrm>
        <a:prstGeom prst="rect">
          <a:avLst/>
        </a:prstGeom>
      </xdr:spPr>
    </xdr:pic>
    <xdr:clientData/>
  </xdr:twoCellAnchor>
  <xdr:twoCellAnchor editAs="oneCell">
    <xdr:from>
      <xdr:col>0</xdr:col>
      <xdr:colOff>0</xdr:colOff>
      <xdr:row>651</xdr:row>
      <xdr:rowOff>152400</xdr:rowOff>
    </xdr:from>
    <xdr:to>
      <xdr:col>2</xdr:col>
      <xdr:colOff>45720</xdr:colOff>
      <xdr:row>659</xdr:row>
      <xdr:rowOff>17145</xdr:rowOff>
    </xdr:to>
    <xdr:pic>
      <xdr:nvPicPr>
        <xdr:cNvPr id="162" name="Picture 161">
          <a:extLst>
            <a:ext uri="{FF2B5EF4-FFF2-40B4-BE49-F238E27FC236}">
              <a16:creationId xmlns:a16="http://schemas.microsoft.com/office/drawing/2014/main" id="{0E810A20-D1D5-4FEB-816E-F684731E5D1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0" y="102317550"/>
          <a:ext cx="1188720" cy="1188720"/>
        </a:xfrm>
        <a:prstGeom prst="rect">
          <a:avLst/>
        </a:prstGeom>
      </xdr:spPr>
    </xdr:pic>
    <xdr:clientData/>
  </xdr:twoCellAnchor>
  <xdr:twoCellAnchor editAs="oneCell">
    <xdr:from>
      <xdr:col>0</xdr:col>
      <xdr:colOff>0</xdr:colOff>
      <xdr:row>674</xdr:row>
      <xdr:rowOff>152400</xdr:rowOff>
    </xdr:from>
    <xdr:to>
      <xdr:col>2</xdr:col>
      <xdr:colOff>45720</xdr:colOff>
      <xdr:row>682</xdr:row>
      <xdr:rowOff>17145</xdr:rowOff>
    </xdr:to>
    <xdr:pic>
      <xdr:nvPicPr>
        <xdr:cNvPr id="163" name="Picture 162">
          <a:extLst>
            <a:ext uri="{FF2B5EF4-FFF2-40B4-BE49-F238E27FC236}">
              <a16:creationId xmlns:a16="http://schemas.microsoft.com/office/drawing/2014/main" id="{65BC6B3C-F0F0-4423-9EDE-3E6F3385BAC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0" y="105927525"/>
          <a:ext cx="1188720" cy="1188720"/>
        </a:xfrm>
        <a:prstGeom prst="rect">
          <a:avLst/>
        </a:prstGeom>
      </xdr:spPr>
    </xdr:pic>
    <xdr:clientData/>
  </xdr:twoCellAnchor>
  <xdr:twoCellAnchor editAs="oneCell">
    <xdr:from>
      <xdr:col>0</xdr:col>
      <xdr:colOff>0</xdr:colOff>
      <xdr:row>697</xdr:row>
      <xdr:rowOff>152400</xdr:rowOff>
    </xdr:from>
    <xdr:to>
      <xdr:col>2</xdr:col>
      <xdr:colOff>45720</xdr:colOff>
      <xdr:row>705</xdr:row>
      <xdr:rowOff>17145</xdr:rowOff>
    </xdr:to>
    <xdr:pic>
      <xdr:nvPicPr>
        <xdr:cNvPr id="164" name="Picture 163">
          <a:extLst>
            <a:ext uri="{FF2B5EF4-FFF2-40B4-BE49-F238E27FC236}">
              <a16:creationId xmlns:a16="http://schemas.microsoft.com/office/drawing/2014/main" id="{747D90A2-D6C8-4A0F-8C6B-8551B59880A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0" y="109537500"/>
          <a:ext cx="1188720" cy="1188720"/>
        </a:xfrm>
        <a:prstGeom prst="rect">
          <a:avLst/>
        </a:prstGeom>
      </xdr:spPr>
    </xdr:pic>
    <xdr:clientData/>
  </xdr:twoCellAnchor>
  <xdr:twoCellAnchor editAs="oneCell">
    <xdr:from>
      <xdr:col>0</xdr:col>
      <xdr:colOff>0</xdr:colOff>
      <xdr:row>720</xdr:row>
      <xdr:rowOff>152400</xdr:rowOff>
    </xdr:from>
    <xdr:to>
      <xdr:col>2</xdr:col>
      <xdr:colOff>45720</xdr:colOff>
      <xdr:row>728</xdr:row>
      <xdr:rowOff>17145</xdr:rowOff>
    </xdr:to>
    <xdr:pic>
      <xdr:nvPicPr>
        <xdr:cNvPr id="165" name="Picture 164">
          <a:extLst>
            <a:ext uri="{FF2B5EF4-FFF2-40B4-BE49-F238E27FC236}">
              <a16:creationId xmlns:a16="http://schemas.microsoft.com/office/drawing/2014/main" id="{4F26E5B7-549B-4055-A706-E2DA2B790D1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0" y="113147475"/>
          <a:ext cx="1188720" cy="1188720"/>
        </a:xfrm>
        <a:prstGeom prst="rect">
          <a:avLst/>
        </a:prstGeom>
      </xdr:spPr>
    </xdr:pic>
    <xdr:clientData/>
  </xdr:twoCellAnchor>
  <xdr:twoCellAnchor editAs="oneCell">
    <xdr:from>
      <xdr:col>0</xdr:col>
      <xdr:colOff>0</xdr:colOff>
      <xdr:row>743</xdr:row>
      <xdr:rowOff>152400</xdr:rowOff>
    </xdr:from>
    <xdr:to>
      <xdr:col>2</xdr:col>
      <xdr:colOff>45720</xdr:colOff>
      <xdr:row>751</xdr:row>
      <xdr:rowOff>17145</xdr:rowOff>
    </xdr:to>
    <xdr:pic>
      <xdr:nvPicPr>
        <xdr:cNvPr id="166" name="Picture 165">
          <a:extLst>
            <a:ext uri="{FF2B5EF4-FFF2-40B4-BE49-F238E27FC236}">
              <a16:creationId xmlns:a16="http://schemas.microsoft.com/office/drawing/2014/main" id="{C5FD8F3A-63B5-4F4F-B24C-524BD6FD34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6757450"/>
          <a:ext cx="1188720" cy="1188720"/>
        </a:xfrm>
        <a:prstGeom prst="rect">
          <a:avLst/>
        </a:prstGeom>
      </xdr:spPr>
    </xdr:pic>
    <xdr:clientData/>
  </xdr:twoCellAnchor>
  <xdr:twoCellAnchor editAs="oneCell">
    <xdr:from>
      <xdr:col>0</xdr:col>
      <xdr:colOff>0</xdr:colOff>
      <xdr:row>766</xdr:row>
      <xdr:rowOff>152400</xdr:rowOff>
    </xdr:from>
    <xdr:to>
      <xdr:col>2</xdr:col>
      <xdr:colOff>45720</xdr:colOff>
      <xdr:row>774</xdr:row>
      <xdr:rowOff>17145</xdr:rowOff>
    </xdr:to>
    <xdr:pic>
      <xdr:nvPicPr>
        <xdr:cNvPr id="167" name="Picture 166">
          <a:extLst>
            <a:ext uri="{FF2B5EF4-FFF2-40B4-BE49-F238E27FC236}">
              <a16:creationId xmlns:a16="http://schemas.microsoft.com/office/drawing/2014/main" id="{B53D2B90-9F1A-478C-ACE7-4371A33E205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0" y="120367425"/>
          <a:ext cx="1188720" cy="1188720"/>
        </a:xfrm>
        <a:prstGeom prst="rect">
          <a:avLst/>
        </a:prstGeom>
      </xdr:spPr>
    </xdr:pic>
    <xdr:clientData/>
  </xdr:twoCellAnchor>
  <xdr:twoCellAnchor editAs="oneCell">
    <xdr:from>
      <xdr:col>0</xdr:col>
      <xdr:colOff>0</xdr:colOff>
      <xdr:row>819</xdr:row>
      <xdr:rowOff>152400</xdr:rowOff>
    </xdr:from>
    <xdr:to>
      <xdr:col>2</xdr:col>
      <xdr:colOff>45720</xdr:colOff>
      <xdr:row>827</xdr:row>
      <xdr:rowOff>17145</xdr:rowOff>
    </xdr:to>
    <xdr:pic>
      <xdr:nvPicPr>
        <xdr:cNvPr id="168" name="Picture 167">
          <a:extLst>
            <a:ext uri="{FF2B5EF4-FFF2-40B4-BE49-F238E27FC236}">
              <a16:creationId xmlns:a16="http://schemas.microsoft.com/office/drawing/2014/main" id="{D15CD5C5-BE02-430E-8B09-820618E4C0D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27587375"/>
          <a:ext cx="1188720" cy="1188720"/>
        </a:xfrm>
        <a:prstGeom prst="rect">
          <a:avLst/>
        </a:prstGeom>
      </xdr:spPr>
    </xdr:pic>
    <xdr:clientData/>
  </xdr:twoCellAnchor>
  <xdr:twoCellAnchor editAs="oneCell">
    <xdr:from>
      <xdr:col>0</xdr:col>
      <xdr:colOff>0</xdr:colOff>
      <xdr:row>796</xdr:row>
      <xdr:rowOff>152400</xdr:rowOff>
    </xdr:from>
    <xdr:to>
      <xdr:col>2</xdr:col>
      <xdr:colOff>45720</xdr:colOff>
      <xdr:row>804</xdr:row>
      <xdr:rowOff>17145</xdr:rowOff>
    </xdr:to>
    <xdr:pic>
      <xdr:nvPicPr>
        <xdr:cNvPr id="169" name="Picture 168">
          <a:extLst>
            <a:ext uri="{FF2B5EF4-FFF2-40B4-BE49-F238E27FC236}">
              <a16:creationId xmlns:a16="http://schemas.microsoft.com/office/drawing/2014/main" id="{4FC3BF55-DE4E-49EA-81C8-8099EC0D03E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23977400"/>
          <a:ext cx="1188720" cy="1188720"/>
        </a:xfrm>
        <a:prstGeom prst="rect">
          <a:avLst/>
        </a:prstGeom>
      </xdr:spPr>
    </xdr:pic>
    <xdr:clientData/>
  </xdr:twoCellAnchor>
  <xdr:twoCellAnchor editAs="oneCell">
    <xdr:from>
      <xdr:col>0</xdr:col>
      <xdr:colOff>0</xdr:colOff>
      <xdr:row>857</xdr:row>
      <xdr:rowOff>71400</xdr:rowOff>
    </xdr:from>
    <xdr:to>
      <xdr:col>2</xdr:col>
      <xdr:colOff>45720</xdr:colOff>
      <xdr:row>864</xdr:row>
      <xdr:rowOff>104420</xdr:rowOff>
    </xdr:to>
    <xdr:pic>
      <xdr:nvPicPr>
        <xdr:cNvPr id="170" name="Picture 169">
          <a:extLst>
            <a:ext uri="{FF2B5EF4-FFF2-40B4-BE49-F238E27FC236}">
              <a16:creationId xmlns:a16="http://schemas.microsoft.com/office/drawing/2014/main" id="{7C614B74-7EBF-4231-916F-80B8EBED9CD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33764300"/>
          <a:ext cx="1188720" cy="1188720"/>
        </a:xfrm>
        <a:prstGeom prst="rect">
          <a:avLst/>
        </a:prstGeom>
      </xdr:spPr>
    </xdr:pic>
    <xdr:clientData/>
  </xdr:twoCellAnchor>
  <xdr:twoCellAnchor editAs="oneCell">
    <xdr:from>
      <xdr:col>0</xdr:col>
      <xdr:colOff>0</xdr:colOff>
      <xdr:row>923</xdr:row>
      <xdr:rowOff>119025</xdr:rowOff>
    </xdr:from>
    <xdr:to>
      <xdr:col>2</xdr:col>
      <xdr:colOff>45720</xdr:colOff>
      <xdr:row>930</xdr:row>
      <xdr:rowOff>126645</xdr:rowOff>
    </xdr:to>
    <xdr:pic>
      <xdr:nvPicPr>
        <xdr:cNvPr id="173" name="Picture 172">
          <a:extLst>
            <a:ext uri="{FF2B5EF4-FFF2-40B4-BE49-F238E27FC236}">
              <a16:creationId xmlns:a16="http://schemas.microsoft.com/office/drawing/2014/main" id="{286BA92B-4A32-4416-B9A3-92E3722E422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45127625"/>
          <a:ext cx="1188720" cy="1188720"/>
        </a:xfrm>
        <a:prstGeom prst="rect">
          <a:avLst/>
        </a:prstGeom>
      </xdr:spPr>
    </xdr:pic>
    <xdr:clientData/>
  </xdr:twoCellAnchor>
  <xdr:twoCellAnchor editAs="oneCell">
    <xdr:from>
      <xdr:col>0</xdr:col>
      <xdr:colOff>0</xdr:colOff>
      <xdr:row>931</xdr:row>
      <xdr:rowOff>180975</xdr:rowOff>
    </xdr:from>
    <xdr:to>
      <xdr:col>2</xdr:col>
      <xdr:colOff>45720</xdr:colOff>
      <xdr:row>938</xdr:row>
      <xdr:rowOff>131445</xdr:rowOff>
    </xdr:to>
    <xdr:pic>
      <xdr:nvPicPr>
        <xdr:cNvPr id="174" name="Picture 173">
          <a:extLst>
            <a:ext uri="{FF2B5EF4-FFF2-40B4-BE49-F238E27FC236}">
              <a16:creationId xmlns:a16="http://schemas.microsoft.com/office/drawing/2014/main" id="{72480A1D-CB91-4A8B-8757-1B41DF5409F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0" y="146542125"/>
          <a:ext cx="1188720" cy="1188720"/>
        </a:xfrm>
        <a:prstGeom prst="rect">
          <a:avLst/>
        </a:prstGeom>
      </xdr:spPr>
    </xdr:pic>
    <xdr:clientData/>
  </xdr:twoCellAnchor>
  <xdr:twoCellAnchor editAs="oneCell">
    <xdr:from>
      <xdr:col>0</xdr:col>
      <xdr:colOff>0</xdr:colOff>
      <xdr:row>938</xdr:row>
      <xdr:rowOff>64275</xdr:rowOff>
    </xdr:from>
    <xdr:to>
      <xdr:col>2</xdr:col>
      <xdr:colOff>45720</xdr:colOff>
      <xdr:row>945</xdr:row>
      <xdr:rowOff>71895</xdr:rowOff>
    </xdr:to>
    <xdr:pic>
      <xdr:nvPicPr>
        <xdr:cNvPr id="175" name="Picture 174">
          <a:extLst>
            <a:ext uri="{FF2B5EF4-FFF2-40B4-BE49-F238E27FC236}">
              <a16:creationId xmlns:a16="http://schemas.microsoft.com/office/drawing/2014/main" id="{5DE7ABA8-9207-4A01-8B24-603EFB83CF2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0" y="147663675"/>
          <a:ext cx="1188720" cy="1188720"/>
        </a:xfrm>
        <a:prstGeom prst="rect">
          <a:avLst/>
        </a:prstGeom>
      </xdr:spPr>
    </xdr:pic>
    <xdr:clientData/>
  </xdr:twoCellAnchor>
  <xdr:twoCellAnchor editAs="oneCell">
    <xdr:from>
      <xdr:col>0</xdr:col>
      <xdr:colOff>0</xdr:colOff>
      <xdr:row>945</xdr:row>
      <xdr:rowOff>157125</xdr:rowOff>
    </xdr:from>
    <xdr:to>
      <xdr:col>2</xdr:col>
      <xdr:colOff>45720</xdr:colOff>
      <xdr:row>953</xdr:row>
      <xdr:rowOff>12345</xdr:rowOff>
    </xdr:to>
    <xdr:pic>
      <xdr:nvPicPr>
        <xdr:cNvPr id="176" name="Picture 175">
          <a:extLst>
            <a:ext uri="{FF2B5EF4-FFF2-40B4-BE49-F238E27FC236}">
              <a16:creationId xmlns:a16="http://schemas.microsoft.com/office/drawing/2014/main" id="{BE088D10-B54C-4499-9014-C15E6C7F199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0" y="148937625"/>
          <a:ext cx="1188720" cy="1188720"/>
        </a:xfrm>
        <a:prstGeom prst="rect">
          <a:avLst/>
        </a:prstGeom>
      </xdr:spPr>
    </xdr:pic>
    <xdr:clientData/>
  </xdr:twoCellAnchor>
  <xdr:twoCellAnchor editAs="oneCell">
    <xdr:from>
      <xdr:col>0</xdr:col>
      <xdr:colOff>0</xdr:colOff>
      <xdr:row>788</xdr:row>
      <xdr:rowOff>66675</xdr:rowOff>
    </xdr:from>
    <xdr:to>
      <xdr:col>2</xdr:col>
      <xdr:colOff>45720</xdr:colOff>
      <xdr:row>795</xdr:row>
      <xdr:rowOff>74295</xdr:rowOff>
    </xdr:to>
    <xdr:pic>
      <xdr:nvPicPr>
        <xdr:cNvPr id="64221" name="Picture 64220">
          <a:extLst>
            <a:ext uri="{FF2B5EF4-FFF2-40B4-BE49-F238E27FC236}">
              <a16:creationId xmlns:a16="http://schemas.microsoft.com/office/drawing/2014/main" id="{F95D60F8-B570-458E-9A93-B5BC00C331D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0" y="123720225"/>
          <a:ext cx="1188720" cy="11887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A18541BB-31F5-4E72-B393-2929747A24C2}"/>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6751500-1890-4CD0-A15C-464C57675EC9}"/>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A86E3992-F074-4B7E-9BBF-4A1FA99D0CFC}"/>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20D5F938-1CD7-4198-9EF7-D89D74F0AF63}"/>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92257F7-DC69-42A4-9B85-FF138F6C5A5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BCDA7F61-CFAD-4A0A-A8C4-A1B98664373F}"/>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8535A8A0-F29E-4363-B6B2-BA4B175DA4D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8E26A78-35CA-4882-8B2C-F79305D9A275}"/>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2A2D11CC-20C5-4A11-B2C2-38328BF3067D}"/>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40D7CD3A-05D3-4A5B-8A98-E7623C218FCB}"/>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C4F5FA0C-9CD8-4316-AD00-887BC203842A}"/>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6F2BA073-5DEE-4CD3-8742-D50D5D5DFE67}"/>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D4495656-82C3-4D1A-A65E-64CEFE126F17}"/>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ABB8E765-924A-49D3-8AA0-9EAAC9B82FD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91136111-2C56-4FD4-8F2E-3EF43C666A49}"/>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432E28A8-8C10-43F1-B023-EA104249C8A5}"/>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14782A63-FF4F-4B90-811C-812CD052BB2C}"/>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0A5C5F79-EC52-437D-8E49-FFB7B3D9AEC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FB9F00EC-BDEE-4BD0-92E0-D0344ADED74E}"/>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D846D315-BECF-4ADD-BB34-67640A41B1CE}"/>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BFF204FC-C1E4-4965-8761-ABE315CC2D78}"/>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1C90A540-ED9D-4767-84E0-0C1F65839F3A}"/>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62C8B67A-FEB6-44B9-8D2B-2F0F22DEDB97}"/>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B81C8B3E-7A24-41BB-A07E-F3373945696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4E4F80DB-F0E7-4E9A-8D97-FFA54105532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6BDA95E5-7AC6-487E-86A9-E6D2653976E4}"/>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BF0AC20F-5E10-4E8C-A33A-82DB25FB39A7}"/>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FAE365C8-116B-45E6-B2D7-C2EC6A1539F2}"/>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2A3CA2AB-2451-4F7B-907F-8260EC12DA58}"/>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771F818E-86D9-4B20-BCF9-5760B6141403}"/>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DEFEFC8C-6B3C-4B0B-80D0-EC0FFD8F3FB2}"/>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8440F6AF-59F7-4DF4-B1BC-9034D3C403F2}"/>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F9B5E993-9A80-4FE7-899E-E3F7DE5F6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79C29E3F-341B-45D0-B373-61D62CB78D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02CD9C8E-31DC-424D-BB8A-70724452C4B3}"/>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24C1D5F1-AC16-4F16-BF72-A6918836BD06}"/>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B94771A2-74E4-4C40-8B0F-6DDD7D7AB09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791794E0-1924-4628-992B-98C880A6C9AE}"/>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D3C7E41C-57C9-4EC3-B1B6-BA6A7994C2FE}"/>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CAD5AB5D-C15E-45C2-A211-7C9AE5F80E0F}"/>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D3F66A95-B3C1-43F5-B275-A1489352AE68}"/>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D010A6EC-2F70-42E6-9AE1-7E6F8141E6AD}"/>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AFAA2024-9193-4DC8-B020-17659C670702}"/>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C8BDA805-A247-456C-A621-CEF7B1A12FA1}"/>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9895C276-D6F5-4052-9FB6-D92ABACE886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667D9E58-433A-41D4-9492-9E95576076CC}"/>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356BC370-3931-4E59-A3CC-CA83E9D0572C}"/>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DD56019C-FB31-4C65-88C3-42ABF44A38F9}"/>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C5B64507-C6B4-46AC-A743-1644E51C48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51EBDE57-0FE7-4172-9778-775BE1C1FF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0E8239DA-F368-42FD-A621-626FC045D2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217B3F19-C962-4738-A638-D3A98DB750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9C2A8F9C-2C4D-4A77-B3F2-0C1E2714953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A2296133-7CD3-4A0D-A833-5329B0BC8073}"/>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EF0DB833-9D5D-4FBC-8C46-DF868846F863}"/>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F12B412D-7492-4949-BB38-4FB26105F7C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89A4290F-8240-4DD0-9CC2-FDDAB754EC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52931C8C-7588-4065-9FAC-01D7E793FE2E}"/>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D1672CBB-5AF1-48BB-AA40-73846639A7E7}"/>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660CD439-5EB2-46B6-8FE7-279615FD3C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FD08F24-D880-4D0F-927D-0874CF19341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EAAF4B8C-346A-4477-B4C2-69E68FCC36F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8908101E-17D1-4B6F-B930-9DA5210F1EA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48BE8432-4704-4839-8A9C-00FF26EE14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25072F36-5B56-48FE-B125-95C9F1D307C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5A69B507-BC94-4C04-974C-E0FC91719426}"/>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A234C34D-182B-4C0C-9A84-A9066FE763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B10D6BCE-98AF-4223-95A7-1A077854694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F772D0CD-2B23-4B67-81CC-701241D614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E0E68005-ECA6-430A-A35C-158654BB84FF}"/>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05AE7503-7644-4DAA-8105-AFFDB55D65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6862355F-1B31-4018-8D50-38606A3B8CA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5559AE9D-5600-4E86-8D77-8369339E289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1F57767C-F83A-463A-B933-A588C1D4D0A9}"/>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22B7954F-994E-47A5-8060-97E6EB1B12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9A39B1A2-E5F3-4E23-A7C7-3A1F65618D0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EDD3F7D8-CE78-4168-815A-321BB443413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ED41FBFC-E168-4ECA-AAEC-6D57357CCC7A}"/>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01850332-1C93-42CF-9E98-A5EF6EED50A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52FF7EB9-1AA7-4751-BB35-C9EB1334FE8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DC357516-467E-445F-B5C6-8BB3C0D083D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CFAD5FA5-2D8D-41C9-830B-CF64E8E35BCD}"/>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A9ED0C27-78BE-42E9-AB4E-2B28CE201C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8AF002ED-3770-4C4D-870F-4D2123E8454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AE519A6C-9B39-46B4-928B-48D7670A6D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A35F37BA-BC64-4789-8FB9-89406586C1A1}"/>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1E52F142-6B5E-424A-A45C-725EC893D27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063C3F40-6871-481C-A55E-0113B5F532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F5E69F4B-8A6C-4CEF-83F7-5E7F806B389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D316606C-CA32-4074-8B58-7321E3DB5FEF}"/>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D579718F-C77E-421F-B8DD-619E71D6F58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AAEAB0CA-E181-4811-ABBD-A46F32B4FC4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E31D1BF1-2275-471D-B67E-EA0BEEC8E1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29026CC7-9F5B-4E91-A11B-E25E7375AE23}"/>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929E214C-F879-48F5-ADB6-2ADF698CE0D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8E5DB1A9-9EA9-4751-AFF9-CB6BE8D2CA1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CE7EAB48-F748-44B6-A5FF-27DD7F020F31}"/>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1333046F-9512-4FFE-933A-B994B8828AA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C754C474-90CE-44BE-B21B-18FE0E9E313A}"/>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EDAC61EA-52F4-4814-BEF7-DD8A44A5471B}"/>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5B89B70D-45CA-4A7D-A7C3-716AB539F3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1408D8BB-1A3E-4175-AC74-C9D4C64A1E6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F6DFD905-1BD3-4E25-A128-1917BD51131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275BE371-AC53-4B5C-837B-57D1D8059500}"/>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EBF382D7-EAE0-420E-BF86-9C5DDBA0A42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D6766D30-C9F7-4AF8-817C-1FD9A0EA0D9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0B2AAD6C-5E35-424F-BCF7-704921EBB38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4DB2A796-EC85-47A4-B23A-4F0F8B48687A}"/>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9E26ADAA-3048-4B53-AF76-FFAE58F378F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52515811-0EF2-4057-A955-2847E2126FE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130C6709-DF83-4CB1-8CC3-26C6C15C9D5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47600A13-8A4E-469E-9461-0F9471C4157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5F28C2BD-B7AD-4783-B22B-86D6BA40039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81DD6D15-1B75-4E94-93DE-5E3EBC09541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D0EFDA06-8340-417B-9502-8B30DD77D47A}"/>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95AFE875-ED0C-445D-B792-586DDA964A72}"/>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BEC33765-512B-4FCB-9262-F300287ABBC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AAA552F8-8847-455C-ACA1-5065559C7EF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B0DA28F6-0A48-469C-A466-89928A947D4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7ECFE2A9-3526-456F-A28D-D97015E3716E}"/>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D9C2F482-DDCC-4518-8EA6-D9C9938F762E}"/>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2FAC3015-B9A7-4A27-8910-A0069B0542E7}"/>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2B6A9925-D8AA-485D-A4F8-18BCC1C11A57}"/>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30CA8673-0C84-4532-B97A-C47C74A894AC}"/>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B9F3A8BA-D39E-465A-AF28-4060E5D0FB06}"/>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12209761-DE75-4BBE-902A-5444E3C77A74}"/>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F7FBB6DB-03BD-4BC4-AA6B-C01CD4DC46DC}"/>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E4827E78-E2C4-40F4-A2BB-26830192AB26}"/>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9C62F3B5-01E9-4E6A-8605-72407FF9A602}"/>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8BDB9BB8-AC0A-4044-BF2B-4D7B918552A1}"/>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D3EF2142-DA21-46F2-9637-587A857CD8EE}"/>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7385C74A-C0BC-497F-AC56-E5023743A8E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A2E1F366-2977-45BB-BC07-696248F0C092}"/>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7B4E6220-DF8A-4ABC-AEAB-E841A0D4E2C3}"/>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60C947CC-041C-4F60-80A8-BF0C99D185B8}"/>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5691694C-FE74-4B2C-8DC9-633B02D4E957}"/>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171FF728-21B3-49A0-9A95-B52FF0CB6A90}"/>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7707403D-735C-4BA9-A755-E2D2C9BBEEC3}"/>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89A1EBF7-F6F6-4F85-9C8F-0B67B5849D54}"/>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9A8DB384-A797-48DC-A398-3670F8E3434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2CCAB857-08A3-4B77-8421-F64D898E8EA8}"/>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868A43C-F009-4509-8593-75A87320B43E}"/>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2DE9F242-205F-4B47-A95E-2BDD8845721A}"/>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46C55B45-339D-4E02-9546-9A539A4F0EF8}"/>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5C6151F5-6A1B-46E1-AD38-406D150025C9}"/>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597A36FE-4A96-470B-A496-853FDF9859D1}"/>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BAE1A83C-7D4E-4411-B1EF-1FD628FDFE58}"/>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E5643607-E1D7-494E-9F6B-FC61B732A81E}"/>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9FD80933-0E53-41D2-B929-3F643C84CD6A}"/>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F3E6F1B5-EE76-4543-AB3D-8D95C0A7C64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EB7DF419-44D3-4C26-88BB-44556088630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431ADE0B-5576-4748-A776-1D50942D2D30}"/>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B849B3FA-6AE0-47F9-BB3E-CF37DE042FCD}"/>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7D28F825-1D0C-47D8-A673-2C4A49837881}"/>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097460EE-FC5C-45D2-8B2D-59A9D211ACB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CCA7F1A3-B674-4064-B201-4514AF9D2E36}"/>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78F89847-1283-4D16-A461-D7169EE02884}"/>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2DE67C49-1AF8-4F0B-9C69-A0D937E39F02}"/>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29253B5-875E-49F1-8A1A-21384956E353}"/>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8BF6010F-C3E4-4124-A54F-F8B31EDCBE15}"/>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69664754-04FE-4955-BB83-C20D539FBFD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43CD837E-D76B-477F-A01E-6EC18A264BEE}"/>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16975452-5EC8-48B5-9579-55E0232E2057}"/>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9DA079D0-9549-4F8C-9345-C3F2F9C84DDD}"/>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FB6BDE6A-E404-4A63-86B7-8650040A87E1}"/>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87B7ABBD-C556-4C03-B21A-6D297EEF8612}"/>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3DE47D83-3350-4966-8262-BEE75FA07F77}"/>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38A784E1-0E96-4749-994C-29784DE7D226}"/>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25C98A1F-FE27-4C02-A181-3CB72E1558E0}"/>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70D01481-9111-46BC-AE69-6E45D0164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5678F3EB-6DA2-4341-9C96-F6EC38187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CF461471-3DED-46AB-A5DD-D3C63AA2F0B5}"/>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19F70E94-AC27-4538-B000-04EFDC800AC6}"/>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E12316AA-2924-42B0-9BB0-806CEB8FCD3E}"/>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56B92789-017A-490C-A0AC-EAE8D948B6F9}"/>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01C73145-65AE-42EF-AF7B-3EC4F7E14F69}"/>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3E78CAF9-12DC-4E4E-A2F1-17289F49463A}"/>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79C7AEE9-1366-4F5C-9A10-AF495F79FF86}"/>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F241C74D-C90D-4FA2-9DD3-C05D03F8F7B4}"/>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533F2221-808C-47F6-8B59-B469CDDA0FCB}"/>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CEB0BFA6-220C-4F4C-BB87-0F17480BEF8F}"/>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D8401092-BA28-49E8-B25B-4B3833A19306}"/>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81328C8E-7BE7-4A5C-8019-77D9119D59A5}"/>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ECE06B13-CE8D-41E0-86BD-2BE454B53921}"/>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5D8F5817-0E25-4220-81E1-E95C8A50B070}"/>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14A95213-572C-498D-9A0D-C2FB6CA9C4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C8EFEE45-099C-4941-B27F-DB1FD9E3B6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06F99F20-7C8E-478D-85FC-C2DA52885AF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51C5CD35-BE32-4B43-B360-0AEE6A76AF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8023160D-19F7-4C0D-9471-08A11A69B1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5A0F7A23-B8CF-4FCC-9AA7-5DFD9A88F579}"/>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453B10F1-94F4-47E6-8485-900344B42674}"/>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3D5BE02C-A9EF-4BC9-ABA7-24C0E0FE00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B99EF7BB-4856-41C6-BFAC-98D27A2BF2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8C2086CD-3DB3-404A-AFE2-9042D29CCB0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3C24D3C4-E369-4BD0-9A83-1354ABA56170}"/>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625AB762-3A37-4AF4-B5C7-DECA29426C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DEE48E83-9919-434D-9B73-9D35FF71B94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0B6523F6-FEBE-4A1D-B948-B3A024B3EC6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2B7F9E3A-5A49-4B56-822E-B9A21F80C04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E9A5820A-ECE2-486C-8587-8721886760B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53CF2A59-A4DA-4176-9479-23538412B28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F3503931-90FA-42E4-8643-3EB712476621}"/>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466EF7A3-2DD7-433C-9F99-467DA6D3878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6608141F-635C-41F7-A41E-B909BE7541B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BFD5A616-58F1-4ACD-9D27-041BF71B334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55EBE4D4-B4A1-4720-8C1D-6AF9AF8E3D96}"/>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4AB7CEDF-7953-4C30-B6B2-2FDD532D96E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048C642-DBA1-4D25-80BB-5AB02A605B4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4695A71C-751F-4487-98A6-AE4D02056C6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B76EC7F5-BD6E-4A3F-9417-14164B3056F6}"/>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8FEF0F31-DB7B-4D45-BDEC-751897DA141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F785C113-F9D1-4336-80F5-FD610268CAF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CD729AE8-98C8-4430-A54A-203F01CF10C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423AC2A5-6052-4F79-8D92-30802E6E0041}"/>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E3FE96C5-61DE-4816-A114-02B3EE0B0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EA947CD7-DF17-4184-B3FD-2B045180998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A94EAB9D-72EB-4BCA-88E3-3D893EA2931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48C4AE5F-9233-4074-8F76-305BA74D3D3F}"/>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7B8165EA-3FD1-436E-86F7-77FB32BAB93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EAB43542-7AF5-4E63-B15F-27AA0DFDA9D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444B1709-A906-4EDF-8CC1-C7FE3AA2BA6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82A75D8F-DF6E-48D2-8299-729EC794692E}"/>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F407B5DD-0758-41E8-A469-1C7A667D5F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A68629C9-0126-4244-9D15-0D269BC2CDC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E13A6EDC-221F-41F7-A09E-671AE487536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30D4D1DB-B9A6-4FB1-88B2-E34835770737}"/>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493B1419-B667-404C-BE64-A042B6A132F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74E5445E-CA91-41C3-8262-8591BCB72E0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95D47761-4452-4BFE-B6B8-6D33FC2CD7B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172BED75-9DDF-4530-9265-13F225C7E9E0}"/>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61BA25AB-8FD9-4B2C-B933-74377EBB1E9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5A45FA1-C566-4840-8882-8B3895B2CF1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C2745BCC-C805-473F-A654-C199E7CC0912}"/>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35CD6406-2D8A-4574-96FA-B96CBE2E352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889D491D-7F1E-4788-88F6-EED5CC55567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4798528B-E7CE-4B63-90F3-F3B4F3AC173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08543CCC-E2EB-4543-A052-CB38C1E8B8C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3ACFC9B6-198F-42ED-AE9C-A6BA6C1D146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65962670-DB2A-45BA-98B0-A82F6A9CF58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9AC96401-8BE6-43F0-8D5A-03EB98E3A3BB}"/>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C42F0480-8437-4803-A339-1AD98877FF4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E302B588-855D-421F-BA2E-A96A99363FD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E9AD8D18-B271-4FA9-B135-469FFED9A6C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E4472110-44DA-4B20-8FAC-0F8E4021FA89}"/>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C656A23D-A642-4CA7-AE14-5E3399E4926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42BD3EA3-1BA4-46E8-8B49-023DA12D678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B2C2DDDA-C85F-4BAA-A63A-2200BA0082A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72B370FB-8FCD-484E-9DE3-585FC41255CF}"/>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B8DDC877-7D49-438A-8894-BAA1BA25FD8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4AB4B5A8-38B4-4A50-A4DC-E200F7106CC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B99B035-38CB-4182-BCC9-73DD9D35756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40E65163-267E-4E92-A562-AD44B4B57088}"/>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E54777CB-D470-4F02-B4D4-2A05783E0213}"/>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C12E8171-793E-4B85-89B8-7132B3AC144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7ACFA633-1C7F-4F4F-8562-441D47DC3CA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8A1FAA6F-19AF-493E-A2EB-5CF1ADF6BE67}"/>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C5C89BBF-8370-40C1-BCB1-108172049A2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E862AF3D-DEED-4D51-AA8C-57C8698BF594}"/>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FC3B7FC9-0C60-40E6-9E3D-9D21893BF7D5}"/>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84627FEC-8BAC-4210-950A-125DFE6D1969}"/>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5082A19B-00AB-48DE-9544-AF041AA15F83}"/>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E6DF130C-4A8D-4E96-ABFC-DD34633BA92B}"/>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91245F6-7FBB-4D66-81D2-396E936CC434}"/>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E48D75AC-5DDE-439E-B561-CCD6272DB08F}"/>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DF7CA0AC-69F2-418C-BB53-383A3F6BCE28}"/>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8BB4940F-DDA7-4055-80C8-73FE331BF799}"/>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9DC21E09-40C9-4753-BA7F-63183DB5D9ED}"/>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251FA983-0959-4737-9367-7F454FDD1381}"/>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6351C452-689B-4058-8300-0B0EC52B1D03}"/>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D1584D2F-5F16-4985-A98D-2ABCA101AA75}"/>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89F8F9E4-E4AC-429E-8A57-FB924FCDDA24}"/>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A5B031C0-DB95-4896-BF59-21D8858FBA37}"/>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0ED96558-3EA9-4642-9105-824DD799879A}"/>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1C8FD44C-0201-42AB-9358-0EEDD6DE64CA}"/>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640BD4AA-2895-4A36-AE1B-E006B8ACF87C}"/>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6381A37F-B56E-492A-846B-F166E5817E54}"/>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EB9F2A10-A3A9-4CCC-9709-5EA79A46FBDE}"/>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49CBED0C-B905-4CEF-A005-DE8A7D7F561B}"/>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69CC069F-8FAC-48AC-A403-B4ADC1412050}"/>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4AE2C403-6EE0-4757-8BFF-2D89AE768A78}"/>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E87044F0-413A-47F5-B8C9-B4D080D1AD41}"/>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E3AB53A0-4C73-4762-99DC-6EF64623F2F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A0EA3CF-1028-42B8-A43C-F991915D4F1D}"/>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8C99F3C3-D4E4-4363-9E8E-EA62984BECD5}"/>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4DC3710F-9488-4987-9415-F87259A60D9D}"/>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FE1A592C-FF64-4A6C-BD5F-D667670500D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CEA16E31-5C42-4861-93B8-BE7183E2FDB1}"/>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3C5768F3-E639-4BE0-80A8-F7301876D8CC}"/>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0E556173-C2D7-4311-91EC-554127D22D0D}"/>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458D2CB7-5EC2-425F-93EE-BBD64C6B752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F70CA453-8D9C-4707-AD64-000F3B056B2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5D501E89-0D08-4BB2-9ADD-9364A83FC376}"/>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87F3F12D-AFF4-44B6-9335-EF2D6444713F}"/>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D9BB6E7C-86F4-4859-8B33-73E73196C852}"/>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B45F3C88-5CF6-465E-A8EE-673578135D66}"/>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092AF5AB-6AFE-4C16-89C5-ED45180E2045}"/>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985B8163-F48D-4DE7-919A-A3ACAD3C9C44}"/>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4A29172B-3F3C-45D5-AAD4-4CB040A1181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DE7A630E-7663-44BA-B5FB-4E5ADA8EC82F}"/>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E7C44005-E197-473B-8DA3-C160D914030E}"/>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DEA3052A-B65F-4573-AC7E-34649D26D95F}"/>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F7E0904C-4E85-4253-A4B1-B6209F7A235A}"/>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18D38DB5-6410-40E2-81D8-3A131F8AEE83}"/>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5E46496F-7F2C-405D-B0FA-1BD784C00690}"/>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6C4B4BB-F0F8-484E-9B43-2F7B9FA452B7}"/>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6938F227-49F4-4A81-9D68-3C1407D806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DEFC55A9-57B2-4480-BD66-B69747BFB0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6097D889-D7C3-4303-BB5A-D99C48539E7B}"/>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B8AB8549-A5B5-4715-9654-CDC4CBC1DC96}"/>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0392CBB5-A568-4006-93F8-C0260F01F32A}"/>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0C5393D5-2558-4B43-8944-5CD4BB8209E9}"/>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0E03B5F8-985E-4A49-B324-56C6166D1F60}"/>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DD7038F8-BD9E-405A-AC6B-A4B5D1258C0D}"/>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EB55B705-0405-4C26-8AFE-64BB77ED92CF}"/>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4E8F594A-4D0D-4A09-BBA9-A5D1DC369982}"/>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6B437498-1ED0-436D-9488-073F2163EFD6}"/>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07E02F0C-2178-43E7-8C1C-EF231E2F7139}"/>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0FD3ACA6-D4FB-49DB-8714-25C1E0BB89C3}"/>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333E958C-11DE-4FEF-8258-EA707A4ED745}"/>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60D49E2C-76D2-41F3-88E3-5865BE2E87CE}"/>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A7052A83-1950-404D-B01B-0D87946203CB}"/>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E22F5EEA-67C2-4624-AA06-02FCC3C065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C08380F8-229E-46C0-A533-AF2B7B9823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835381D3-ACE6-4F6F-A438-74E097DBBD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5A3C3837-DAAF-4709-82A1-20D702A235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20F5A727-1D07-4213-BC1A-F751F5FCAF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F8502491-2486-4ABA-B5E0-7D78986B64D3}"/>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53D6CF27-E014-4B80-A19B-61EE1235DE80}"/>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01FA013D-11F3-4A27-A104-405366EFC1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05CFD1B5-6269-4F6A-B961-8ACFCF16DC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D1994DEC-5D84-470E-8D57-41CB5F57E779}"/>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F856F6C1-2E4A-43FA-8E9F-F408D68CA7B5}"/>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EAAC0C04-27CD-4EAF-8506-911253C34B2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4881D7FF-59B8-4569-A800-A7B8D3694DB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CD0428C2-94D3-4943-90B6-75A02938AA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7E1BEED4-6A13-4683-82C0-5B27FBC0D1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3380179C-0157-40F0-BEE7-8922783B89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9AD71E3F-E757-43AC-8402-3C9A812239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9CD8E86F-C7D6-466B-B8B2-1A21E165BD55}"/>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48C036D9-820D-41AD-B2D0-92EA7322F4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A04CCF6E-890A-446E-B848-7D853436066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05C7CF18-321E-4ECD-9B41-C0E334A9F86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4A846889-BAD9-4F3B-8C46-A82A7E567758}"/>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66150A2E-477E-4763-A457-D53B2E737E1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920861CC-B337-406B-8B5B-1968B174964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32F0DB48-D93F-4BBC-926A-7625080A55D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9AA289B7-13DE-421E-A7F9-4DF61D7CED72}"/>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541F77EB-3D73-4B06-B630-1167B20CAF1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DAA11AE8-3FB5-4A32-8E64-1130FF9F92F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9815AB62-59C6-4ED0-84BA-EFC9BC0CF10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B60700DD-D4A4-43E4-BED2-E7FB79158A8D}"/>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BEC2A402-D554-46C2-A0DB-749DB961CB1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6D0F02B5-B315-48C1-8C25-BA3B5D338CC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E78AEE91-458A-43C6-852D-DB839F35777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9D6387B8-6F24-4915-85BF-702BE309F48E}"/>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EFA02424-9B18-41CB-8FB3-E968E86DE4E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3CDCBBEF-DAA0-4458-BE23-0DCB731F72D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C6E49632-6264-426A-A5B5-2160FBE5F2E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00B2C702-9B7B-4F4C-AC4B-BE2D0720F8EE}"/>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CE332950-1E0B-4D7C-A415-0B0E4264E63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D9E08469-CCF4-4703-874D-D3A4E2DBA51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B016EA67-95A8-4D50-9026-D8305A8C46E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56C0D644-6104-447D-ABF0-44224D4FDDE4}"/>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724CA604-8C3D-41F5-922D-6C46EABAFA7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2687B27D-4D53-41BC-8D25-FEED82E811D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0DC34538-B738-4513-BBAF-D20C145CA4A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6974D84D-9E3F-4E58-9EF0-33AD95AE04CD}"/>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7DD04BF5-CB08-4AEC-93AB-EDC2D7E5E23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A9ED83F-C1FF-4630-B758-DDD28A70CB8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B0EEEE4D-3D82-47B9-B099-087A3D20F1C9}"/>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94B6A574-A9B7-4E9A-AE7C-5EF77FC07C5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7527126E-9009-44E3-9E04-D517999764F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8CF62B2F-50E5-446A-AA47-E2B3C2A14092}"/>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D54E8FF7-BA58-4B12-96A0-4263CAE5F94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FF0ED73C-CA7F-444C-8C08-AA42D26E341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CC7C409C-763F-4E8B-B023-F9B242D04CF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07346B48-3726-43CC-9C99-048140AE1C9B}"/>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D285E204-5803-44CA-93A2-1DF2C79A510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B959D607-CDB8-458A-989C-3A5C6926EFE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8F1BF337-4BEC-4594-A141-BD25CCF1CDC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67586827-9C7C-4199-B0E8-2E23EA31B980}"/>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27F926FD-FA0A-42BD-A878-4882AB9AB2B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6F26ACCA-BBF8-4AE8-A315-07BEDB39C18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BBDAC639-2AD0-4998-AF30-C2A0520B77D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8E9D745F-7278-4B9D-BFA4-359AC29388A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0F92CFA7-A583-4C14-A605-EAF8D36CBA9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FC283BDF-043E-4C94-8987-A3665C7E96F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A1639ABE-F6F4-41DA-83EB-21A794C6921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D9986672-235C-4B02-82D0-835C070A0C93}"/>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A2D923E9-2776-43CE-9D4D-A7D97BA3C7D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4AC496A1-6ACF-4D02-AFB0-CBA94C94902E}"/>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44727BA-30A3-40E2-862D-07E26A064E6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0A5B5AE3-45AC-4539-922B-BD0F669D1FFB}"/>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71D614DA-3F4C-4CFD-8E24-CF7478FB728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60E3209C-B026-4C39-AB4A-7C0FD14D82B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F6125F24-28A3-40F3-B323-F3DECE899ABD}"/>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51D3D4A6-12FD-4E4F-8B87-35C8AF5CB059}"/>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B9796C07-B35F-4A58-BB90-3AD97644C34B}"/>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786BCA6E-4464-493F-BB84-D6F82C3167E3}"/>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6AD97958-6938-4F4D-A9C2-268AAB3933DD}"/>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B75D6EE3-E35A-477F-B532-A80C3B1606DD}"/>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6F036C79-A5D3-46C1-B5BB-821416A3111E}"/>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1183F9BD-CAE6-482A-BC57-3772F29276F7}"/>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ACE2AFA9-B14B-4934-B472-B937AEAF62FF}"/>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0E32D89E-AB2E-4FCA-BBC3-B51714B3D80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CCC22A07-10EB-4C2A-B486-BDA81E15CF6F}"/>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E5FCF7E5-F6B0-42DC-8442-ED7D5058A54D}"/>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E0022EB3-2C68-4413-AB5B-CC3022E27CFB}"/>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2043C6DC-42D7-4615-B1EB-3CAE22629B21}"/>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6EEAD8A4-3858-4501-8F0A-580F167E9A90}"/>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48757CCA-03BB-4425-A62E-8720F485005B}"/>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79730D49-ED84-4BDC-8D1C-4FDDA21C1205}"/>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CF37F714-B2FD-4017-ACBA-CE75165DCC98}"/>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E3C197C4-0F50-4A3A-8B87-6208871ED286}"/>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B4D52CB8-DEF0-4180-B1F2-AB2F69877766}"/>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6F5BAFEE-2F68-415D-981A-496C88A80EA7}"/>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3113972B-AA93-480B-A2F2-072B762CE1D5}"/>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0791DFED-26C1-47E1-900B-6E939192395E}"/>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B12CA4B0-E17D-478D-94D8-F4F0291F9F23}"/>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4003B71B-7196-4A87-8D70-304B1C86746E}"/>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00358C1E-387D-45F1-BDA6-AA90D950B982}"/>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9D1B7E35-80F4-45A0-90F7-835730BA16BB}"/>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624BB9DF-8E2A-4EF2-96A8-567E1433243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A9AD38CC-FAD9-4BA7-B769-02E24086CA26}"/>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E1387EB4-73E6-4360-AB0B-A386E8946FA5}"/>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61FEEAD6-823D-493B-B8EA-52C41421B27D}"/>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BBCFF20D-9968-40EA-8F8C-BBE8D98EE0E8}"/>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CE06D6E5-1456-4037-9DB0-D547A66CAA9A}"/>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F9CAAEFF-26EA-48A2-A1B5-EA973B91DD9F}"/>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3001CF04-B556-467F-925E-E64740D4DCEB}"/>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C090E6EE-CF88-4989-A0CC-6E7707E22395}"/>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C57C04DA-52B5-4CF2-A9D2-22E0AB2E1505}"/>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8B321CBB-9873-45A8-BE24-48872DBEFEDA}"/>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53A09682-C8AD-4F72-B424-17B0DE52BB0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046A70DD-7EF3-40C5-916C-E2985ED9EBD7}"/>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FF2DDE93-32F5-45B2-A1B4-4790B45F0A6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EC579591-7CF6-4084-A81E-4249D70B5C5D}"/>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8DD51C97-D264-4046-B7DC-B189F7FB832B}"/>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B1A75958-3069-4E09-A166-93C366209C3E}"/>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4F692813-C79D-4299-8D1E-77650428ECB5}"/>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FB09CE60-CF94-4CDB-AC18-89A1948C327C}"/>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CC376269-8EEA-4477-9498-656DF959A2BD}"/>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75C0FAFC-BFCC-4295-945C-A13F690DF7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5ACCD415-4F7F-43A5-B82A-4B52375475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F614BFC1-D080-4FC5-9E18-41EE30D903C0}"/>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0FB08286-6E91-4AEF-8DB8-ECC6F4D752AE}"/>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A9F1C247-3399-417E-B840-EE963BC3DF1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C7B7C301-BD1F-4CBE-8C6A-FC3F06AC1D11}"/>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DDDE4BCA-3AA7-49D4-934D-BEF9063E7C40}"/>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B5253AB7-7DD3-4019-9A85-A07CF35BCC98}"/>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FA634B7B-5A3A-436F-BF3E-CAEA116110B9}"/>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82037F62-53F5-4653-8A4F-4AC54BCA161C}"/>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799F4697-151B-45F4-9CD6-999BB244098A}"/>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B48C3CFD-7157-4D0D-A687-91C318BA65CB}"/>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8693E364-7466-4070-A3B6-392262ADD6B6}"/>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79746431-2A94-471B-BBE4-D03B8313F219}"/>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BC0B1C11-4FDA-40E9-A1A1-842BB981EA16}"/>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8E8B8F5E-36DE-490E-AA39-CA072F8D3029}"/>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6280B0A3-3650-42EF-805B-24BFEB910F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09A5BE26-077A-42F2-9476-4A3CD05651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E1F0150B-CEBE-4E30-BDF7-3F3ADF633E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6B8D3F37-F96E-4443-8FE6-95EEB20FD1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9CD9E8A4-6501-49FA-8383-534CAF7332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C07924EC-DF2E-4B00-B641-FD6894803964}"/>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539696BF-5CC4-41B8-ACE6-5DD1EFCDC815}"/>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6DFDDFFF-4CD8-4BD9-9F55-D2AFA00F79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4AF5630A-E79E-4F78-9869-32563D6401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1771ACCC-6564-40A9-BFE0-CFD7F1A58C84}"/>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A303992E-8155-4A00-BBC7-A22334F9B641}"/>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7C461CB6-4636-488E-A76A-FBA3AF033A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7814E555-4C86-4622-B9C5-7FD3864A9DC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D43DF0B6-865E-46AC-88D4-34A71FB65AB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B9662D7E-733B-4829-9B27-D0907C7608D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8702B390-A913-41EA-9329-25954EB9297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1340743D-E35D-4589-A9AC-DAC5ED29C1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BA9C338D-D3FE-4C05-8039-3EF1B3AE7034}"/>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6464B98E-A0F0-46A7-BC4F-C36E4EED07B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6D1CE82C-C0DC-459F-8AD5-7ED64BF234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2BE72C20-1F3F-45FD-9406-A4B6E237DC8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EC0DA6E5-1603-4100-BC28-860848F9AEF8}"/>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B9384BAA-596E-4D3F-8E6C-8A361B87CE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0DB8F558-855B-47A3-83A7-80FBCDDAE9B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CE56FAF6-D985-4228-AAB6-2BCB333A1FB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3A1BF860-3045-4EE4-A134-60D28228FE92}"/>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2B1996C8-3634-409E-A007-E61AD8472B5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03D4076E-F44A-462E-8103-F30756B429A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94BB6E50-5540-41F9-8859-4F40E6014B2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8668D68F-1546-4F07-B391-0769F65913AC}"/>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3199C6E9-8A63-4486-B521-6C9BD523E1A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30A7E177-C462-4DD4-8096-646DD26549D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A4AB5116-4D46-4DEF-B5F0-22A73D28502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B036200C-2988-466A-8F46-7BED89A17FBF}"/>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3EBCD53D-8375-4403-8DFE-28F1573A591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23984A8E-C5F4-498A-8DE7-D67594FE570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4AC79097-1AC9-4046-BE2C-7B6E9B752C1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D79B60EC-A2E0-4A1C-8567-F92CA132F18F}"/>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25267CB4-58D8-4DD1-BFE7-4BF31B51845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A1BB7F95-E161-4D3E-9BDA-1041D36E293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F4DD4B67-B001-46BE-92EB-AD9A6AD76A1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BB747DA8-AE45-46AF-B213-45685F5ABA3B}"/>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02AA80FD-57AE-4272-A50A-91304000935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26A952E0-6B60-48B5-903F-AE9FCB17DA6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85DB0089-BED1-466C-9378-5B007865F96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58DEE090-8027-4E28-8902-4B446D60EAD4}"/>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AABF62F4-00C5-4CD9-93EF-B3A7642994E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E9BEA6E4-3E9B-4835-9824-D06C792090E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A79E9D08-8CA2-4F2C-8C83-6615CD2AEC0C}"/>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75CD1E9-EBE1-4CBC-BE01-97A000C7692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303D12F2-BDF8-43F9-8342-4981CD5969C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A4A6826C-DFF3-470F-A743-7159AC1B93F8}"/>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E394ABE3-49C2-4119-94F0-9ED03BF1665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19D21792-C141-4844-B460-1F4E39D343C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049C07DD-A8A9-4A85-A9F4-6125FF4CB20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3EB03D7E-923E-405F-9C99-080A1E4695BA}"/>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536415EE-30AD-483B-B9FE-EEC66F4157B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3114BCAF-6C86-43E4-855C-A8250EF41C8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96FEC9A8-C72E-4D9E-B198-B9DDBBABD26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3A833AA8-DF8C-4EED-AC86-DAA3F7A75EF4}"/>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9CA3B97E-BC89-4CCE-86EB-CCBF060F071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3565B3FE-2CCB-44D1-BC6D-1BBDE77C7EA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DD455434-0BEC-4BD7-9E36-3F42DC857E3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B0364767-11E0-4C8C-BDE0-C68F95938BE7}"/>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B4224EE8-854B-4B41-87BC-FF331A004627}"/>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8F665F56-F562-41F7-BD7D-03CFDDED5B2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C64FB6C2-FE83-44C0-8040-8E39EB44CCB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BA9D3E66-30C5-4281-95E5-52D35A3BDAEA}"/>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FF072D1D-8ED0-48B7-932B-26C3A3206D2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F50B7F58-D221-437C-90A5-F237A4E16F9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173171B1-EE17-4348-9559-1EF22635AAC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2D32F23F-7C9F-44D8-83FC-0EDCAFF571D4}"/>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7A9E789D-DC3A-40DA-B076-0D8E65CB840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F91A2C33-6A76-44F8-A43A-DD6F3E060B1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1990A1DE-6122-44A1-87A3-A0E8C5F736CF}"/>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7033201C-B3B1-4FAD-B649-E95F02DF6331}"/>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382DB618-FD35-4065-9ACF-A2AD015A5F11}"/>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1F4C56A4-6395-4CD6-8931-F8AE6CAF3541}"/>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E92CC06F-E7B1-4772-8D28-18C524905185}"/>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CC6FA316-C052-4826-AE26-7BD00C36E546}"/>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52F3CF79-2706-4890-A80A-93DAC520EDB0}"/>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00C454EB-B030-48A0-B79F-8A8C07F6B424}"/>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A67B3EB7-B9F3-4743-999D-7115A57492F7}"/>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CFCE2E71-8207-42C2-96BF-BF715DAD14D4}"/>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E136994A-3AD3-40CB-9CB3-592AE7690009}"/>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2FBC8FC2-B705-41B0-84C9-9F4C90D1D9BE}"/>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C0AEE286-FF59-4ABD-837E-983C5451FC2D}"/>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02096E17-9B3B-42C4-BAE3-1883095B204B}"/>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E2E522ED-387A-4A8B-B7AC-6C98C19C72D6}"/>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9AE4EC55-C503-4F69-8EBD-F83CE8138235}"/>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01CB99C8-8312-4336-9FFB-433A3E67B45D}"/>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66DE3621-4057-4169-8152-1A4BBB84C910}"/>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C88A3703-9B6A-4310-BBD8-21207DCAE4D3}"/>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6291CAF6-4620-4487-B631-736A7BC5535C}"/>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E7BB4BC8-49BF-4D50-B77E-9DF92D1E334A}"/>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CF82E7AB-FB3B-482A-BAE1-E74A56791556}"/>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A287217-85A9-4BCF-B6CB-E5C6A5DA0E57}"/>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9E10219B-8FF4-493A-BEED-6BD9CFB7196A}"/>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C357974F-D2D5-4032-8676-815B5A93B3FA}"/>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46C5FD3B-29DA-43B9-9C50-834C6290D2C9}"/>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3124C016-FB96-43BB-882C-748A49575A15}"/>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28FC92AA-D5A8-4433-8FAA-F68EACD2C46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B37CD6A4-9CB1-459D-9B49-A82C79B1769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7332BE1B-5DFD-468F-BBEC-131B77483FB0}"/>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E878620C-2227-4EB2-96C2-592F454E85D4}"/>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3FCD1ED0-278F-4A81-AD2A-EAA6774FCEB0}"/>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2278C060-5A52-4CC2-9DBC-FC8F8AC85E9E}"/>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467E7B44-E84D-4FCA-85C7-EE2234FBF7A4}"/>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A2CE8BA1-7344-43EF-9C3D-C9005A75B35F}"/>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3F4935C4-B97C-4B37-97D4-E56D78BDC5B2}"/>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CC120F63-2817-455D-9DC5-A6201387CEEB}"/>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1393E590-1E44-4EB9-8343-D61B82356BCF}"/>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A039ED09-31EB-44F0-B9C8-4411F33C5EBE}"/>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084CBD7B-BE00-46B5-887E-4339CD366E2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B06162CA-BEEC-4681-8844-F84EEB5EE4F4}"/>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4C521068-2FCA-4852-830E-109AD9B16DB9}"/>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8550D2EB-486D-4837-A541-1157B89BA5DB}"/>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CBC90738-FD56-4274-BFDE-291A6BFB850E}"/>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4CF79CA4-C42B-49CB-ABCE-DBA9153FC42E}"/>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09B02469-DD45-48F3-ABBB-C01F4563168E}"/>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5C4661CF-E28F-4C87-87A5-B2C151718AD5}"/>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24ED5295-B468-4F3B-8184-817174313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EC6C7C86-4417-4EE5-B7D5-17A683E7A9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2042A72F-5D0F-4D5C-8ACC-244216C97913}"/>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C5AFB29C-3B21-4202-AB34-6C9C6709F49F}"/>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E6C37FF4-7A8B-447C-9C63-486725016585}"/>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F58DAD28-BCB1-4FC9-B0BC-EFC794835F80}"/>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630F7A34-0BA3-4E38-AC47-2A03DC0345AF}"/>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4B18D8A4-F6AA-485C-88A8-70DCD08FFA4F}"/>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7D575D10-F961-40D4-92FC-AE4BA0F8D19E}"/>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C5EF94BA-8DA3-422B-992B-BC62F7556D71}"/>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FBE6437D-7BD7-4D89-98F4-52DE298F58A9}"/>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7BF74FF6-26B7-4184-899C-03C3D32F5E1E}"/>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B52199B7-21AC-4FF6-AACB-35B1473B21F4}"/>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BB29EBEC-3891-4D61-A01F-B58C85CD40AC}"/>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487D833A-EE08-4E4E-B9AA-BF4F1902B334}"/>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D654ADD1-FD74-4EB3-B7AE-A444E7F39D0D}"/>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2EBCC3A7-D5BF-4567-A93F-7A20FA4389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4F81608A-B14B-4E0E-A6A1-EB3EE30C62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D7F913AD-6EAB-44A6-9A10-8911204761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AFC4CA09-1CB3-4DCC-9C29-E2868BF662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8FBA679B-37EC-4863-A071-B128EA6BA0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48EA6D18-838B-4DE5-A54E-4A660A1080C9}"/>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65973DD1-0776-4851-B4E7-983D425F8AEC}"/>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2CC64687-93F0-46D3-AD2C-A08390DCFF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579DFF87-A8FC-432B-A5BB-41388371EDC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CDAC3F50-82B8-4375-8616-FE82248004CD}"/>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A1813B7B-8F23-47BE-98DC-39EB29AEFEC4}"/>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4D777232-DC51-48D4-98DC-630D3360F8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F0AC9D34-607B-49DC-B050-5BB181140A9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9E6D3EF4-6FEE-4A04-9765-A700E72DF70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EA32A533-7B06-4917-BC46-8916CF01A3E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49CCEF67-662C-4FAE-8DCA-766685D2A2D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A1FC00DB-7281-459D-A7D6-C0EEDC34439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7E240C65-6C2D-4073-83E4-33F26E079F33}"/>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D8B90A0F-D81D-481E-AEEA-02B38AD2ECF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D6833219-0616-488A-A7EA-9F078575F3C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460CBE78-FC90-4EF8-A8D4-DE05C17042D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3EC7F3E8-D2E7-4CFF-BA65-79956D2EB3BC}"/>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7D7493A6-FC5C-4D8C-88D7-28B36966191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366B980A-414A-43E9-BF79-2E87408D5CC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96B3DCFB-EA6D-46B7-87EB-48BA936D0EA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58DE489D-08B1-41DF-97A9-E3544AC3EA12}"/>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D85F21A1-CCD5-4B6B-B1C8-FCC0C917364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D5495F04-5E5C-4490-A150-200D6794DF2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2666D5A6-79DF-49AC-A60F-F2749EBE13C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4E512025-1415-467D-B238-C5DBAFF68AA3}"/>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4E3E00AD-48A2-43D4-8DC7-2F5A7BDE41C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A49774A5-4528-489E-A6FC-A7D383194AB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65820152-760D-44DC-B5E0-7625841386F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DA3A4F98-F23D-43E0-A54F-16410C08B7AB}"/>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A5C3EEEB-599C-4537-8CC3-A760C02CC68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25CE9A86-8C96-46BB-B26E-CF4A02798C7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0427F97C-BB7B-465C-82B9-03776B85AA4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3DB4BE3A-E0B9-4F49-960B-946EBB867042}"/>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B9CA5142-7754-4865-AE9B-FA3698DFC47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3974864F-6B7D-479E-A287-887F2E2F43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E4136C89-34EB-4B51-B6F3-2D911DC4A0D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9EE6102F-2E08-453B-8989-EA893AA42660}"/>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E2640E6C-8410-4BE4-BCB0-A45106B0FFA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DB8D9EAF-7CD2-4B00-AF04-A55F0371A48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5B6B40B9-3A59-45B3-8427-CDC47E9AB6E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562AECAD-1473-479F-A69A-EF0C96077CFB}"/>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7AEF39DD-2ABC-4BC2-9B6D-921AC295F35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648E5FF6-6FB1-47CC-933C-7E9328B26DC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430FCB23-72DD-49C4-B191-8F84E7ACA5ED}"/>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F444BA2-B368-4FE0-A23E-54F1AB9C5D2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D9D7F269-F86B-4622-A1DC-80EC98A24C5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BA1B1F6F-C8C4-451E-B54B-0941E5C070C2}"/>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817C7D4F-F191-474A-9246-92E49DCCB64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9B1DFBFC-7426-4804-8707-FB3B2544B73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BE5AD188-43DD-4B90-91FC-233E419F3CB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525CBBAD-05B3-4B00-B032-DC169786D83C}"/>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2D077766-0087-4C1B-A4BD-372F878DF4E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498F5D0C-090F-4938-9A06-374BBF54EBB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C6C3BC91-FA5E-4237-9C21-7F61B2B46EE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11DCA679-E0A6-47CA-A8F7-136E37B79478}"/>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C075F360-0B64-4BD0-AEA8-9C3D70648F1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EEF37A27-B9B0-4AF8-99E7-18C8D1D649C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85225EB0-7EC6-422B-8576-C4061403A9F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FA79DB45-4E96-4CF2-8A55-52D7C96C7BA4}"/>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1501A4BC-0701-41C0-BE99-0101D4C28A0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F5EAE9EC-A2A6-4A06-A43A-A9B3D41EC5B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3601A6E-1689-40F7-9197-8BB08237E9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A50BBCA7-A2B0-4C9D-8AC8-E2C3EDB71736}"/>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425EF08C-98B2-44DD-8616-FF9214C40E0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9F33FF95-1334-4860-88F2-D68706F3097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22A0CCC0-AF67-4E13-9885-65124644DD6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8D4B7C3D-AC34-4DF5-805B-5AF4F9338523}"/>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0AC04E9F-BFAB-4CCC-B6DE-123D28FF077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244FA099-797D-457F-B666-4343A207024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93726428-DA91-4992-9786-2C4C7FCFD01A}"/>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3A4E6930-46F2-49CC-972D-6BAFBD5C2D09}"/>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AAAAAFA9-FE2C-4BC0-BBFE-C76E6A401CF5}"/>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57D5DFC4-5D43-4E4E-A94D-FA4E4F071359}"/>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A4629B06-A3F1-4ED8-82C3-64CD2023531D}"/>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ADA95E04-A614-4889-A9EB-CA097AF540C4}"/>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C30D47BE-409B-46C4-B9B0-3B795924C6FE}"/>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80625775-8669-495A-9621-A48037C82749}"/>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87872FAA-763A-42F2-866C-6E23DF690479}"/>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20EBCFF1-BD74-4FD4-91DD-8E18F351A291}"/>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A556D776-E11B-45E0-9883-BBF77C9AC4A6}"/>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7DD96E73-0D3B-4EFA-A032-0B2615E1541F}"/>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83B4F3B7-FFB3-4EEB-AA7F-09DE79D6F960}"/>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18993964-5C2A-4BF4-952B-A06AAEA18722}"/>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EF21D700-BFC3-4354-849F-BA848E967665}"/>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007EDE02-003B-4984-B2A7-7C9A3B08DF96}"/>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1CD08294-D92B-4C1F-A40A-7D3B6A63B0EE}"/>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7B720D41-2900-4A40-A8D6-1E61D90E11F8}"/>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1F2E91A3-9287-41AF-91C0-73720AD3FAE2}"/>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3908D68B-A598-4547-AB0D-B425D7C5C41D}"/>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AAD09522-06A2-43EB-8E26-8D8FF0C122BE}"/>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2C3C3F92-5E5B-4DB1-B177-99097F8011D8}"/>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E684453C-107A-44C3-8872-D12236B43606}"/>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1699E621-D896-4C62-8994-45456D8DDB7D}"/>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3E0C9C94-664A-48BC-9BD8-52DEEE18C604}"/>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3453AA21-5AB7-4750-BB6A-2E3BF4193B5F}"/>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33D07045-B96E-4A44-ACEA-33BE205FE66C}"/>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CB1EE8EC-EB11-4B19-B146-E4DAFBAF0C3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19EDF56F-15C3-4794-88F3-3F6349C90CE3}"/>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EF37F088-1FE8-4114-8BB0-153437D50208}"/>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0C3CD574-E825-4D16-903D-7990F1888ABE}"/>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57F7BCB9-0F2A-49B8-9B4F-7ADE1E31CBD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95CCFD4C-68E0-4DA0-8A56-EE42A922906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1507C9DD-CB1A-4640-8A5B-31D2D42BB058}"/>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4130EF7C-8636-47A3-B66F-16739BC6100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1D375FE1-5254-4C03-9334-45A2BB46BD29}"/>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5698BF14-4233-4C09-BBF6-16F734447A38}"/>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C48ACA09-A597-48A5-9A0F-C6E1FE285B30}"/>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C702DD33-EB1C-4681-A72C-F43EE765854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AE38DFC0-76A5-4BE3-A6CE-975A8397C8D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47168592-9971-43D9-99E9-7D5142F598F1}"/>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4702D273-8ED7-47CE-96A4-6A11AD475532}"/>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44E70FBB-7629-4043-B6BA-C6BBB5B604D2}"/>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59886ADA-CBA9-467A-ADD6-0738A2C1665B}"/>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248E7AB5-8890-47FF-AF22-29931E621286}"/>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2FCD757D-0D65-4B32-AF96-066D5A81468A}"/>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2D491F0-A67C-4984-AE21-B8402A5FAA80}"/>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D73E5850-4891-4676-8FF3-24587A65B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32E978C3-CCF8-4126-90A1-D3C97E2240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53F91826-25E4-4D7E-92D9-36EBC21B38D3}"/>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0C9E20AE-CD95-4890-A5FD-E8509076E33E}"/>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C30FF18D-46F6-47FB-B304-99A9B7E90F3B}"/>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9E13AF86-F410-4D57-8D49-236687351154}"/>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C6E9DCAB-A318-4F8D-94D6-2FF78B58959A}"/>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78A898C6-DA85-4144-ABE4-32D9DAEB5728}"/>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2ACE2D89-E469-48AE-B40C-2671A8D2F23A}"/>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01DBE906-0615-4C5B-9107-B7A61D1F0C15}"/>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909B76B1-BD20-42A5-8A48-E39925AE221E}"/>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5A66F433-F514-4C8E-9227-9A0DCC60D9A9}"/>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3D6077C0-E8C0-4B53-A026-F0D2CF3D8F9E}"/>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FF95533E-9EBD-4EA8-82B3-CA57518E0338}"/>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0FBFE212-751E-4BB4-9723-D6A6A5190730}"/>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B837F539-5C40-4391-B8E1-1B0F27644198}"/>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FD8863DB-A47A-41DA-BC9C-A127631B82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2EC73936-EEC0-482E-A6F3-59E67B549D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A75C33A4-2CA9-471E-BD9D-699612239D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B97A4BF6-3BF1-43B9-9D14-D9A1C7553A4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5D61674D-C3BF-4EDC-8825-51625D9DFF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514E1DDD-3724-4A67-A7EF-7FB08261D16D}"/>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AEFB0D12-E10B-4615-BBD1-7D5D85D54353}"/>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1AE678D-F1B5-4D03-840E-89F159E42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9A17DE69-DA2D-409A-997D-45B317188D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E6F9166D-42BF-464D-AA36-AD20BC9F7C41}"/>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F41FED6E-1E49-4A1B-87D7-189A832B01D9}"/>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80C17C5F-58DF-4D28-A24B-543D10033F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A2155EC-8753-4C7D-A72E-03F7FD355B0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6620EB62-B2B0-4F3B-9299-63BFB23BF15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507A1F51-8519-49C2-8814-7F300D74CE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2C3788BA-6E2B-498B-9B7A-F6362100E26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8BF20082-62AB-4197-91CE-85A86B5B76A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105DFB5E-493E-4C61-81CC-BC4C467B8E5F}"/>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ACED014A-BF22-4FEA-82BD-5953A68BE11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3162D635-7FDD-4CE7-8C83-346E5D3F908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A403E720-D8C5-45CC-BE9A-443C3FFD423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ACA1D70E-DC3F-4A27-91B5-B61D9A4C5458}"/>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15005E75-6F50-4486-B74C-7EF6946D885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969053F5-8DB8-4E34-B404-F3005EA4341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04B7E00B-3329-4EF9-BC4C-2B2A9559EC6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19817815-892B-4488-9A84-D9E34033B0D7}"/>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D0678C6C-7E1B-45FD-AF61-88BCAAC2DC4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3D00796B-ADDE-45E2-8376-D740940AEE0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4315794C-F974-44C7-B72B-EA94DBE95E9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AEC87C3F-21CC-4BCE-9BFB-A148AC12DC72}"/>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7A0C7B32-3E6A-46F2-814C-2A196EFB802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ECE35409-B85B-4F4E-90BE-B0425A632A8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D988B05B-418A-4F30-8747-8D96999928E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6AF409D4-10CE-4633-A262-70FC053C2077}"/>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5E51D9D9-56B8-4377-B2F5-EFA5A1A2A63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94CEAB4A-7E54-46B0-8D2A-F30FAF461FF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21835C15-23C9-4C62-BBC0-4F1C879156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6284A621-4D21-4043-AFB8-1D65F57712B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F516AB59-EF22-4894-BC07-2C9B86D814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A7F98E94-26E8-4F40-8347-6F32FE92A1E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18695376-0E70-4457-BFFB-C5EFA86D058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C245F26A-D1F4-47DA-973F-F1DD4278A5DC}"/>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7D5AF051-0DCE-4876-BDA0-33BE8B5E2FC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2E56630F-8950-4D55-BA82-6D93C8CF4D9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BF8083AE-4297-4E08-90B5-BF814A31FBD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FEAF1676-7448-410A-AC85-35BD79BCFBC0}"/>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C98B5353-2CEE-415D-BA3B-3E23F08D69D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0E8960F8-61BD-42CB-893D-8781A5EAA96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8C9E2445-9F81-4F6F-B91F-35E09E2FD76A}"/>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221D245C-A5C4-43BF-9929-CDB4C8C3B93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B26D5955-1704-4D56-8FD5-8A99013865F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5F3BA178-B9FD-4977-B0D5-B9000F97A18D}"/>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8C3E617-AD83-4F2B-9540-CA5CF617C0D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CEC8E885-C899-4412-BE13-AB23CB135BD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0B3D744-A3B2-4C6B-91DF-305FC2261F8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59FD7425-8F94-46C7-8FAB-9557CE56A4A5}"/>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549C28D8-C6D8-486E-9CDF-D8DDC2DFC7D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A956FC59-177A-4DC6-9E71-491D3AE2E04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90F27D8A-9C6A-4724-87A2-DA9BCB3D4CF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04BABC8B-181F-4993-A6A8-E4AB257259E9}"/>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8DBDB418-4CA1-4BBD-AA94-9BF33D8F84E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75373F72-82BC-462D-985E-F68185EB7E3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37C33499-2AB5-4969-8BF7-CC5C80B524C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67B0FDB1-FEEC-434E-BB48-D32675BA146E}"/>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B86B06E5-DBFE-4BF1-A4AD-F9B4C06EF3B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6AD817AA-61E5-4198-8251-42AF06D5B77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BD186F08-80FF-45DB-B949-171A53718FC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E2214607-AF18-4613-BC2E-4AB58BAFA828}"/>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CC8D2B23-CB3B-4653-8285-835993FD250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D173CC3B-C1C4-4A31-BDC7-75108FBF26A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C08CBC79-EFD6-4A1C-A11E-F363921A8A8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073121BC-74AB-47F5-AF64-DCFE6C627538}"/>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42CF32D3-898B-491C-9DFF-FD7C0166622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027BED25-C28C-4884-BDC1-74A3017924C8}"/>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C37F9636-E296-4733-B738-7885361576B2}"/>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E6582DB8-479C-4FC2-91BF-E5FDA1DA4CB7}"/>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6B88A3DA-91B1-4A82-89FB-1E6DAC2A461F}"/>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2B7186CB-0AEC-4E6C-9346-5DD03C0B1CCE}"/>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7B6C5FBD-E59E-443E-9A17-44EA0FB99222}"/>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349F2C4A-3881-4710-855C-DA747E54F378}"/>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40DA0067-0EC9-45FE-A15C-E9B1C2759CD9}"/>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C528B04C-29F1-4950-A842-3D7A78703332}"/>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ACF71438-6A9D-401E-8340-4378C245A982}"/>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0BAD1762-6362-43A0-9A16-73D7662C6F4B}"/>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B65945B2-441C-4C0B-88CB-EB9D1233853D}"/>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434ADD36-BBA5-4DA8-81BB-B4996288985E}"/>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34B93A3D-089F-43CF-8BC3-3EFCEBF98EE8}"/>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C36889E2-FA38-4A9A-8834-5893B4EC34FA}"/>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6E02A6B-DBBF-4E21-9DC8-A78ED4E3D047}"/>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3126126B-130F-4BE3-936C-985FEC159F1A}"/>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FA79B5A-9A0C-4BED-BB37-7C773896C8CB}"/>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1472864B-8F2A-4E4C-983D-10AD5C9741AB}"/>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21C131F7-FF94-48D0-933B-AAFE2FEE325E}"/>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BB9B6C3D-92E2-4F3E-B9F3-952270458AF2}"/>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167BB7B5-22B5-4F9C-8455-408CB0E20BB0}"/>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EF4BE111-0AAB-4DDE-8EF0-721F7715CEBE}"/>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BF45B147-4799-49A7-B573-D434092FA60E}"/>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1ACB24C5-17C3-4229-A4FB-6899C56BC3F0}"/>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5F2A2ECC-F18E-4A6F-BEA2-44EDD6F707F7}"/>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6BAFB5EE-8DC3-4644-9CB0-2BBB1B22FA5E}"/>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16F161FC-BB7F-4E45-8E0C-62A822CA3581}"/>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67B58974-FDEA-42F0-B17F-422C50506232}"/>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AB45C4DD-BFEB-45C8-AEF0-076853FD2055}"/>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8ECC3BFA-C77D-4B76-B6D9-60A05C9BA1C5}"/>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2A573518-206E-4997-94A1-65DEB42887D0}"/>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C50D067B-3B35-4FFD-8500-5DE2F934CA49}"/>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68141AF1-8235-4411-B2E5-96B7F071CCC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D389A579-364E-41DB-A9C3-06AB9EA2F290}"/>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3B398E99-817E-408A-9BA7-E84DF781C0B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CAE06200-A359-4B48-872B-96CE333337D3}"/>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D8D5D9F6-BBE3-4297-A503-DF0EFB970FC4}"/>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08C2276A-6401-4005-84CD-7C62B8FCA49A}"/>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CEF1D801-0C90-4277-B377-9DD41F55BA22}"/>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02F34203-7251-4A13-9A9D-0271CA2B2383}"/>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D12CB6E8-2DF3-4125-86EC-31B202C2F7A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77318DD5-33C2-4710-B805-8C875BC2DCA6}"/>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F30A0E27-7E21-4C68-ADB5-1143BAA13184}"/>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2C0BE2E7-EC7B-436A-BC93-2B557B851233}"/>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C7C125E0-7FA5-4D3D-9438-29A5A7A67A37}"/>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91A59AA6-F970-4A5E-B13D-CCF91E9A64F7}"/>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2F24F32D-1851-4436-97EC-BEF13E4622FD}"/>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E88C9497-898C-4587-8D44-89546C240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B9B5C3EB-72C0-4A1D-90B3-36999486B1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78695F20-946B-4843-BCF6-126ED643106F}"/>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FE9371C4-31AE-43CA-8109-908A8C826733}"/>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C8A93283-2198-4CDC-80E5-9B0662387D3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ECFD3CA5-8B60-4E71-A66C-0708697C0A6E}"/>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AF8EAFFB-BF08-4B4E-A75C-F278D6AF29F2}"/>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925C2016-329D-4038-A006-E539D2E133BA}"/>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8003D678-0F6B-48C9-B17F-EDCBBC58E1B1}"/>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C214ED66-91D3-4916-AE20-DB0FCAF0C0B7}"/>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FDE02CDB-8FDA-4813-B336-135076EECD02}"/>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7BC79FAC-1689-4983-B13C-A40E5EC921F6}"/>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591DA5E0-75E1-48D3-A29F-C93B52D6CD9D}"/>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C26C81BE-3410-4FA5-92A9-CD4F82FCF728}"/>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0DC8C3A0-C498-4E42-BE20-83BA4F671678}"/>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69DA1D0C-AF6D-44D7-8254-20240DF4BD0E}"/>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A3B0E953-5A99-4619-80F0-63F4716F1D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8D39A4C1-651E-426D-9032-3489C3EC1E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568DBD9C-9217-4848-86EA-0F40921DF4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E3892EF8-E79D-4021-8D6A-ABAA7B227C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5A8C39F4-876F-4D35-822C-8024D5A4C7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D822F038-57EE-4673-9A28-79639C34D0C0}"/>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CCD6E6BA-65C1-4AAA-926F-A36455FFA331}"/>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3522D914-F281-4B1A-B8E0-0952A4700D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754082DB-1C6A-4E01-BD80-2F3F884A33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FBF34A26-A6D3-4941-A5E0-79E8F6EFA42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E1E61499-0701-4C49-B86E-F532EBD50677}"/>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F1CC44FE-5EB3-4160-A208-EBCF30B1D3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28D40716-2941-44C5-BF83-5865D7C2B43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EE3CF089-08A6-456F-ADF7-8A20FE54F45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98FE14E6-6657-429E-9B48-4B2505D3872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466817C2-6DEE-40EE-8E97-38B97F724F0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867A05BB-7CED-42EF-A5A9-699D90C756B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F37EBEFF-0792-42EC-9402-C47436696BDE}"/>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9A8607AE-47FD-4B10-B235-F01F35D9187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DFE2FB52-4581-4670-A7C6-B1830BED2DF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0AC7225A-E200-4E48-8BC5-60E81A8A47E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C722587F-F421-4AA7-B599-9AA649D74B90}"/>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4BBB05D1-A196-462D-9432-7F7635CF179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D4E6709A-A40C-472A-AEFF-88D305EBD18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B705DA97-385D-4AF7-99C4-F65FDBE2C4F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C0A9CF00-1AB3-46CD-A624-534248B4E958}"/>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DDB69FB9-010A-42B4-BA66-722AD29533E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FE965A0B-F341-420A-8504-1211095096B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58976BD3-FBCC-4AC5-803B-414171255AE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14B8E4AF-2883-4435-BC3A-6AD9ED751127}"/>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1247C349-D156-4616-8FFF-F47CB3F5012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99F4321F-BA5C-41EB-91C5-304EDF3F00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C6D528C7-75A1-48AC-8C96-C3EE637D02D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03013D67-1DBC-409D-A272-B48FCC63FF09}"/>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0ACC8471-7DA1-4DCD-ABD9-E99FDD37E2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B5BEC767-63C5-44AE-BE43-996354B2CC1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7EFACCD5-F56E-42D4-97FB-0798AD889BD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2216AF2F-67EF-41E7-BC7D-B5D7DFA62A5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2230F216-3736-45E1-85EE-98C34385C10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35554F09-B552-4FB5-B6D7-AC344373F82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18E81779-B3D3-4136-B41C-C4E35E98CA5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140FC3BA-D162-482E-8E4E-D84A203484A2}"/>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BAC6C570-B3B8-437F-ABAF-6000E21AEB3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C80BA155-F559-470D-9673-93C98C801BF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E534726F-96EB-4E04-94EC-48CE821F9CF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3423FD8F-4E3D-4616-ABC1-2450293BF7A3}"/>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2060DE05-A14E-43C2-AD41-B17E89314BA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0CA4C234-0C34-4C31-81BC-5413C018948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EC4DF6B6-E8A8-4F18-AECB-5D489D811F6F}"/>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A16E910E-6D7D-43C2-AF13-5F039C62965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C42B5F0B-2979-4B38-8CD1-8025133ECA2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FB240797-4485-4C9D-89B1-44601052B4E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384FB16B-03EE-4AF3-A20E-2ADE407AD4B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BD14D03C-BD6C-4243-A557-3D92E6C8F55A}"/>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DC518039-EEC4-47FD-98B9-0080E58267E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2BB67712-E4E5-42A1-881B-DBB4D2FE959A}"/>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BDB3FE11-4A49-4EF2-ABC2-1F4F7F94AE8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FE78F14B-8747-4BA0-955F-8689B518C62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6E1B2412-8D9F-4184-971B-C8A7655B9AF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889B8ADF-40F1-48A0-9A47-8A149039489E}"/>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D5B8A82C-501B-4CE9-B5E6-E889185423F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A5DB2C0D-8AFE-4E44-B2A4-12F85B08617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82C2E540-58D1-4034-8505-234D608E16F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30C04E06-E8E9-4D45-8C2A-D72155475C1C}"/>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39273EEB-4F0E-4DE1-87B8-52E994F17B8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FE1F63BC-8E64-43A6-8CBA-0BAB49A3C99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631B029-4A72-410E-A0A8-307096E8CEA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9DDA4195-576A-4B2F-80BD-14D63CF05962}"/>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9697A482-BB6F-4D5C-9A43-8B95AFF7D63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4B13DC6A-92EA-4DCA-A168-CE12792A896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176AD22F-BE90-48BF-A720-58B0F4942DD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733216FE-459C-4F8B-8DA5-FB0B1117BC08}"/>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F921107C-EE01-414C-9C3B-30190ADAC41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0B94A18F-D941-41FE-BD27-008F781FD80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BC368662-20A3-4BEA-91D4-000675CCB846}"/>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0F347218-D703-4A78-AA6E-4DD95108C222}"/>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50130EC4-BD82-48ED-B08A-88359E61D4E1}"/>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1EC49709-BF98-4064-BDCA-43EC514DD50A}"/>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84289D06-E930-4A8D-BD9C-B610FB8840C0}"/>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EB368AF6-A17B-4C7B-915D-8105D43E43BB}"/>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3DCD3C69-6B7A-4D86-ACFD-3166DD201AA7}"/>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A6E0EDEB-35AB-43EE-8421-98B25107549A}"/>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23519C1A-11B9-47E5-86D0-FEFA654081EF}"/>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AEB397E2-C7DD-4317-B9E4-4533575A4CB8}"/>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06533F87-B6BD-41F9-A4A7-99EF6BF8B910}"/>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5E2F4F76-2C54-47D0-89F7-071992C8852A}"/>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9947133E-93C9-440E-92BE-98156A2F576C}"/>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95FD0E26-F4AF-4FFC-8C84-55CDA40A6609}"/>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F3F83ED6-0812-4808-9732-E0CD8EF9D908}"/>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4413E94C-6D31-4E47-AA9D-4050076F1706}"/>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A39D4D5A-0392-42BA-B172-B39ED55F9A7D}"/>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47AB0775-9B2C-41F1-A402-6E56AC4CF03D}"/>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EE1430E7-012F-4F25-8D58-CE464EF63B93}"/>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F252EF22-2EAA-407E-98EB-86FA1A8B4FB4}"/>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8318D619-3CA2-4190-8ECF-9B7621157827}"/>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1D488393-E951-4052-B197-5947B5128EA2}"/>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272CACE-94D2-4811-82C5-586783396146}"/>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57134C02-16CA-4C88-91BF-0A0D637E3FBD}"/>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5A65B1D3-239E-46A6-BFFE-1525528604A2}"/>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549AB10B-BA95-43C8-A4DF-4630AB96F1AD}"/>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44461ADF-5F46-4617-A552-571AF91F95E7}"/>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015A250F-A7B6-412C-84B8-134A1BD11437}"/>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A2A13166-B1A4-44AC-8FFB-35BBC43E718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7D3DDC8C-5AFD-4A13-BC9D-3EBA62DF2075}"/>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A058B932-3ED6-4FC1-88EA-131B1D91C07A}"/>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E266E7F8-9334-42CA-8154-3B3A9F81EEE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F3FFF207-597C-421E-8EF3-5EBFE56A5149}"/>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CD2E66D1-F937-4C48-95DE-E1E5CE77C71A}"/>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189E09A3-992C-4C06-ADB6-C1A5E0568661}"/>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F1FABC54-669A-47E1-9BB5-AC995DB1E905}"/>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0C0578CD-825E-460B-B0AE-D18CB32484A2}"/>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E3911F09-605C-493A-AEAC-E884AE988196}"/>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88C8700-BA79-4CF3-82F8-1C54777997C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6641F684-CE29-4AAF-B843-6EDF664BFC9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2E9942AC-9C4F-48BD-9A6C-20F027C98F4A}"/>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C3EE0654-F3B0-4FC1-9CBD-04B439033BC7}"/>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5520EC0B-BFB8-4F4B-8D37-BFE5A65E7A9E}"/>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AFF14D96-38AF-4399-BABF-9AC370E147AD}"/>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86BFB62F-029D-4593-9AE6-FB269BFE1245}"/>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15D5FCC4-4E47-47B7-814E-F9DBEFED6074}"/>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A73193BA-8D98-42BA-9416-66A38245F7DA}"/>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53CD18E1-831E-4DD9-B5A2-6E4CE06950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D5B96591-F98E-44B3-90F7-58EC25C4BE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EDF20360-000A-4D00-85CB-7DD3A90E73CD}"/>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7F34B672-9318-472A-8854-298615A3B198}"/>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AA7AA8C0-DDE6-48A5-86EF-DF4148057B8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4264259F-DA61-483A-98B5-7960DFA902D0}"/>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9E738535-1CDD-4C84-A9A2-9CB66665F714}"/>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8C718174-58DF-4077-8226-3666460398EB}"/>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03D2599E-BAFB-47F5-9C94-E9C720A75857}"/>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FC52436C-4765-40D5-AD81-DE52E60D7116}"/>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F9D5611E-3432-4FED-A812-1B273755D99F}"/>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CFEE501C-086F-47E8-ABD6-1B7A19FE8CC0}"/>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770EA389-3D23-4815-B907-AAC676B09DF1}"/>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7A9950F8-3FD9-4775-81A5-CB70E18FF9F7}"/>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1CE54F71-8D0A-40E4-8882-A4DA3AF03960}"/>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0BA0B44F-6FD0-411C-A4C4-2A2661C120B3}"/>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981EDFE3-05AF-4CA2-B574-16DE3FEE8A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1672B6BF-947B-4BDA-8D21-752F71C0020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4A6509BD-161D-4AC6-AB35-0A9F921270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17DDB0F5-2141-4B15-ADA4-37533AE361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CE025268-0482-4A4D-B905-6AF00778321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A7EB5AA3-EE4E-4155-BDD4-27B5A65A61CF}"/>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3334F6D9-31BD-4233-86F8-A873DA4D60E4}"/>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6C71E03-6C2A-4CB8-8602-A9520CC496F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BB84DD71-2F30-4155-9D27-2CBF92FC37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505CD1DA-FB22-4FB3-8F3F-AED3F74A15A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E84DB853-BBFB-4237-BA3B-1221042985A0}"/>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6591125D-F577-407E-BFC7-160636EF73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18076F9-A2CE-4A77-9F10-B6B8D8D43D8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5C8D2CBC-F052-4AFF-B7B8-E5686FC1E5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A4A0E00C-3D13-4909-84A4-541BB9F0E4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692ABF01-D288-44F9-AAA5-8FAEA9E39A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E82851F6-113E-49D3-AC15-E013CD0067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B9107CDF-C555-42FC-9BE4-4E52426B2A50}"/>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2FF3DCF5-E0BF-43B0-8D03-F22C790F2A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239EDBFF-AB20-4902-9A9E-135F7F203CA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CB9834AC-8C01-4D8D-B4FC-2FB52C868F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F2DC7BFF-ECE9-4F60-AC21-FDE341939257}"/>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AFEC78FE-2335-456B-A630-1D4FC50CF45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0B1A47D-4ADD-4293-99DE-82B77D366A4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9AE6A655-9CE2-438F-B2B9-B5730CFF4AC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8405FB26-9DBA-4ACA-8CCC-EA1D1A4F8F18}"/>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3180C860-CFCF-4D6F-B3B3-D953E3D667D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088608CD-913A-49B1-9F24-10824D2B185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305E6FF5-95F3-44A3-AFED-AC87AAAAEAD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5BAE4B46-29C7-4133-BE41-9E04CF38EF10}"/>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43ECDBF3-06AD-4BDB-AD20-5826067171D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86262E1B-5C56-476E-8943-DDB32EC99A1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4B42FE2D-1CB4-4EB8-A5A2-BFFEE489FB4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01F63FD4-C208-4EF5-87D0-A879B4A0F853}"/>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23018186-EE2F-4031-B017-0EF795CC427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D41F20CD-B569-478C-8ED1-7AC61C97731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3BF67EE8-6B7A-4374-8BA6-C9487551447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AD2F4D99-18CC-4003-8A4A-6A90ED73E623}"/>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B3D7BC11-3E47-4747-BF17-5B526BCEE68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458D9B47-CEDB-45BC-9EF7-35AFDAFB5DC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F157C2DB-DF52-4A50-BE70-7947FC0D843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F914A967-AA5B-4A3C-9310-371CDBB9BB32}"/>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207E1136-8ADF-46ED-8100-7366EDDDEC3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651DB8E8-59F3-4766-A561-579FB5813B5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59B6988F-A165-4560-9CDC-24BB856C346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0F6411EE-D46E-4AF4-AC50-D65C8D0A2990}"/>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76447EF3-6B9F-4CAA-817B-0C54DE0CA27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527C8119-6774-4B18-9A84-658B8BD2934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5B627D83-41F8-4B73-9D4F-A0CE236ABB08}"/>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C7488742-74A3-44F8-A8FD-1EF450B50F12}"/>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BE9993A2-83AC-464A-923E-4E9BC6B6BBC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9B3ADCC8-C0F7-4B7E-885C-5839B23C087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F73F006-83F0-4041-8C36-BE75422F34F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98229FAE-0B7A-4AC9-92FC-91CD20CFCB4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E6E25C9-FBEA-4DA6-A27D-62F38682D70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4684230D-5613-4236-87A3-6C2F256EE887}"/>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8DA1A47D-92D5-4FC4-AA82-080138AFA19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055C6C87-5296-4CCD-B148-A795040E6CE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DC79FD93-73C3-4481-9CE7-8CC8A35D513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72BA428A-FFA1-4D2F-8155-5B82A2EFB399}"/>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8FDD16F5-78CA-47F9-A504-02672A47B77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384E2012-8446-4E68-9F8F-8A405AE0598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0C7156A2-BE1C-4825-BEFD-61A49CB938B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4D4AAC42-44B6-4B46-A34F-7F3C5C5E6ED3}"/>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9E3E3DD3-F551-4320-8703-8E0D403A3C2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FCA1B6B2-2529-4D56-8D85-AF13755CE04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91101421-B844-40A2-B6B1-5BF5961FCC9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446B9EA0-2854-4994-995B-95D89350992C}"/>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F636841F-71AB-43BA-BC54-7DB4D4BD6E2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4C8E51C9-FF02-432E-A32C-C9FC2C00C12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6157EB18-DC71-4D1A-8F19-13B3B157514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CD706E3F-4C21-4D9A-B07F-239698D33986}"/>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20F970A9-9BE7-4DE2-A527-5DFB6E62D22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9A3B76B4-BE0F-4E3B-8554-E0A3F34A74E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C8AB0029-D54B-4B09-86AA-2640A9E52F83}"/>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A00D64AA-0AD7-4AC0-8FBE-EDCF36445B5F}"/>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EF0D56B6-DF8F-4609-AB11-163B5D82CA00}"/>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FA83839E-DCF2-47C1-8B24-1287DE1FA7CA}"/>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2694D677-B194-433D-AB71-B48EDF74E1AE}"/>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A3DE6EC8-5A87-4791-B9AD-FA6461794ABA}"/>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BB326735-B574-4CD1-A6B9-6358693269BB}"/>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9184FC5F-432B-4EEE-AA0F-383B3B88B580}"/>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9274E45C-F3B1-46A7-9A2B-291F8467A458}"/>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837E585F-C745-4EBA-A6D3-22E01E7891A4}"/>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3C52A644-AFD3-4F35-A063-0BBA195CE5C1}"/>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1BC859CA-C08D-4591-A625-48693AAA0055}"/>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E23E76FA-5B90-481E-8705-045BDB33C1D2}"/>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7E8B2A1E-9754-48B5-B17B-5E9C6F4ADC8E}"/>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AF4412EF-1ED1-4DAD-9273-30783FEB29FC}"/>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FD9273FD-B1A9-449A-8DBE-DA14A0189365}"/>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ED833B43-FC10-4743-9985-34EAF4BA40E9}"/>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F4EFE0F4-2359-4830-A372-902679A70003}"/>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0C0F47D5-D412-4434-BACA-05D7054E3C83}"/>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9BB3009C-CE43-4322-A673-500CCF762478}"/>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DAD1637A-F566-4B97-A795-AE45C644ED6E}"/>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9EA49AC9-68C1-4AE8-9A16-8DCF672E5740}"/>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1C5E2282-976F-4C0A-8928-E6DFFFA149F4}"/>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D68B7FD7-94E9-4FB5-BC66-A354AF9EA7F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82E18FCD-8F2A-468E-96A8-5B6F2D7E3763}"/>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530B28C3-147E-47E3-85BC-14FF554517ED}"/>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4E2FFD58-AD03-4057-A3C6-FA12B62538D8}"/>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87B19FFF-7254-45DD-A7DA-A0C0CB3100B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ADF28020-B354-4156-B4B6-61E3C930CB5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3893A8FB-6904-4819-BAA4-DA37C5E7F4D7}"/>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189D2C6D-0660-4921-9DBC-F90565921D47}"/>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B83D9A43-1357-42EA-9339-4D0E35C12A1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18EFAD25-A042-4823-9E34-3E69A63E6A83}"/>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87B2E891-1A28-4FC1-A16D-847C2AC345F6}"/>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2B788ACE-BB8C-4CF9-B6A6-13BB9F480C0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BB9E96B4-E643-4EFA-8EEE-126522CBE53E}"/>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104673AA-E40B-4B0F-864F-70BF65153F2A}"/>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7D9DB4F3-22B1-4C00-B47E-AC1743BEC250}"/>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D0599DDA-4A4E-49BC-8986-782E6C4027C0}"/>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EF6E497C-5ABD-40B7-B5FD-394B6339346E}"/>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3EDB2381-E497-4B1F-8FAF-90AFE379CF26}"/>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C5380EB1-15B5-497D-ABDE-4729E63F2088}"/>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32ACBFAC-7F7F-4C20-A814-B7A17BBE3BCF}"/>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EECE05C7-52CE-4EFF-B20C-7C2805AF0904}"/>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63B050CB-4501-4224-BEA3-5A46B7121EF9}"/>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DE15352F-5FEE-41FD-9EA6-5C8C842B2ACA}"/>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96CBD5F9-AF42-4733-88B5-9D39736F5CB1}"/>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F0A24FE7-A709-4149-A4B3-E805AB8F46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6D65A9AF-36E0-4D88-9683-9EF6E6F728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83241F0A-377E-4421-87E7-BD3A8B71D086}"/>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35554CB9-7A92-48B4-8778-1067B0419646}"/>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225C9B18-F11F-4C94-A244-5A987246A5F8}"/>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AC36B4E7-AEC5-45A7-9311-C70F7CBD1E7C}"/>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581BD59E-E085-4284-8574-432FF2180422}"/>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982B4AB4-F93E-4665-94D7-79603ED7837F}"/>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67C53D17-BD78-4284-B0CC-C57AAD92437E}"/>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DAC505F1-C1A5-4FFA-B53B-A6FDFE3EE3AD}"/>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02B61269-6665-4789-8000-1E14CFC604E5}"/>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7E2E40AC-2A0E-468A-9012-CCFB4B998728}"/>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FFFB6A21-FA62-4048-B441-1B142ACAB5B9}"/>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F7803405-E69E-4540-9996-C47145DFA621}"/>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300BCF44-D704-4946-8BC3-15C0C8ECC203}"/>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86E3B552-7070-47E1-842D-00250214E680}"/>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197AD2FF-817B-4732-B8E3-DDF0F8BE70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515736A7-B17A-401C-9FDD-D05D3C5459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14AF4936-EC4F-4E24-BE38-00C60CECD5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77B79F8D-EB40-4216-A27F-BAC44B02E5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015D6FC6-E80E-4D7B-98C7-278EB43166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01F0D5F4-674A-4C10-AB13-5194B1057260}"/>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AA8DE99F-B394-47CD-879A-34AB4D3F940E}"/>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3BF6C3DA-26F4-48DA-9EEA-38F5406F97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0FD6589E-75E7-448C-945D-66904F76C2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F9C375C5-065E-4A7B-AB4F-245E2B97EC27}"/>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38B0781D-B5E6-4BAA-A29B-C324288A8669}"/>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FA30A488-72B2-4024-8F19-B9A310E0F18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16322A51-E003-4470-9745-70EEACE2A2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A0663AD0-F870-4633-AFF7-5BCAA9E58BE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71451D0D-1DCD-4D18-9E2A-97D971FBA8C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F7823C44-6903-4C73-9AE9-E57E9A82DD7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CDE85A65-5DC7-4B99-9707-BDB5B386024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85DEFB53-8904-4A58-A9F2-D0266ECA8A3C}"/>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08866C51-39D1-46CD-BD79-18FF54E3B93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D2D969CA-93F5-4208-ABDE-4D6B7AF1867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8A113A9E-BB1F-4DC0-A455-B2554C670F3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377D238B-AF9A-43AA-BDD3-9F02341FBF4E}"/>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60AEC838-AC90-4803-AB9B-740B0086D80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842276B3-24B7-4CD6-BF4A-B2E8828889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80A2793B-456E-4043-8806-F1B628F88BE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D52CD62C-F0AA-4440-8407-2F35DBF96C48}"/>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A5689A5C-48F1-4017-A3EA-C7E56C48C3E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D3680CD3-B1FB-49FC-8B12-558CDBDA41B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CD88D122-DA35-4D41-A5C6-039922CDF32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3120DA80-E29E-498B-BB4C-3A22117A58B9}"/>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200B63F7-A70B-41D5-837D-C36710423F9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BBF596CE-ABEB-4BCC-97EE-33A76301969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D77B6232-B2C1-4D0E-8561-2C3371EA36F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5674B3AD-05B0-458B-87AD-DE5271B3E04F}"/>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89596075-8D15-417B-925C-65E788B6551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A6871FD6-4ED9-4B94-9545-D00015179F1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1A3E841F-FE5A-4ADF-9076-DDC089DC1FC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5BA5CEF4-7683-47FD-AA09-435D653C11D7}"/>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3864D4D4-ABF0-4C1F-9906-2FFF02A0642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10C872AE-E12D-4F79-995D-50C71543277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46C9E5BB-B070-4AF9-BD2D-D60691591BB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99744DF6-9F27-4556-AAED-A062C8A85514}"/>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A9F2070B-A8D2-40D1-BD8A-FA53B4E74E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5D93104F-A18A-4C6B-A9FC-AEEF552EA46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DE9CEC3C-2991-4685-91D1-8B7C4DC7B88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40FB9810-AFBB-45DF-8A8A-3751A48414F7}"/>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43612B93-311B-453C-8127-A1D515BA81D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58AA4D1-88A0-4E81-8ABC-60C69529927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4FF540D2-130A-457B-88DC-55D3688FE551}"/>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807E4976-6518-4D3E-A4BA-F3B22701E7C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FC1BED02-F1E3-4B13-B181-543966DDB09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68AE8306-2218-4498-8AE6-4D5E4074C8E9}"/>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2CF5351-4374-4250-A377-492686A9BCD7}"/>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880FBC9F-DD65-4FE3-81D3-FDB283F2883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69D448D2-E34E-49DE-ACDB-6254A1A455C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AE68A98A-9512-4AAF-B6D7-46924189AEE5}"/>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2B061D50-8479-4694-B970-8C882AFC730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CC743F7F-F04E-40B1-8B42-B42C59397C0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9B32C765-DB51-469A-B759-B8565CCF2AB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A120A7BF-20E4-4802-B019-7C8E5CF9EC4F}"/>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613D1062-3C61-4825-B92A-39704481335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C26DAAB0-5C43-4495-BBEC-0F19BCCBF0E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4772EE57-AF8D-4F59-9B9F-8F640401F8F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8A48F357-DB83-431A-9FA9-F96FCFFBFCA4}"/>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2CC8D7E4-056D-43DC-9696-1C8545D543E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9A0147D0-EB46-4961-8BF0-862F87002D8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C327CEB8-A413-4D9B-A355-DA25E6CF06A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4C352053-F7C0-441E-BC1A-AF3B8D040FE9}"/>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995F6389-9BAE-46CD-9FFE-0F7CE4837C7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B0039C3A-3472-4F06-AD5D-6B121C3CDFF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303C0419-9840-498D-881B-6E8141374BE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9DDA71B9-B3B2-4055-974B-2C8EDFE28AE8}"/>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985C82F2-65A1-4064-A165-B3F8CF365C4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8D575A15-AEC4-4233-9090-FE929FFDE14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11973093-D631-48F1-B7E7-D8FD49D5D850}"/>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679275F4-C17C-452E-837F-679354896EC8}"/>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51D520DC-8E2B-45F8-A26F-1B253728B62A}"/>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D6EB7D67-3075-4BD5-A285-2F116BAB47FA}"/>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E62015C8-C567-4ED9-93BD-6684E376956E}"/>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E07ED503-9633-48A6-B97C-D639486BA5FE}"/>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CA28709D-B0CA-4551-AFB6-0555C9F26213}"/>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2D254FEE-F337-4920-89F4-025988EF4A20}"/>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AABB867E-EEB4-4FB4-9184-BBF70DC2F07C}"/>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C1808C9B-C9EA-4930-A531-26388FCEA1EC}"/>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0937B0B2-09DE-4FB0-A227-707640234D2C}"/>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B7B007E3-A09D-4DDD-B225-881B24FC8F2F}"/>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BD0F1999-9966-42B9-B431-2E20A258A41D}"/>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189224BC-CE9D-4B30-8416-30B3C2A9EAD3}"/>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F3686DF1-5DA9-446A-9138-7515B4DFDDB4}"/>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F2579DE9-A501-4D34-B07A-C580CBBD2026}"/>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FBDA4EE-F836-4A0E-B65C-6097E5B81A55}"/>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0805539B-6CB0-4E49-9F0A-182627A84DE0}"/>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64860EB6-082D-45BA-8F1D-D22CD6F0B76A}"/>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008B202C-E450-4735-BA36-98207B4BE05E}"/>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BB8B3F50-CB9F-4A8C-B900-2231D3DD4577}"/>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2AD75F75-23BC-40F2-B3B2-AE35E3ED0D9D}"/>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A6636744-1B04-4C00-89D1-144093662304}"/>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1A1D2B55-09EE-49D1-A983-B3BD207AE88E}"/>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0D57223-6287-46B5-B461-0AA10EFCFA9C}"/>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1808AE32-C785-4FBE-B4CD-5BF5C41F9E6E}"/>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750507C6-B528-4BB6-988D-9A3A46C903AC}"/>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D161F054-215F-41B8-8B82-E9EA322826D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DA5A4028-D0DD-46A6-A833-B1A3383C457E}"/>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F0BDCD4B-AA5B-4074-A827-08CAD18FE819}"/>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48E70E8E-875A-4051-A05F-1F527988B8F7}"/>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F6F3C341-999B-4B54-AD55-F974009861E2}"/>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A5EDDB18-B9EE-4A1E-97A0-B446C00B3CF8}"/>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CEC312C3-BDF8-493B-B3DB-BA62780C4286}"/>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12F145CE-16D0-4F88-9923-DFE4E64697CE}"/>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150B82D8-05A5-49F6-983A-4C939DCA67D5}"/>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36797743-2ED4-4EE8-963A-510A1E7D7A39}"/>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24163FAA-FA12-41A5-8619-23F6B68E73ED}"/>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1B1C3311-57D5-4A59-9AD0-38FA0050C0FF}"/>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06369613-744D-4B3B-9843-C924627E4E4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59B188C8-0659-4158-8CFD-2EB621BD3978}"/>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A78A98AB-9957-4E2B-B235-4AE45ECBDA11}"/>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199CD203-4E48-48F4-9800-FDD39F369C80}"/>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C9337687-08E1-4C32-973A-77067A1C5433}"/>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E9F9B673-2889-4FEC-A81D-9039392A3148}"/>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B0000F4B-B494-42CA-8C55-866FFF6B0D88}"/>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6B9AED7-644F-4247-8CC5-7443483853D3}"/>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299C15D0-6137-4D91-A9C2-40D945FE53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3B2DBCF7-4C55-45E4-BDB2-2648639F1B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729F214A-04BA-4788-8931-B9EAAD31DCF8}"/>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B875A870-BA45-45F0-AE2C-1C2C32E87680}"/>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D2E273A4-0F1C-403F-840E-4D78F692A484}"/>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385177F1-D2AB-41B7-8197-187C2B578C67}"/>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582D1D5E-C261-415F-A4ED-6C1FAA2D035E}"/>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FA318EA7-8010-4BC7-88A5-A6564F0DC9C8}"/>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076B9D52-D903-490F-B0DB-3CD1C8A2507B}"/>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7A7B7793-99F6-41E1-AC6D-7D8DBC94778F}"/>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6472F335-0748-4A50-90ED-798C6326AA6F}"/>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DB9CD391-29BC-42DD-9358-BDAC1A4AFF18}"/>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2F473A17-1AA5-4A22-B3F6-0F2361E9DB80}"/>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5EA2CDA2-41DD-47F5-886F-1DDE91C444DC}"/>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F87655FF-B057-4B14-95EE-4FDF9A4204D8}"/>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508D12ED-48A2-4731-9BB4-A6020D8DCD80}"/>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515CA374-D311-4B76-8462-10D78BD140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D090260C-6D29-4158-B6EB-6D7B9A1F3F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7178F095-D08A-41D6-98A4-184EA6E0B5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A872130F-4F51-4AF9-82E5-8604BD2FB53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58D9FEE0-D445-48B6-BB6D-E8DC19D9434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CE338655-62E8-435D-827F-E6C26F0B26E1}"/>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C1A48133-487F-417F-982F-56F0E4AAFAF2}"/>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8B205537-F94B-485D-B932-28828DFE74F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B6C560A3-D066-41F8-9272-D3C44352DB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83E29404-4E19-430C-9ADC-ADDE5960A76D}"/>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54DC7667-2B2F-4C95-8167-82250A5AC596}"/>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E9871288-55C0-407D-9978-470FB3F2C4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0659BADD-B543-4641-B964-5AE883F6962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291CED9B-269E-42B3-A268-39178947CC7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03B9FABF-91B5-45AA-9181-EDEEF016040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DBCA8921-A34C-4EB2-A155-BEA8F43FA31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45015EBA-06CE-47EC-95B8-C004A97BACE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BAC9B9E2-084E-4D61-8CC0-71A2327031D2}"/>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F3EABB08-0A0B-4689-A59E-2F7AAE90A7C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36685F47-1480-4159-9801-2A058C17B62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85FCEB3E-9D68-45EC-A94E-DE47A9D0702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C34E3215-8307-43D0-928B-AA7F2F27284E}"/>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670D2A78-4BB1-4D05-AB21-C92F932C6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8B847435-DA2C-40AB-B0B7-D68EA9D5CE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6AD8BD72-4B44-4EA5-874B-2BF14EE07C3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DE3063B3-90EC-43C0-AC48-9F22B5DE888D}"/>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6FB6E636-35F3-4073-A1CB-B8E2BB66701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42505312-5B4C-4176-810D-6C6965693D4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7796D3A3-4979-46D0-A708-2A8CF8F7522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A44862B2-D758-4708-A298-33499246D6D4}"/>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9BECFCB6-22F9-4C0A-AD5E-F4DF9F63B2F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01F5FAD3-CE42-4019-B2F4-D9DDF91F09F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DAE26D54-3D01-4C97-B47D-EB237E83BF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BBB3914C-0421-40C4-970A-121955FD94E6}"/>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FFF768CE-AAC5-4E72-8CA4-92FB158A77B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3A239748-6510-499B-A2EC-64528FE0784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6F7B29FE-7F9F-4E57-B37C-92A0C925CB0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307845B3-131D-4BD2-AF12-62A38D359833}"/>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481B71B2-F750-400F-AADD-62E9EA95878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27DA3405-95B1-44C6-9232-6FC1ED1F67E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F37B2971-EF8D-4818-B83D-5E902659AB7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17B90B71-7552-4830-B9D0-57A60D502485}"/>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DAC952D7-7E31-497F-8B73-6E6AC25D35D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DDB693AC-BE19-404E-ADFA-E72592B3FF5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5676E92D-361F-4653-B855-89600E44261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4953A8B2-4027-43E5-90E7-B63FA876F894}"/>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CC356D3E-552A-4473-866D-B2661CF5FAA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D70BA479-1831-4C56-B3E3-8643DC6DE73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51E5A373-0F70-4945-BC94-7C4DBAE82CD1}"/>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78DF2232-958E-40F4-83AF-79A24E2FAC0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7226DA42-209E-429C-A576-25D44628980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3615F13D-6198-4378-AC8E-5AEE6E40900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E561B635-09C9-4205-B327-49B0C3F986B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69932877-5F0E-4FF9-958C-265A1D1A4C2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98391281-2175-44A6-AD9D-43A7D7D81FC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A58C0584-70A4-40F3-A194-AB2FA0FA780A}"/>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AE63B365-0ED7-41FC-9EFC-39FEED85231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B31F479A-8ED0-433A-9BBF-A7760B201CE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23782B73-F1D6-4623-BCAF-5B47BD621D6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CE099E25-1E36-45C4-8E72-AA7A85A07B1D}"/>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4209E522-DE08-409C-A6EE-6F9A1613AA2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DFE8C165-4180-4D29-A848-32330BEDE77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564708ED-F9BE-49CB-BFA6-0E08A75915C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C305D144-3D00-4A0D-873E-C11C9BED638D}"/>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F21407B7-0F2B-4160-A36A-EBC99B3138A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2B6D4BCA-C843-41B5-A42C-DF81C2048CD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644ADA4E-7982-47A0-958D-C6FBA14863A3}"/>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8B0ADD1C-0919-460E-AC59-E18019533F89}"/>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4A836435-FF2D-47EC-A1FE-47352FC4141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38F6A0F2-C336-4948-BF8B-38311332DE4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EA0DD292-D8B2-4ADA-8A2B-D007D178F02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3CD0F93A-F0C0-495C-85B2-3477B73E5DB5}"/>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62CC1F86-4C1D-4B42-A51F-914BA888DBB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9564F848-0A28-4D70-9C5E-8283DA74514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94F1C338-3B84-4295-88E3-AC27BBF4DFDA}"/>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62C1A17E-1046-40C7-B9C0-94BF26729516}"/>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1BFFDDDC-56C8-4629-981D-9CDCF5AA3C15}"/>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BA0F9F77-31D4-45D5-B8E2-C670670704A3}"/>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79A4462-C696-4884-8F53-4B606F76F10B}"/>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319FDDB4-4292-44D5-B331-8ED2C454209D}"/>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A06E24B0-3D40-4274-B1A4-81754A0E3A49}"/>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E105103D-862B-4899-A7B4-87A400537067}"/>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FE3742B9-4FA2-40CC-986D-3E155BA249C9}"/>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BA97EDF7-4DAE-4CA0-8E92-6E613330351F}"/>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C6AFAEDF-D8EF-4496-A227-405004FFB1A6}"/>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95DE5D39-AF13-4949-BF69-D4B95CE2FF72}"/>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1FD5D5E9-B728-423C-80AF-8B58D005768B}"/>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0DAE6AFB-3220-409F-A228-08062B348A16}"/>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8D2146AE-C124-472B-8C10-AAC8404E6EB9}"/>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9522</xdr:colOff>
      <xdr:row>6</xdr:row>
      <xdr:rowOff>28575</xdr:rowOff>
    </xdr:from>
    <xdr:to>
      <xdr:col>1</xdr:col>
      <xdr:colOff>616370</xdr:colOff>
      <xdr:row>10</xdr:row>
      <xdr:rowOff>57150</xdr:rowOff>
    </xdr:to>
    <xdr:pic>
      <xdr:nvPicPr>
        <xdr:cNvPr id="3" name="Picture 2">
          <a:extLst>
            <a:ext uri="{FF2B5EF4-FFF2-40B4-BE49-F238E27FC236}">
              <a16:creationId xmlns:a16="http://schemas.microsoft.com/office/drawing/2014/main" id="{20A8DFB1-2323-42DF-9D2C-19DC55993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2" y="1133475"/>
          <a:ext cx="787823" cy="685800"/>
        </a:xfrm>
        <a:prstGeom prst="rect">
          <a:avLst/>
        </a:prstGeom>
      </xdr:spPr>
    </xdr:pic>
    <xdr:clientData/>
  </xdr:twoCellAnchor>
  <xdr:twoCellAnchor editAs="oneCell">
    <xdr:from>
      <xdr:col>0</xdr:col>
      <xdr:colOff>38100</xdr:colOff>
      <xdr:row>11</xdr:row>
      <xdr:rowOff>35700</xdr:rowOff>
    </xdr:from>
    <xdr:to>
      <xdr:col>1</xdr:col>
      <xdr:colOff>593749</xdr:colOff>
      <xdr:row>15</xdr:row>
      <xdr:rowOff>18555</xdr:rowOff>
    </xdr:to>
    <xdr:pic>
      <xdr:nvPicPr>
        <xdr:cNvPr id="5" name="Picture 4">
          <a:extLst>
            <a:ext uri="{FF2B5EF4-FFF2-40B4-BE49-F238E27FC236}">
              <a16:creationId xmlns:a16="http://schemas.microsoft.com/office/drawing/2014/main" id="{33EC341D-BF3E-452C-B52B-A1B9FF88CC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1969275"/>
          <a:ext cx="736624" cy="640080"/>
        </a:xfrm>
        <a:prstGeom prst="rect">
          <a:avLst/>
        </a:prstGeom>
      </xdr:spPr>
    </xdr:pic>
    <xdr:clientData/>
  </xdr:twoCellAnchor>
  <xdr:twoCellAnchor editAs="oneCell">
    <xdr:from>
      <xdr:col>0</xdr:col>
      <xdr:colOff>33300</xdr:colOff>
      <xdr:row>16</xdr:row>
      <xdr:rowOff>23775</xdr:rowOff>
    </xdr:from>
    <xdr:to>
      <xdr:col>1</xdr:col>
      <xdr:colOff>590069</xdr:colOff>
      <xdr:row>20</xdr:row>
      <xdr:rowOff>6630</xdr:rowOff>
    </xdr:to>
    <xdr:pic>
      <xdr:nvPicPr>
        <xdr:cNvPr id="7" name="Picture 6">
          <a:extLst>
            <a:ext uri="{FF2B5EF4-FFF2-40B4-BE49-F238E27FC236}">
              <a16:creationId xmlns:a16="http://schemas.microsoft.com/office/drawing/2014/main" id="{703E91F4-F079-4AA7-8189-26AEE10405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00" y="2786025"/>
          <a:ext cx="737744" cy="640080"/>
        </a:xfrm>
        <a:prstGeom prst="rect">
          <a:avLst/>
        </a:prstGeom>
      </xdr:spPr>
    </xdr:pic>
    <xdr:clientData/>
  </xdr:twoCellAnchor>
  <xdr:twoCellAnchor editAs="oneCell">
    <xdr:from>
      <xdr:col>0</xdr:col>
      <xdr:colOff>28575</xdr:colOff>
      <xdr:row>20</xdr:row>
      <xdr:rowOff>97575</xdr:rowOff>
    </xdr:from>
    <xdr:to>
      <xdr:col>1</xdr:col>
      <xdr:colOff>579492</xdr:colOff>
      <xdr:row>24</xdr:row>
      <xdr:rowOff>61380</xdr:rowOff>
    </xdr:to>
    <xdr:pic>
      <xdr:nvPicPr>
        <xdr:cNvPr id="9" name="Picture 8">
          <a:extLst>
            <a:ext uri="{FF2B5EF4-FFF2-40B4-BE49-F238E27FC236}">
              <a16:creationId xmlns:a16="http://schemas.microsoft.com/office/drawing/2014/main" id="{C8FF47FD-20AB-4EE0-A9B2-14684701F2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 y="3517050"/>
          <a:ext cx="731892" cy="640080"/>
        </a:xfrm>
        <a:prstGeom prst="rect">
          <a:avLst/>
        </a:prstGeom>
      </xdr:spPr>
    </xdr:pic>
    <xdr:clientData/>
  </xdr:twoCellAnchor>
  <xdr:twoCellAnchor editAs="oneCell">
    <xdr:from>
      <xdr:col>0</xdr:col>
      <xdr:colOff>0</xdr:colOff>
      <xdr:row>28</xdr:row>
      <xdr:rowOff>0</xdr:rowOff>
    </xdr:from>
    <xdr:to>
      <xdr:col>1</xdr:col>
      <xdr:colOff>450711</xdr:colOff>
      <xdr:row>31</xdr:row>
      <xdr:rowOff>53340</xdr:rowOff>
    </xdr:to>
    <xdr:pic>
      <xdr:nvPicPr>
        <xdr:cNvPr id="11" name="Picture 10">
          <a:extLst>
            <a:ext uri="{FF2B5EF4-FFF2-40B4-BE49-F238E27FC236}">
              <a16:creationId xmlns:a16="http://schemas.microsoft.com/office/drawing/2014/main" id="{E6993536-CE68-4AF6-9009-B952F1BD1A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14875"/>
          <a:ext cx="631686" cy="548640"/>
        </a:xfrm>
        <a:prstGeom prst="rect">
          <a:avLst/>
        </a:prstGeom>
      </xdr:spPr>
    </xdr:pic>
    <xdr:clientData/>
  </xdr:twoCellAnchor>
  <xdr:twoCellAnchor editAs="oneCell">
    <xdr:from>
      <xdr:col>0</xdr:col>
      <xdr:colOff>0</xdr:colOff>
      <xdr:row>31</xdr:row>
      <xdr:rowOff>54750</xdr:rowOff>
    </xdr:from>
    <xdr:to>
      <xdr:col>1</xdr:col>
      <xdr:colOff>452073</xdr:colOff>
      <xdr:row>34</xdr:row>
      <xdr:rowOff>98565</xdr:rowOff>
    </xdr:to>
    <xdr:pic>
      <xdr:nvPicPr>
        <xdr:cNvPr id="13" name="Picture 12">
          <a:extLst>
            <a:ext uri="{FF2B5EF4-FFF2-40B4-BE49-F238E27FC236}">
              <a16:creationId xmlns:a16="http://schemas.microsoft.com/office/drawing/2014/main" id="{34027554-F549-4140-9715-E68823DD5AD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5264925"/>
          <a:ext cx="633048" cy="548640"/>
        </a:xfrm>
        <a:prstGeom prst="rect">
          <a:avLst/>
        </a:prstGeom>
      </xdr:spPr>
    </xdr:pic>
    <xdr:clientData/>
  </xdr:twoCellAnchor>
  <xdr:twoCellAnchor editAs="oneCell">
    <xdr:from>
      <xdr:col>0</xdr:col>
      <xdr:colOff>0</xdr:colOff>
      <xdr:row>34</xdr:row>
      <xdr:rowOff>109500</xdr:rowOff>
    </xdr:from>
    <xdr:to>
      <xdr:col>1</xdr:col>
      <xdr:colOff>447591</xdr:colOff>
      <xdr:row>37</xdr:row>
      <xdr:rowOff>153315</xdr:rowOff>
    </xdr:to>
    <xdr:pic>
      <xdr:nvPicPr>
        <xdr:cNvPr id="15" name="Picture 14">
          <a:extLst>
            <a:ext uri="{FF2B5EF4-FFF2-40B4-BE49-F238E27FC236}">
              <a16:creationId xmlns:a16="http://schemas.microsoft.com/office/drawing/2014/main" id="{4005ACA3-347A-4C4A-9EE6-25D1430E2D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824500"/>
          <a:ext cx="628566" cy="548640"/>
        </a:xfrm>
        <a:prstGeom prst="rect">
          <a:avLst/>
        </a:prstGeom>
      </xdr:spPr>
    </xdr:pic>
    <xdr:clientData/>
  </xdr:twoCellAnchor>
  <xdr:twoCellAnchor editAs="oneCell">
    <xdr:from>
      <xdr:col>0</xdr:col>
      <xdr:colOff>2325</xdr:colOff>
      <xdr:row>38</xdr:row>
      <xdr:rowOff>11850</xdr:rowOff>
    </xdr:from>
    <xdr:to>
      <xdr:col>1</xdr:col>
      <xdr:colOff>453450</xdr:colOff>
      <xdr:row>41</xdr:row>
      <xdr:rowOff>55665</xdr:rowOff>
    </xdr:to>
    <xdr:pic>
      <xdr:nvPicPr>
        <xdr:cNvPr id="17" name="Picture 16">
          <a:extLst>
            <a:ext uri="{FF2B5EF4-FFF2-40B4-BE49-F238E27FC236}">
              <a16:creationId xmlns:a16="http://schemas.microsoft.com/office/drawing/2014/main" id="{FF92675F-718B-40EA-86DE-EAF465B041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25" y="6403125"/>
          <a:ext cx="632100" cy="548640"/>
        </a:xfrm>
        <a:prstGeom prst="rect">
          <a:avLst/>
        </a:prstGeom>
      </xdr:spPr>
    </xdr:pic>
    <xdr:clientData/>
  </xdr:twoCellAnchor>
  <xdr:twoCellAnchor editAs="oneCell">
    <xdr:from>
      <xdr:col>0</xdr:col>
      <xdr:colOff>0</xdr:colOff>
      <xdr:row>67</xdr:row>
      <xdr:rowOff>28575</xdr:rowOff>
    </xdr:from>
    <xdr:to>
      <xdr:col>2</xdr:col>
      <xdr:colOff>43815</xdr:colOff>
      <xdr:row>72</xdr:row>
      <xdr:rowOff>158115</xdr:rowOff>
    </xdr:to>
    <xdr:pic>
      <xdr:nvPicPr>
        <xdr:cNvPr id="25" name="Picture 24">
          <a:extLst>
            <a:ext uri="{FF2B5EF4-FFF2-40B4-BE49-F238E27FC236}">
              <a16:creationId xmlns:a16="http://schemas.microsoft.com/office/drawing/2014/main" id="{1F9A5E29-335A-47CA-87A9-DB3C96353E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0944225"/>
          <a:ext cx="1005840" cy="1005840"/>
        </a:xfrm>
        <a:prstGeom prst="rect">
          <a:avLst/>
        </a:prstGeom>
      </xdr:spPr>
    </xdr:pic>
    <xdr:clientData/>
  </xdr:twoCellAnchor>
  <xdr:twoCellAnchor editAs="oneCell">
    <xdr:from>
      <xdr:col>0</xdr:col>
      <xdr:colOff>0</xdr:colOff>
      <xdr:row>89</xdr:row>
      <xdr:rowOff>45225</xdr:rowOff>
    </xdr:from>
    <xdr:to>
      <xdr:col>2</xdr:col>
      <xdr:colOff>43815</xdr:colOff>
      <xdr:row>95</xdr:row>
      <xdr:rowOff>69990</xdr:rowOff>
    </xdr:to>
    <xdr:pic>
      <xdr:nvPicPr>
        <xdr:cNvPr id="27" name="Picture 26">
          <a:extLst>
            <a:ext uri="{FF2B5EF4-FFF2-40B4-BE49-F238E27FC236}">
              <a16:creationId xmlns:a16="http://schemas.microsoft.com/office/drawing/2014/main" id="{1B6BA37C-C055-4CEA-832F-4F11FEA7D1F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3980300"/>
          <a:ext cx="1005840" cy="1005840"/>
        </a:xfrm>
        <a:prstGeom prst="rect">
          <a:avLst/>
        </a:prstGeom>
      </xdr:spPr>
    </xdr:pic>
    <xdr:clientData/>
  </xdr:twoCellAnchor>
  <xdr:twoCellAnchor editAs="oneCell">
    <xdr:from>
      <xdr:col>0</xdr:col>
      <xdr:colOff>0</xdr:colOff>
      <xdr:row>76</xdr:row>
      <xdr:rowOff>147600</xdr:rowOff>
    </xdr:from>
    <xdr:to>
      <xdr:col>2</xdr:col>
      <xdr:colOff>43815</xdr:colOff>
      <xdr:row>83</xdr:row>
      <xdr:rowOff>153315</xdr:rowOff>
    </xdr:to>
    <xdr:pic>
      <xdr:nvPicPr>
        <xdr:cNvPr id="30" name="Picture 29">
          <a:extLst>
            <a:ext uri="{FF2B5EF4-FFF2-40B4-BE49-F238E27FC236}">
              <a16:creationId xmlns:a16="http://schemas.microsoft.com/office/drawing/2014/main" id="{D4DC3E4F-AEAB-4581-AAE1-A07CB9AF0BA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2425325"/>
          <a:ext cx="1005840" cy="1005840"/>
        </a:xfrm>
        <a:prstGeom prst="rect">
          <a:avLst/>
        </a:prstGeom>
      </xdr:spPr>
    </xdr:pic>
    <xdr:clientData/>
  </xdr:twoCellAnchor>
  <xdr:twoCellAnchor editAs="oneCell">
    <xdr:from>
      <xdr:col>0</xdr:col>
      <xdr:colOff>142875</xdr:colOff>
      <xdr:row>72</xdr:row>
      <xdr:rowOff>19050</xdr:rowOff>
    </xdr:from>
    <xdr:to>
      <xdr:col>1</xdr:col>
      <xdr:colOff>701121</xdr:colOff>
      <xdr:row>78</xdr:row>
      <xdr:rowOff>93345</xdr:rowOff>
    </xdr:to>
    <xdr:pic>
      <xdr:nvPicPr>
        <xdr:cNvPr id="32" name="Picture 31">
          <a:extLst>
            <a:ext uri="{FF2B5EF4-FFF2-40B4-BE49-F238E27FC236}">
              <a16:creationId xmlns:a16="http://schemas.microsoft.com/office/drawing/2014/main" id="{57BB0EEB-4CA5-4FEB-A523-1D935A1D56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2875" y="11811000"/>
          <a:ext cx="739221" cy="731520"/>
        </a:xfrm>
        <a:prstGeom prst="rect">
          <a:avLst/>
        </a:prstGeom>
      </xdr:spPr>
    </xdr:pic>
    <xdr:clientData/>
  </xdr:twoCellAnchor>
  <xdr:twoCellAnchor editAs="oneCell">
    <xdr:from>
      <xdr:col>0</xdr:col>
      <xdr:colOff>123825</xdr:colOff>
      <xdr:row>83</xdr:row>
      <xdr:rowOff>0</xdr:rowOff>
    </xdr:from>
    <xdr:to>
      <xdr:col>1</xdr:col>
      <xdr:colOff>682071</xdr:colOff>
      <xdr:row>89</xdr:row>
      <xdr:rowOff>74295</xdr:rowOff>
    </xdr:to>
    <xdr:pic>
      <xdr:nvPicPr>
        <xdr:cNvPr id="46" name="Picture 45">
          <a:extLst>
            <a:ext uri="{FF2B5EF4-FFF2-40B4-BE49-F238E27FC236}">
              <a16:creationId xmlns:a16="http://schemas.microsoft.com/office/drawing/2014/main" id="{5D9B3025-5AB3-4FBD-BD29-10ED33C81FB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23825" y="13277850"/>
          <a:ext cx="739221" cy="731520"/>
        </a:xfrm>
        <a:prstGeom prst="rect">
          <a:avLst/>
        </a:prstGeom>
      </xdr:spPr>
    </xdr:pic>
    <xdr:clientData/>
  </xdr:twoCellAnchor>
  <xdr:twoCellAnchor editAs="oneCell">
    <xdr:from>
      <xdr:col>0</xdr:col>
      <xdr:colOff>133350</xdr:colOff>
      <xdr:row>94</xdr:row>
      <xdr:rowOff>76200</xdr:rowOff>
    </xdr:from>
    <xdr:to>
      <xdr:col>1</xdr:col>
      <xdr:colOff>691596</xdr:colOff>
      <xdr:row>100</xdr:row>
      <xdr:rowOff>150495</xdr:rowOff>
    </xdr:to>
    <xdr:pic>
      <xdr:nvPicPr>
        <xdr:cNvPr id="48" name="Picture 47">
          <a:extLst>
            <a:ext uri="{FF2B5EF4-FFF2-40B4-BE49-F238E27FC236}">
              <a16:creationId xmlns:a16="http://schemas.microsoft.com/office/drawing/2014/main" id="{5E884242-81FD-4C78-A1A0-A998451BF5F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3350" y="14830425"/>
          <a:ext cx="739221" cy="731520"/>
        </a:xfrm>
        <a:prstGeom prst="rect">
          <a:avLst/>
        </a:prstGeom>
      </xdr:spPr>
    </xdr:pic>
    <xdr:clientData/>
  </xdr:twoCellAnchor>
  <xdr:twoCellAnchor editAs="oneCell">
    <xdr:from>
      <xdr:col>0</xdr:col>
      <xdr:colOff>9523</xdr:colOff>
      <xdr:row>59</xdr:row>
      <xdr:rowOff>76200</xdr:rowOff>
    </xdr:from>
    <xdr:to>
      <xdr:col>2</xdr:col>
      <xdr:colOff>63928</xdr:colOff>
      <xdr:row>66</xdr:row>
      <xdr:rowOff>24765</xdr:rowOff>
    </xdr:to>
    <xdr:pic>
      <xdr:nvPicPr>
        <xdr:cNvPr id="49" name="Picture 48">
          <a:extLst>
            <a:ext uri="{FF2B5EF4-FFF2-40B4-BE49-F238E27FC236}">
              <a16:creationId xmlns:a16="http://schemas.microsoft.com/office/drawing/2014/main" id="{272928B6-17C3-4B61-AEE6-C350CAB9BFE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523" y="9772650"/>
          <a:ext cx="1016430" cy="1005840"/>
        </a:xfrm>
        <a:prstGeom prst="rect">
          <a:avLst/>
        </a:prstGeom>
      </xdr:spPr>
    </xdr:pic>
    <xdr:clientData/>
  </xdr:twoCellAnchor>
  <xdr:twoCellAnchor editAs="oneCell">
    <xdr:from>
      <xdr:col>0</xdr:col>
      <xdr:colOff>171452</xdr:colOff>
      <xdr:row>44</xdr:row>
      <xdr:rowOff>172397</xdr:rowOff>
    </xdr:from>
    <xdr:to>
      <xdr:col>2</xdr:col>
      <xdr:colOff>4955</xdr:colOff>
      <xdr:row>49</xdr:row>
      <xdr:rowOff>87974</xdr:rowOff>
    </xdr:to>
    <xdr:pic>
      <xdr:nvPicPr>
        <xdr:cNvPr id="4" name="Picture 3">
          <a:extLst>
            <a:ext uri="{FF2B5EF4-FFF2-40B4-BE49-F238E27FC236}">
              <a16:creationId xmlns:a16="http://schemas.microsoft.com/office/drawing/2014/main" id="{5ABC47A8-96EE-48D1-A09C-CD13271C477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16200000">
          <a:off x="163752" y="7466722"/>
          <a:ext cx="810927" cy="795528"/>
        </a:xfrm>
        <a:prstGeom prst="rect">
          <a:avLst/>
        </a:prstGeom>
      </xdr:spPr>
    </xdr:pic>
    <xdr:clientData/>
  </xdr:twoCellAnchor>
  <xdr:twoCellAnchor editAs="oneCell">
    <xdr:from>
      <xdr:col>1</xdr:col>
      <xdr:colOff>116658</xdr:colOff>
      <xdr:row>47</xdr:row>
      <xdr:rowOff>167575</xdr:rowOff>
    </xdr:from>
    <xdr:to>
      <xdr:col>2</xdr:col>
      <xdr:colOff>146535</xdr:colOff>
      <xdr:row>52</xdr:row>
      <xdr:rowOff>124903</xdr:rowOff>
    </xdr:to>
    <xdr:pic>
      <xdr:nvPicPr>
        <xdr:cNvPr id="8" name="Picture 7">
          <a:extLst>
            <a:ext uri="{FF2B5EF4-FFF2-40B4-BE49-F238E27FC236}">
              <a16:creationId xmlns:a16="http://schemas.microsoft.com/office/drawing/2014/main" id="{3495D337-6925-4AE0-8525-56C1F7EBD95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rot="19941989">
          <a:off x="297633" y="8016175"/>
          <a:ext cx="810927" cy="795528"/>
        </a:xfrm>
        <a:prstGeom prst="rect">
          <a:avLst/>
        </a:prstGeom>
      </xdr:spPr>
    </xdr:pic>
    <xdr:clientData/>
  </xdr:twoCellAnchor>
  <xdr:twoCellAnchor editAs="oneCell">
    <xdr:from>
      <xdr:col>0</xdr:col>
      <xdr:colOff>152347</xdr:colOff>
      <xdr:row>51</xdr:row>
      <xdr:rowOff>9695</xdr:rowOff>
    </xdr:from>
    <xdr:to>
      <xdr:col>1</xdr:col>
      <xdr:colOff>705313</xdr:colOff>
      <xdr:row>55</xdr:row>
      <xdr:rowOff>138473</xdr:rowOff>
    </xdr:to>
    <xdr:pic>
      <xdr:nvPicPr>
        <xdr:cNvPr id="12" name="Picture 11">
          <a:extLst>
            <a:ext uri="{FF2B5EF4-FFF2-40B4-BE49-F238E27FC236}">
              <a16:creationId xmlns:a16="http://schemas.microsoft.com/office/drawing/2014/main" id="{636E759B-023D-45DF-BF30-32718F29D1E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rot="1857694">
          <a:off x="152347" y="8534570"/>
          <a:ext cx="733941" cy="795528"/>
        </a:xfrm>
        <a:prstGeom prst="rect">
          <a:avLst/>
        </a:prstGeom>
      </xdr:spPr>
    </xdr:pic>
    <xdr:clientData/>
  </xdr:twoCellAnchor>
  <xdr:twoCellAnchor editAs="oneCell">
    <xdr:from>
      <xdr:col>1</xdr:col>
      <xdr:colOff>43018</xdr:colOff>
      <xdr:row>53</xdr:row>
      <xdr:rowOff>98129</xdr:rowOff>
    </xdr:from>
    <xdr:to>
      <xdr:col>2</xdr:col>
      <xdr:colOff>57496</xdr:colOff>
      <xdr:row>59</xdr:row>
      <xdr:rowOff>40354</xdr:rowOff>
    </xdr:to>
    <xdr:pic>
      <xdr:nvPicPr>
        <xdr:cNvPr id="16" name="Picture 15">
          <a:extLst>
            <a:ext uri="{FF2B5EF4-FFF2-40B4-BE49-F238E27FC236}">
              <a16:creationId xmlns:a16="http://schemas.microsoft.com/office/drawing/2014/main" id="{3777A59B-EAD8-44A4-8B2D-A895E96A07F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rot="5400000">
          <a:off x="231544" y="8948828"/>
          <a:ext cx="780425" cy="7955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A46F78ED-EA9E-48CB-8E32-2D2B1BA1CF67}"/>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0A39A32-6A94-4DAE-BA0F-77CF7E2DBBB9}"/>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2E17DB3E-BDE0-479B-B72A-F9D4F30CEFE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034C6247-240E-4B16-BEFF-C0ACDFFDA885}"/>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22F4C672-BB0F-4CC4-A388-7EDAD9962C81}"/>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98A2876B-3DE5-431D-9FAE-905DA4C4A962}"/>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F9DD7D5B-A8DA-4B4F-B542-482E6F8CA9C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3B7A213E-5557-446C-9CF7-CF42256F02E2}"/>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6841EBF4-9E6C-4AA8-9251-663F430EA002}"/>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9D4DBB3C-D124-49BF-BC5E-B7F7FB97B120}"/>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91B54BAE-62A0-4EC2-82CF-B68B81519896}"/>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19903343-2E4B-4563-8464-E6C98E9F5F92}"/>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D0ADCE09-2832-4C4C-817A-8550410A802A}"/>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B936BC4B-FC88-4581-8574-98ADCF3C146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FE6E7B54-33A3-425C-B311-548FD24C79D6}"/>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A1CBE84C-2AD3-4E36-9A3D-CBBC839B2DA3}"/>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30403E34-1AB8-40F9-9BB1-8737FDC2B94D}"/>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93D301B8-B83D-4732-8C1C-6A8DEDEBDB03}"/>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2B598A64-7AD5-4C4E-A09E-C1490D0BA01D}"/>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AA70657E-92FE-4CE7-862E-EFC152D7959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C79F96CF-5D3F-4D4C-AB38-E6F46FA4BCAB}"/>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58462DA3-06AF-4F92-BA6D-2802A05F505C}"/>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ECD5A980-9C71-4022-BB24-B225648773DE}"/>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1C969C14-C8DE-4A83-8714-BA393E37D00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8867004F-A558-45A7-B886-8C50B342DB8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FC7D482F-27A2-492A-96C1-ADE7C870D49A}"/>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9A0DA9F7-EB84-40F2-AF9A-83DE23026DE6}"/>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149D2D47-3241-471A-8F87-E73C59FC8514}"/>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427B9428-4F45-414E-94B3-0DFB0CB55A80}"/>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FAE2C086-6AAF-416B-8CF0-AE2799508A3A}"/>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06A82EDD-7F29-4E55-98A3-857B45DF6273}"/>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9080F389-77BB-4BA9-BB19-53DD84A0AB8A}"/>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6D12828D-04FD-402D-802D-91AD7EEB5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00089DC6-34E9-432F-B52A-68E2A6F88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2AE273C1-46FE-492F-B0A7-50ED5FBB9636}"/>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1C992EF4-BC90-4179-9441-A19912C80F90}"/>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79611886-862F-455F-8C85-4BC8F4E44453}"/>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7ABFDB65-12B2-4F40-9CAA-42F26E3E66C5}"/>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9642716B-E106-46E7-A985-BB917EDCED5C}"/>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6E2A6BCA-628E-4D8E-832E-2CB97A0FB36B}"/>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42B6D3FA-619E-45FE-97A5-0AC1BAFB278F}"/>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43AB6A6D-FB4F-4D3A-9CBE-CAD6C485ADE5}"/>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FF8853BE-8E62-4150-807D-C080BA4AC498}"/>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F08D9FD8-997E-4B8F-A697-B1B68AB4C459}"/>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A5FE4B16-8A39-44C2-B53B-3C59D6269BEB}"/>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9CFCB56C-AB0D-42D2-8F1B-9873E66D9BF3}"/>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35B39017-8310-4EEE-8D46-C06FA04D2572}"/>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F5C16658-2E05-4631-A484-A0748FB9A71C}"/>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28EEDBD6-F4A5-4E61-9CD8-1AA2DCE0BF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85BA9F94-E476-45B9-84D9-E6C5327A12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EF7300B1-E350-467F-8145-68C2C22935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5A0933BC-98D4-48FD-BDF4-25FBC8ACB5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8D63B57D-AE26-445C-A296-14A4A8A734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573C1D48-95A5-46D9-AC4A-1FB88BCC2E7E}"/>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CFEFEE2A-D669-4ED6-99EC-939D1D507FDA}"/>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23E644B4-FB70-421A-9504-A7441A1CD6F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235DEFAE-AE98-4092-AA33-4F66F47825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FF81FD1A-AD98-41FF-88EA-F2AB2C423CD6}"/>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D8AEA90F-6978-4553-B32B-10210875D6FE}"/>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B5BE871E-22AA-47D5-9CAB-7C731AEAF9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DFCB7521-D38D-474D-8093-DADDA59F533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614F3E21-F55A-4FF0-AD78-5E77589A63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B0E23482-7426-4633-B510-5B05E93CF97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D4C9D9B6-4D35-44BE-984D-92748A71A8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D435C9AB-FE1D-46B2-9916-9E6C02F6A66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CBB682CB-0485-4166-B008-43CE5EA80965}"/>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216F9C9C-4BAF-4EFC-A32D-E2C8903BFC6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146AF9B7-C64A-4A7B-9B87-F57FAC02CAF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98BF0DAD-3742-4484-ABFC-C88BF168715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6FED453A-9489-4491-84F7-4419791B7844}"/>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204A0BED-9948-49A2-AF7D-01D339C939E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74E45F40-8906-4122-8294-ECBE8A0A8FD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B594EC27-55AA-4CBD-85EB-AFE0FC7F6AA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8E372ECB-90DA-4E6E-B523-97A58B115CF0}"/>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0B78DB2A-81C1-4EE5-BCFE-36D32CAF280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2F7F61A9-3A6D-4F13-82A2-85F2A4936D1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1AE0CC7B-3121-48F0-A9D8-7B87B125E9C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EEA95DFF-6E7F-42F7-B817-7F5092C63D8B}"/>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F344EC95-9AF7-4005-9E27-243A4B999EA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1881A286-3B1C-4E7E-9C1C-6184FEC46D8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E171675C-CF52-4EB3-AFAE-CA617DECF2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39641BED-DF80-42DC-88AD-254F7534B1CF}"/>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5A5C3C23-F30C-4D98-B89C-99960D6AE4B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BFA8394A-BC45-4FB1-8810-DBEED7F45C6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3CA0A7BF-AE05-4ABA-91F0-055BA88A924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A28F9A60-BA62-4F17-9DA9-8A65DCFF18E8}"/>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5A32A526-ED1C-4938-8B0F-9FD94D7C5C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992E1C38-5807-426C-A0C4-48DE6701FC5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53CEFFD3-E151-462B-8FA1-2644ADC4D11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88B1F465-4A95-41C9-B816-7717007DEBF3}"/>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75D9066C-BDC7-47DC-B945-23165A8CCD3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50E1C369-D7C3-4DB3-BAC8-CDB9BC616F7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CDBE5FB9-A077-413B-BFBC-72517513511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EB12C6E4-9884-4670-AF83-B6DBFA90DCE4}"/>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3C134A54-2609-4C4F-B580-AFD1281D9D4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54B07029-C941-4F19-84B1-052A4A0D7DB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38682F22-3A40-4F70-9801-4B10D5BD4758}"/>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E8BEF94-08A7-4906-8888-B82DE42A9F98}"/>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A8BCB1A9-A168-4495-81EE-DBF4C082C4D6}"/>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31E984E8-8875-4E70-87B5-AD1BC0B6E655}"/>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2618A34-72A4-4DF8-80E9-61A827F78BA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90DE4EA0-77DA-4602-9EB6-8AAE68C57C3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8FC4EBA0-935F-4107-A251-A21D1145686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9DEBCCF4-9332-4A49-9EB1-61DC9DCF1162}"/>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BD8937B3-D940-4003-8193-34AFB84CAC4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4F946C35-B1F9-4849-A45C-6D37B551F97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61B8ED15-55F1-4998-8BC2-CA9D2109991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E2EEA3BB-2C83-4EED-BBD6-D3046980B33A}"/>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C1336AD5-9B44-43B7-B4B7-81D680933F1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B6C07085-AD48-441A-9689-B39D5F1A359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055BF885-D6F7-43D8-B51C-412E198CC4C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3B9DE5CA-E152-4E22-ACD2-60F4F85B6AF8}"/>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3395119B-1C40-48BD-AD97-899CC7E0BB05}"/>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E4AB5B1A-387C-456F-B7BA-C04744BFBCD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DE078274-8887-4637-958C-5C850CB4A11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A9F0CFFD-89F4-496A-84F7-B3149B4905B7}"/>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0CFDA18A-1E9A-4204-B968-7D18024C222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C0867EA3-BA1C-4B55-9FFC-29EAB449438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FFA51775-B010-4EE6-9CC7-124D151E5872}"/>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AC1F043C-CECC-4EF0-A2E1-371C60ADF4FE}"/>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4D407738-3273-49E9-8132-3432AE65888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6A8505AD-98D1-409F-BC4F-90481933B40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88496B30-67EC-4237-86D9-FF80BE617C72}"/>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855FCD5C-07E7-4415-9037-FB640D6E4D29}"/>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94B575CA-285B-44DE-A531-7E67AD315AD6}"/>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A10BCDE9-8D41-48E8-BD7D-B9C2ACFF9D59}"/>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39BB87AF-058B-4032-B119-06524D437BAE}"/>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1F4C4382-B843-453C-9627-5D8337E12562}"/>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A5A281A8-154C-4681-B4A4-A321DB884D29}"/>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6A15A670-B5D4-4E28-9B93-9C29D0F54FB4}"/>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F759673A-96CF-465D-A6A0-5588A3F68102}"/>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0DB97AE1-57CE-4BA3-8C11-4F07B3FAC62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7FD8F6AE-0AEA-44C4-93EF-4ADE3603DEAB}"/>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61503667-B159-4ADE-8666-D7C12C394792}"/>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2B32E33D-4AD8-42C4-8033-8BD0CC00C778}"/>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0B45FE48-1608-4950-BD32-E8613365FA4F}"/>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DDC66A74-D042-422C-A9A9-303A73E0DB9B}"/>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CA785541-CF40-4EC0-99B3-865E8A71BDD9}"/>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9C596AF-48CF-4532-B100-B49C00F7ACD7}"/>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4A1B0031-47AF-479E-B47D-A22BD53E2B7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F1333490-85B8-4111-BA69-3B603043CE4F}"/>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1203902E-6F50-4B2D-A69F-516F052C6A0B}"/>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2AB1DC35-EE76-40A9-86A4-D950CCB2F4C3}"/>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FCFA0889-C7AD-4F8E-B2B9-8E5FDB4DACC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D095573-BAE5-48A0-9A3C-35E67B6F29A8}"/>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67B2A3E0-A99E-45C9-846D-2915916FC4D1}"/>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BC5CE04-523A-40F5-83C7-8E11F57BCBAE}"/>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96D8669C-4867-43FB-9283-6EDA50B1482E}"/>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BBFF6335-FD22-490A-AE18-37BA661AFC19}"/>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E97F0658-DAE4-477C-BE83-760C147C09C9}"/>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C8B849C2-0DCD-41AC-AEB9-9148061FAC14}"/>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9342BFFE-142F-4902-85A1-839143BA5647}"/>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323A65B6-50CD-47ED-9003-B5668731A10F}"/>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D5D3F3E4-EE3F-4C69-8991-87B85275DE11}"/>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E64A3984-C48F-4CBD-9CD0-38C0A6DA468C}"/>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2B8A7B5E-4487-4F9A-875D-CCD40C4F0583}"/>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EAB87EAE-E012-488C-82DB-B7EB17F93728}"/>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6950425D-93E2-4366-BFAF-7D3E0C3B65F9}"/>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DADDEE86-0634-4EB3-8BF9-4396033C85B5}"/>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FAA678EA-5CD9-4A61-9D36-590BD4CB8560}"/>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74CF23F-9BA6-4B21-9314-98FE39EC20D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B147DA86-FCB3-4A22-B9B5-57EEB4C2F084}"/>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933FC40A-D250-4D68-87CE-4B68BAF572C2}"/>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CCBDF722-A5C0-4BDC-AC8B-6A72CB66EC39}"/>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8F58897D-BFE2-48DC-A944-0945DAB16ABC}"/>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E62948FB-95A9-426E-8C3A-F2DA6AA9CC55}"/>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74298D1C-4A2A-4517-8A21-CD55B926ADD9}"/>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7559FA86-6FF2-4C90-B1FD-B4E816983BF9}"/>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7F9C508F-BD9E-4964-B2ED-331914D10D04}"/>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CDD7CD76-B049-4CE2-8E8B-BCCE04EE5C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F675F4A1-2002-43F8-BE96-02F60AC496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5BFC37D2-8563-4992-8E15-B3CF77E01B86}"/>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3F24A98C-A9BD-48B7-B610-F9A7D008E0F0}"/>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F1284C2A-C013-49F4-8D64-DB3E6A970F77}"/>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CC161E88-6B5A-4AB9-806E-DE42A558E2E2}"/>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AD610101-AF3C-4109-976B-BDB9A9C6FC46}"/>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17251ABC-22B8-4AE6-97A8-702FA5C95806}"/>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A05F61A9-8404-4779-843D-74E649223EE5}"/>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C25B98BC-12E4-416A-A04E-568F859B8DA9}"/>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A6DF78D7-6756-47E3-A4C4-9B8DB2945DF6}"/>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767D3261-F4EA-4762-AEAE-C1F76B392C54}"/>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8326C061-3B9A-43C2-90BD-B35C601B0000}"/>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00CF2AF9-3705-4F2F-8381-30518AC3E23C}"/>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AA0C0725-F929-4FB3-8331-86037E461F86}"/>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25AC1D6A-D7DB-4B53-A900-00FF5F1821D7}"/>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9AFBC67A-062B-44F5-A349-5895287DA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CB3FE4B5-3D8E-428C-9CE2-7DEFFE57F7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2ABDCA96-74AF-48A7-93C9-9ADA868340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C861D487-944E-46C9-821B-1321343DA2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1C4EA9B1-9B1B-4311-AAD1-8D61CE6A53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B6889829-AFAE-4AD1-BF0F-C031D7E584F1}"/>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6F72A03B-181C-4095-A66D-C4EBD979AF25}"/>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ADAA2425-70A7-4C0B-879B-3BAC6EAA57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9AA68881-521F-4BA1-A160-EA00BFB163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73B726B1-72D1-44B9-BC07-06774D3E5764}"/>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45B1A272-C7CF-4D95-8FDE-6C48EF7F8459}"/>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93AEAC80-A250-4530-88F8-065E4317C63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D5168742-B81B-46D6-8C7F-28201A98E7E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780E4CFF-453E-40B0-AA0B-4A5210B9D9C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446E655D-117E-4D46-ADC7-F5F9AE81EEE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A54A51A8-E088-4080-991C-A019602CF83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328D8BC1-7826-43FE-A6D6-418766BD3DD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4429BEDA-1178-4737-A28C-7C55436BF45F}"/>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AAA0E555-BC92-4CA3-9335-7906048537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A07C7E42-CCE9-4405-A41A-E3F3A394F62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62213D2A-AE53-45BF-B2DD-182952A2244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487B82A7-0230-4670-8E42-3599B6033C9C}"/>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EDCF7B5A-11AB-455B-9E56-E06B78F5306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DFF28385-F44D-4930-920F-1D79D4FBC2F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8B554070-0DD7-4BED-A510-DE0106CDE0F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32E33ADB-4275-4645-9671-BFE0F68F79B0}"/>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6D153B93-4C4B-4CC9-9A08-FFDDC231D3A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500F6FBC-A4DE-489A-A89C-259C232235C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F51594A4-CE4F-4AC4-B300-4DB5A046288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649E73CE-DE48-4614-A612-CBE2C1BF153A}"/>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CA51B5FE-6C83-4B77-BBF3-D15FA823FFB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FA58BCBA-42C9-42A0-B5EA-61508674CD6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25886BEF-33C1-46E2-B62A-7FCA1A6E26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191CD23C-CCF6-4CAD-9F03-883EF62A2CFC}"/>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02EBB23D-2824-4317-9F6E-FDAF2993F0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2EE2A8EA-CD2B-4501-A0DA-9D359B33551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6C0A6D85-972E-4D3D-A680-3016536EDE0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DE4D8C4B-8B8A-429F-8A2A-D383C46387A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FB7BAA8F-6F88-48A1-A193-C100B086F9F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6CBB6AEE-886C-4845-A599-D55A4E80423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811812E7-F7FF-4944-8C4B-03E9E33A563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4EFE89AA-C0C4-472D-8FD5-DCF17DA03291}"/>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53E8E7D3-A41F-48CF-8AEB-3600BB084E1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219EC038-56B8-44B1-9BB5-7E598459F8E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D525243E-9648-4F7B-AC99-C7004C850EB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A161CFC5-4E5B-4180-A581-273ABC3F4496}"/>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94C4187F-1FA8-45F2-A884-74C98413FA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AD3DFC64-3203-4649-9375-8F3ACBC1B16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5B00F708-BDCC-458C-83EE-F63D5BD88065}"/>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61051557-BF63-4400-AF4A-F4AACF2FE5C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45AD6062-13E1-4093-88ED-3AC5BB12EF0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54AB8716-734C-4439-BAEE-19EDD662896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44B37ADC-997D-469D-81A4-D27B9050F68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104F7717-6AB1-4A75-8A53-BB6A35EA6D8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97577279-38D7-452B-9B84-9D9E1DEBE5E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0401831B-5F23-4D4D-B6F1-4E4A8E6622DE}"/>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3EC2950F-21DF-4DD9-B110-963EC36206B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802932BC-29D3-4806-A730-DEB28E7BF1F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7F62D1F1-40CA-4805-BF58-ED08D71C9AF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6A3612BC-7FBA-4C09-BFB1-1B4954968A85}"/>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CB6B7F4F-67ED-4D6E-82A6-DE782C60359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8425B183-29E8-49A7-8B8A-D1C02BEC1FAA}"/>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1DF83A6A-FB28-427A-ABD8-320A8497F51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10396DCE-AB8F-41E1-804F-E36AE2E09ED6}"/>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409C2A8B-E285-4678-900F-CF59D93186A1}"/>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93567293-0D4F-445F-81E3-8049F6B82569}"/>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D07F0764-3D59-443F-97A3-06D8F65B65B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C1B43288-F72D-4351-87CD-CF0621551DAE}"/>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C691F919-4369-4934-AD1C-73E43D66242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42673DAF-A938-4ADE-8C45-86F560F737D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419F50EA-01D1-4AD7-A36E-263EED37756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DBA59A67-03C0-44A6-8C33-FE572A4C2E9D}"/>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666E9D9B-5332-4877-ACB5-58539D22B19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C98DB3E7-3C36-4689-8F29-EDCE3BAEBCA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FBAD0EDE-47AB-4771-823E-BCC2C5525C50}"/>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3FCEB192-B37A-4B63-B88E-A06974E65EB4}"/>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689F8930-2880-4F24-81C0-630D2B0345BA}"/>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7CC3DEF2-9DBB-45CA-A6E6-961A9E7B906F}"/>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DA5DAE9A-754D-436E-9869-6B050A209661}"/>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24644585-F939-440B-BF34-0A0607B998DD}"/>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84F690A7-1047-4115-9764-9691D2A69FFB}"/>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6A44490D-B732-45ED-8AA6-A583A1D13F1C}"/>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05B7F0F7-CB92-47D5-8260-0EE2EE57AE11}"/>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2977C2A4-4BDA-40C9-9DE6-EF3EE29C0EC4}"/>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E54B3F84-5D1D-4810-AE58-654FDEA40579}"/>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E726D293-E464-468D-955C-F55627E8CE95}"/>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8F41FF5E-BF16-4B81-885C-377917EDF939}"/>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C789B451-92EF-4105-9AC0-7FC39529AFD1}"/>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96689222-7641-4988-AD44-ABDE76DFBF3E}"/>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C36525FF-160A-45C2-8E86-4F65C0B4A155}"/>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C7AD901-0B02-4D80-9E26-C71CF136D476}"/>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DE5F35B1-9A26-4351-AD15-B071F8CF62D6}"/>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DDBFDD1B-C822-498B-96A0-15168530D55F}"/>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7EC20396-013C-4480-821E-CE6F4EBF897F}"/>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E9CD3FF5-E2FE-4355-B5C8-0D81BC039940}"/>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69049A87-C653-4B3B-B437-958697A9DBB6}"/>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2451E2B4-6444-4A5F-B5F4-A633DE8C7D94}"/>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954E4F84-FB75-4F9C-950A-B33346F35213}"/>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2984139C-E9AC-4B8F-AD0B-6BA7EB875C43}"/>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9FEE7CE3-F83A-46C1-9D58-C0A804F3FAFB}"/>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E485519E-AE35-4179-B6E4-A4D269325AB0}"/>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3645AA0D-1C7B-4B05-8D42-BCEC93DD493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9A614CF3-0539-4FF8-8C28-D6516F7D2C52}"/>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1586561C-E46B-49B6-BA06-097FC6529327}"/>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7ED474A3-2D75-4C73-A62B-27E44ECD6FD5}"/>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08D249BB-5DFE-4144-AE93-E507B625F458}"/>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8B95769D-5547-417D-A1A7-D0D14B8600F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0735232D-A5E4-4FCD-8245-79688A13D971}"/>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6D93E8E8-4CC0-436A-8D1A-96646CEEEA9B}"/>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1C1192D4-85EF-4A35-ADF2-FEF66137EF66}"/>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68CFF62C-FF9A-4972-86FA-1089524CBD65}"/>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AFED645B-FD7A-4BA6-A9E0-D4228DEDCBC0}"/>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67B46C6F-9230-4452-A098-A209D9A0AFEA}"/>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AFB52376-12E1-46E9-A2B6-C443450B5C0A}"/>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860B48D3-201C-495F-BBFE-500256D159CD}"/>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7E37C475-9B02-4B3B-B994-D16E7F624872}"/>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8D1F951A-F1AC-4520-BDC4-A66E10667661}"/>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ABE59D6A-35CE-4669-93BB-C860031DE56A}"/>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09C7766E-314C-4255-BCFF-E1E3D7472685}"/>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2627D44A-9927-4635-92C6-1C6B148C3709}"/>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BC89C29-FAC9-414A-B913-5551BC2CA25A}"/>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48BA07FB-437B-468D-A62A-D1D109D7DA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3055EDCC-2549-4FF8-8AC7-A35FCD63FB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0AD36769-03BC-47E4-8DF2-A2E7337FF11C}"/>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8433F35D-9F55-47BF-A6B1-2D865E059015}"/>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1771BF19-2D15-4FBB-A0A5-70FBCFA17144}"/>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63AD4D09-4909-4FA2-80B5-10D694321F8A}"/>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E7988DAA-F89B-403D-AAC5-AD5DA489BD7D}"/>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91B75728-365F-41F6-BD34-B2A38E64C46E}"/>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88173AED-7CDC-46F7-B5A5-E0127AB387BE}"/>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B3128977-90FA-4DA5-9167-237419CB0CDF}"/>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323D9C91-2152-457C-8BD3-E350E6B730DC}"/>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39647D2E-CC3F-4CCD-BDD0-2D07A9E79E2D}"/>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01E9E4E9-FD68-49DF-BE90-10414D3B24A4}"/>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CD5E53BD-23F0-4355-9E6F-02DD8D70D873}"/>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AC4D334C-74D2-443B-869D-EF6348658423}"/>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D7DAA3E5-5E00-44E1-B7A6-6E73216FA9AF}"/>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89BACEDF-F600-48ED-9686-39F11CD4EB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9E2E169C-459D-4F14-8338-BD3D125B28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0E3A9AAB-5666-42A6-8415-6EFB6E8A17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3A5F2E76-8E98-457F-9036-32F938D922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A61C5FEA-1798-483B-BEE5-2D3F4B275D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8AD938DE-83FE-43D0-947A-67E7100C63B9}"/>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518DB427-C8D2-413E-97F3-B5690665B436}"/>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68E2F641-8B00-4F3D-97E1-492C8332A13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2C99A9DC-7344-45A2-B0F3-49F696F063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D4BF3F74-6A11-4C5B-93A1-4A154BF9BC58}"/>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E6D342F0-E765-4774-8F08-C56B0919A708}"/>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0362DE4E-D139-4BF2-BD09-5D04F2E9FFA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EA6D2741-639D-45F7-BEC3-8C4D95887DF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B5E06EA7-81E6-43A4-8846-27EC13D09D0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B2779740-5741-4E0F-BFDA-31230BAF3BF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9229EADC-5D8C-4CFD-A35E-B542FBBD041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1DBFEAEB-A89B-4EE1-A46A-FF53899C84E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0297D960-6C0B-4AAA-946F-3A42A8252159}"/>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CF52369F-7A96-4A7C-8E76-6B985D91F4C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C5B0C130-4644-45A7-B286-762AAB11AB5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92907B09-766F-41BD-9972-37A15B0BBCD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9199E5C6-7CA4-44ED-ADC1-DA7B94779537}"/>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E4EB1CC8-9301-4A8E-83E3-0A9A88C87B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396FED66-CAFC-49F7-8D12-5D695B7B5CA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65B5F977-969A-481C-83E4-A5D467800A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095B7143-38AC-46D5-B075-9E9DC0A21B0B}"/>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238FCB50-BF13-48F1-BAB8-42405D18FB4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BFE91A3B-265E-4315-A8FE-8483303EEB9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606F59C8-869F-4E82-977E-11002CCE36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A1E2D6A3-FFD7-498F-9344-DBDC7E8DDA36}"/>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87A12D73-6127-41D1-815F-95D7CA17754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A0270BE9-9C16-46B7-AF0F-5577D6E9825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BDCD6C3A-73AA-42A3-A45D-D4A39605AA0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BFEBA5C8-74A1-49BF-87EC-C1BBB12538E0}"/>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93CD7262-E017-414B-A42C-04ABD7FA353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4ADF3376-57B8-4222-B455-868F424C299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B02CFDAA-A9D2-4183-97E2-F15C2AFE9C6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6D7730E2-1857-49E1-BE26-171F9801ADFB}"/>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1EB8F88C-1BA4-4A7D-A908-16D09459ADF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9DD277BA-D308-4517-A456-6E22D3BA0BA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59C62A62-41EE-4BBC-9B62-0D543AEA299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B74D13F8-5661-4790-84D7-F7A303331D94}"/>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DE2ADA29-9A5A-438F-BB0B-A8E48291586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3CE9ED39-AF0B-4C98-AE43-B9C86EA50BA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A8335B61-39A8-4C46-BF77-F70A76954EE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44CCE1EF-A771-4E4C-B802-84F9E1C36129}"/>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8701F3BE-ACE5-46DE-8569-7D30EB5D100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8B5A18D2-0DC7-4202-871A-86F3D9446E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58F9D580-531C-4A09-9D23-7CB1F55822E2}"/>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40184171-7437-4C90-9ED0-017DECFACD1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AE256D09-6D1B-49BD-9DE1-9C18F1974D6B}"/>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C2E37DE5-BCC9-4B35-8F64-87C60FCE0F25}"/>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E88D8435-0B0F-45C9-AEED-6C2A03C9DB3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F8871189-BC79-471C-8031-1D010AB7820E}"/>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E59AAF7-0085-473F-8131-CAA68511B0A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3389108F-73AA-4FD9-8814-6A90F9E9D7EC}"/>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64580466-D931-4B27-83E7-EC33129057D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1B96889C-92FC-47DD-A26D-550EB06C763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05DE6324-8F84-4C2B-97B8-608955AABB1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B4494F97-C921-4FE2-A987-992445CCAD46}"/>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33247B83-5938-4C3E-BA69-0B4D3189F2E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99182022-C530-453B-A5B8-A8197734CC2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356B4878-7406-4C28-948E-E93B814DBBD8}"/>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3FC8F5CC-CE0D-4DB2-8E6F-5DAE26D74BE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6569D4F0-DA3E-4718-B84F-0C73E2E6948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EEC7CDB1-081B-4104-B8EA-082EF04C0A0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301FF429-DE89-4C08-9327-59719298949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E72C71DD-0C9F-4F0D-A2C9-0897A8C3068D}"/>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B04CBFAF-1453-4D3A-AC07-BDA825945F0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CA64F363-1F91-481B-BE03-14198F7DB60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71BF3BDD-5A56-4C31-AE3E-127F9181FA1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520A9A87-ACF2-406C-8443-29662C0ACC1C}"/>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B79E604C-1165-4ACE-8190-BA20AA3D2E81}"/>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3B3472AA-E18D-49C4-BDCA-C5C63A82425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EF7C78CE-BBCC-4E01-AE31-6D293C801A8F}"/>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3660B1B7-7136-4369-AD6B-8DC99EB59DCA}"/>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D229D049-9DDA-4FF2-B19F-58C92596E4AA}"/>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F5ED35D0-0BC3-4476-96B9-4984DD0D4879}"/>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39B19693-D3A3-4E34-9349-79092A193A79}"/>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75802FBD-7AE2-4E87-BA6E-54E5685D5FDB}"/>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A4E7A751-450C-4B72-A8A3-31AB1B2325F3}"/>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A9AC3ED9-0AD9-4443-ABB3-05EF419B6328}"/>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EC48F639-512F-428C-8A42-220E953B0DBB}"/>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266C4D72-85BB-4921-9066-AC366BBA6EEA}"/>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EFE030EB-57D1-486D-9F94-EC7856E97447}"/>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6CF3B000-A841-44F1-8671-1F87FBE1096F}"/>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232EAC65-8B68-4FA2-BF26-DDFA981E1DA7}"/>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2F770457-FC76-4139-9CC0-203A9EC275E5}"/>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CE069ECF-9893-43A0-A8F8-0ACCF84033C5}"/>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55285951-414C-4DF0-AE1E-6BD8F379EC18}"/>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CBE9ED9-B656-45A0-978A-CD4C9FA5C028}"/>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002C7780-FE95-4F32-A570-ED5C7706293C}"/>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AF04501E-F70A-4E60-A025-74D9CCD7D9C8}"/>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016C0CF7-D326-4EBE-B0F4-32A6933AE90F}"/>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9501293E-8749-4545-8E74-7CEB61135FF7}"/>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279E9EE7-AB76-4C71-BD2C-C99E49E7660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BD2930AD-C02E-4C48-9640-AD7E862451F5}"/>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AE34F32F-0EC2-430F-820F-AB44E088F02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66716167-5B99-40C2-8D62-47FD4A7D8485}"/>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760F617D-F0FC-4A55-9A92-187437F3568B}"/>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F49A57A8-B24B-4033-AC92-47F38AAF6E33}"/>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8406257B-7927-4C5F-A8E0-D4A3C7516845}"/>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B3A63EF0-913A-4F56-BCF1-70046513B358}"/>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725934D2-4D0B-407B-B8F2-76873D530F66}"/>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F8E1D360-8576-4553-881E-1011C4AA5A06}"/>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A78F264E-6548-4865-9092-C33C7238454E}"/>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152D0D5B-4264-4A34-8B9F-4D8C650F88F4}"/>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1701B749-F9BA-45A7-9857-059DDD4F0B4A}"/>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AACB0A90-3F1E-4852-AAE2-1EFAD242F94E}"/>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B27F47B0-7BD9-4A39-AE1B-7889CE9CC515}"/>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FF90A27-8728-4293-97B7-E446CDCD3215}"/>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08CEC415-09AF-47B2-8919-8A24DB039248}"/>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CB785B0-5DC6-472E-B85A-8627C958669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43A590CA-780E-4E16-A81C-D2B7D9A274D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5C50E268-3A7E-410B-99BA-E79F44BA917C}"/>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8303F0C2-36D5-42C1-97C4-1C2772EBC888}"/>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5542B5B2-B339-48B8-882D-9B5B06976388}"/>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0583B8EB-3CB0-4A6C-B268-835B6AF8EB7F}"/>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FC1DC6B7-7AD6-4C93-9D3A-14808BE2088F}"/>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59D3A958-B1CB-4900-8196-AC149B62B6BA}"/>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86E50E49-B280-416B-9325-57E6B6D1BBCB}"/>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BC9156EB-4807-482B-8C95-4B8FDE6EE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E7EFA036-ED04-4A9D-B8F2-27A3143A1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DD352D1D-616D-4489-9663-3907B9BCDCF5}"/>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6418FB84-8148-4B78-A5EA-7A45E7B740FA}"/>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A573E363-BED0-4EF0-B468-97E5469EDE08}"/>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2C7DCF40-6AC9-450B-BD64-B497A874D5AC}"/>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1D4C91CF-62DF-4C7B-9CAE-AF3F81BD6F30}"/>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F2753B7B-9F64-44A8-AAC5-4362350171EB}"/>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157C6B6F-A96A-4248-97D7-2AAE0DEC1A1F}"/>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4CCD92DE-E99B-4D15-95A3-A60C89AEE730}"/>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0A7F1F76-BF10-46AD-92E7-34C9E181AF37}"/>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FABE053C-670A-4F65-82FE-D2CE1FDA48D2}"/>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B6CE78AE-9529-4A27-8316-D6D625B10EFF}"/>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3EA8A994-269B-4BEA-90BE-0FF2BE642E49}"/>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2C906BB7-D2F6-481F-B096-2CE9070EBE0F}"/>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3462E5A3-7109-488D-A8E2-7F7C2F4B6564}"/>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1E6B0DDD-45D3-48B5-B351-FBCCF171A5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F20E6F48-7166-4CF2-ADE2-C4A9ECF2D2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B0D609B7-5AE5-4B24-B92F-EB6FB05E0B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F8FB4DA8-3C89-4EA2-BFA0-3EB4A9F28BE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C7A279EC-B829-4D4C-83C7-6B95001158C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F794E31B-F7A5-41D4-87E0-534CA19135A3}"/>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9A42C033-EFEB-491D-B10B-A98C714FE382}"/>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48262C69-1463-4E57-84F2-5310A403C3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36517A7E-7F01-4645-9C7C-F78C2C9191F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FEBBE51E-32C9-4FC3-AC07-1E1D869069B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AFBB1DFE-9B83-4515-BCE0-259C7192729B}"/>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B4AB1C26-B24D-4D87-A34D-E11804A053C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9928DFA7-9303-4144-A4A6-8D708BACB3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F679E53F-1DCC-4DC0-B6AB-5EC302E499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6E459C20-3701-4B51-9024-D7A74BFF0A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D655F37D-11BD-4D12-A315-2604BA0A47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25440368-661A-4E2E-AB02-1B1BECF1704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AC4E7EBF-F105-420C-9548-ACF6ACC39CA3}"/>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0C62602A-52CE-4AC4-9D83-DD1B6FE2442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230CA104-7F00-43A4-A7E0-260182D7482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7D7BEA53-4A45-40F5-A2F7-3613A09E6A0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9D8BDF0B-52B9-4D3E-BE5C-7CE6551C4F59}"/>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19D5543A-44D8-487E-B6D5-FE97F4945A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DB3A3F5C-D903-4A6B-AC72-AAC3E30FB33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D3A87061-26D2-4329-9547-E14A6C56EC0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750F0F16-7F08-4A60-8625-9BC98D7367CB}"/>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5C12DD14-7A23-46CE-B60B-0F136BA174A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6341125B-A174-4A97-AD49-0A686F21D8D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F1876088-0DAF-45E1-8EA1-4B5CE2C1632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6129BA3A-2029-49AF-9790-853B99E3EB82}"/>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D3EDFB0B-A148-4822-ACE8-AF57B124800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16906F0B-ABF0-44A1-9489-05A230E417F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0AA22F50-4712-4303-95FC-09F41B8FA6E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4C6225BB-AF81-419D-A7DE-D5DD833BA35F}"/>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3DE19523-14EF-4331-9EEF-EE54276A1356}"/>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562615D5-B5A3-47E8-930A-39367773181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23E50F46-7BFA-4586-8028-B15AC00A154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7B8400EF-4793-459C-B60D-052261D4C59B}"/>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60C6FDE4-BE8A-41BD-A5A8-38144883000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1382DC2A-4C6E-48DF-81CF-75E0D4F533F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71C8BCE9-8B66-47F9-961D-39D36B865B1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E0735BBA-AA4E-42B5-9676-1D549AAC9A80}"/>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BDEA9924-FAC9-43B9-B68E-9C051E2C626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A4E8AC25-B56F-4BAA-86D9-E830F364ABE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41C6DDE3-517A-4AA1-B1E4-E743E2C080A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95763C7E-ECB9-4177-8607-C40F1D6AA8C5}"/>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8EEFA366-001F-434C-9890-2C1C3026B33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5BFBFC5-AE6F-43A6-A566-2375BDD16051}"/>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B9E7FC45-9F8A-4B6D-B910-41D81C75A307}"/>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70789A6B-F66B-44C7-AC3B-F24D3D14B62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A8604655-B4DF-4885-BDEC-8843F52B8A1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EAADBB5D-815E-443C-94BA-EACC5C7498E9}"/>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FAD24145-C7CC-439D-9E15-24C33065625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C9C04F3F-2090-4169-AAD2-165724EAF2A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02A85C1C-1482-4493-885D-313B647CDFC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69674A4A-29CA-4628-8E73-ACA383BF70D3}"/>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DA589CAB-9624-4A68-85A9-E48A04CD4A0E}"/>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BBB27B9D-0B50-4E76-9323-E73F3391252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B6F4CCDD-C751-442E-ABD2-6582156A1F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AE3C0342-6651-49A6-869B-B48826495803}"/>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93E60CC1-3A7A-46C1-A765-E1EA2898349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FFB94576-019E-4F77-B63F-7A866C8DCBD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82F89522-3565-4796-B614-E47024B1309F}"/>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E0DA4A22-827B-4EA3-848F-1C78D2E64CC4}"/>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FEC166C8-76F6-4215-801A-E1A7D10AF89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7AB731A8-DA00-4A69-BFBD-4FADE70AA1C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EC797934-2AC7-4836-8DED-D0A11FADB66E}"/>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15467AF7-31EA-4E23-A6E9-FF6BB3542F3C}"/>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C716D42D-C6B9-4722-ABA0-B29E1EFE7CF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5858BFA4-3F6D-4952-AAB0-ED6187E4FC9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72E7F8A-4D56-434A-B2F5-52D51EEDE77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D27B6A4F-D180-4D18-A777-32F42FA878C7}"/>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4E0D74E9-879B-46D1-AE4F-549C2D7FDBA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D546BB15-E7EA-46EB-9AC7-5820D1DC2C8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78B8D1B9-4199-4695-91BC-A8BDA648C09F}"/>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9546552A-97F8-4F6C-93B4-5A32C69F32EE}"/>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1A79413E-6895-4D94-8405-8F58D51E98C1}"/>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8AEEBFB9-7F41-461F-94BB-12E198DD0B3D}"/>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F5FAFE0-12D4-4F3F-A941-6A8E6FCCC609}"/>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8D75A5D4-8BAB-4165-8AFD-CCBD5A2A18E1}"/>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09BE324A-135F-415F-8919-946A4E2C6B74}"/>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A5812ED1-4375-4986-BC19-0CA07DEFF7FA}"/>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9A57FEB2-E2A8-4C74-93B6-0B49B0B264F1}"/>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9416A744-EA5D-436D-812B-3790545963A7}"/>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B275C341-3D49-4490-891C-907DE21017BD}"/>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B151BBA0-DAF1-4F9E-AACF-518A7908AF4A}"/>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88849412-BA88-4AAC-86E9-97E109989D5D}"/>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3E4C6FFF-26F4-45C0-8420-4D9FED7278AF}"/>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8CB707F-AAD9-4CD6-AE61-D2FFBE0F9534}"/>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BD5F23F5-CCB0-4036-8227-2F50C6A28480}"/>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2FCD13FD-A5D7-4A32-AEA5-65136CE4A62D}"/>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D0F385B4-9221-4E57-A80D-46A74EF84A6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C35F0AD8-7454-41A1-8B2F-289EFDBDD66C}"/>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FC2132F7-8CEB-40FD-83B4-D528829C138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3B7C9DD6-63A6-481F-B76A-C4F77D3E1809}"/>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8B1A467A-F0A2-4D31-BA24-AB73AD9AE602}"/>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07B4AA02-BF91-4857-ACC7-365F4B4F4C47}"/>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0D3D6FC3-94D8-4DC9-AB64-EAFCC7DB8DF0}"/>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7D8B4887-312A-424D-AD0F-8424825AAC15}"/>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E940BC58-7AD3-4C25-B86C-CEC975EAD279}"/>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808CD229-15A3-46F1-A8A6-97C8095999C5}"/>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1C3DA701-32AE-49B9-BEDD-23C87B75B5BA}"/>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55A8948F-C59F-4874-8CE3-EA97A7BA388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49F1D25E-18C7-4EEE-B347-9872548F8C65}"/>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369776A1-4903-4482-88DE-EB6DBE3A2112}"/>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6F54C9E4-E3DC-4FE4-91FB-73CF0D9CD6A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B393BA1D-94F0-487C-8EC1-2843B562950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4794F0AF-C9E6-44B4-934F-77EC707E8B6B}"/>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5960F394-A5A3-4D89-AF66-7B3B1A1D6C6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2DDFB56D-0B85-4DD2-BD27-2A7B51F1DAC0}"/>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D669ACC-B6AB-454A-9FB6-C9AE3D7FDE0E}"/>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3E4D1C36-E869-482C-A7E0-11AA9056DFAB}"/>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7BA18A4D-318E-4E17-9094-33E9B543E03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FDFC293F-84D9-42D0-86E0-51C2D04E22AA}"/>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05B4BE78-3E96-4B5C-BE43-67F520F8F733}"/>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30DE3A3D-107C-4975-9104-B59390C38F51}"/>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D08602D6-1D72-4B85-B5F6-82BDE09AC6BB}"/>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16464C4D-F811-4DC1-B415-88ADFF4CBB19}"/>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B3F4FBBA-CC92-40CB-A6AD-3876313C0A14}"/>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85B30EE1-5C39-4F50-A59C-2F8EA4E315A4}"/>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1D8E4EA-F9A7-48EE-9D09-214E93507FBC}"/>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D65B8E55-711B-479C-A667-0CF4170BF9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03D60A7C-7241-4A2E-A8BC-DEC4FAAB14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48CE418A-AA8C-4D96-B8DA-C8F00DD9FB59}"/>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7C5AC623-D640-4061-8990-B46B7C92F8C1}"/>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A56C5257-D28D-4C93-87E9-679753FDCB1E}"/>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3CC706F7-1BA5-4CA8-85D3-E3322239691D}"/>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99922146-7FE0-4DDA-9FA6-13B946F9D843}"/>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FF66E25A-2CB4-4E39-95FA-6C059F233C29}"/>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9BDA6609-E04B-401E-A574-8CB0A8BF0FAD}"/>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F58E72EB-F87D-4635-B9DA-90058784FC79}"/>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21B3DDBF-53F0-492F-9733-4BECD802F5FE}"/>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DC766965-BB78-4848-BAB8-342339D18D5A}"/>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D88DA03D-DB73-4B49-B013-7E855B7D8C1B}"/>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7FC47B49-1091-425D-B76D-8EA737506138}"/>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B8B0E6E4-7BFA-42E0-B3FB-C96CAAE94A2D}"/>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7030551C-4867-4C45-AA04-434B4DB9ED4B}"/>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A0D37D34-948A-4394-8439-51831CB2C1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FEB6DDF5-A5BA-410F-8EBE-672C681F3F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8634C74A-D0A0-434A-90E1-6EA816E12A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4BBD12A5-41A5-4094-9D4B-A2FBC9D0A5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0DFD745B-F04A-4024-8640-8121D57C76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EBFE10F9-09E3-410D-A269-711C8AC3A339}"/>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1D851F7E-5635-4A0F-96AB-B0924094F07F}"/>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F3B7CC1-1B92-4E81-9730-1A30D13599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AB6DB35E-825A-4671-AD87-A09DFF61BAC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9D645496-E79A-4946-8DD5-017F0518817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5801A13C-CC97-4DAA-926B-2FFDCF94748F}"/>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42CA2962-397A-4431-8FAD-F4B43D92FA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3185B2B6-3CF9-41F3-AA90-BD37599B5F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58C65B3C-0EDB-45A9-9D0E-AF06778421C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CF549733-AE0A-454B-B294-9B3BADBE83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A57481F9-ABCC-43A4-BE60-292BC26E421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467EB8F2-8440-407A-B962-08D826C642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FCA94306-B40E-4451-A684-60BB4364D99F}"/>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BE93AD11-895E-438A-9790-E2F16946359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6E506CD7-7060-4B22-9724-EC329165EEE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1EA9E533-DD1F-48F2-B639-84769ED95BA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15904D97-F724-4275-A670-09339842EA7B}"/>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48832237-5B4A-4790-ABE7-B0D6EC0357E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438D54D8-9F1A-482E-AE17-ADC15D012AB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9A0056F9-563B-4BA0-954F-C3A9E0DCB25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91ED40D6-B145-4A44-9726-678CD1C3AAE6}"/>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9205762F-1D04-489A-B5FB-FEA1ACD5F05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8A859A18-B128-4E04-9BD4-3780FBE5B01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22A9AD36-D0A1-4F16-8FF8-EC4DB71E9DB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22825499-7747-44FD-93A7-6BBCDEEFA1EF}"/>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E67FA1D2-5A0E-46F8-A48A-A3CE0D7739E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1861D89E-9861-4260-8851-32232EDEE64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7ACB87D6-4B92-4BFA-A33C-754CF4AE9C1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5AF3D83F-8BDE-43EF-9ECB-8AABFB4D452C}"/>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842873B4-8177-4BE2-9370-F9F07805E88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A60EF221-D2D2-4882-AAD1-586548FE351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C0921F42-1555-496E-90FC-E352AD56E23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78FB51E8-3B8B-4321-B54C-73A189A9A02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EE57EC58-BB4D-4895-9F5E-E15F7DCC3C8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6E1FBF13-8D28-41A2-A2CD-E6A9B59A43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F69589A9-983A-4CC9-ACA6-CAC3A2064AF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4039F125-EF11-4816-8466-FFE22CAC08C9}"/>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80DA9B54-9577-4004-98E1-71FF5C8F333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35C9B3F9-A643-45DF-A78D-5FC45596FBA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428A79C0-FFDC-4F1A-B69C-49145289508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AEC4127E-EE09-448C-9201-61DFBE3BC403}"/>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D71B9F9F-3967-4C5E-B41E-655D5F1CCCF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EA9D7288-D9D0-494A-A772-BE83390F876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34F5E62E-2F72-4644-B760-C54FEF12C4FC}"/>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B1953CC3-876A-4280-A569-A3B76BBD2986}"/>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25456B65-B068-4023-A796-12B74D55685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DA3C1D96-E06A-40EE-9360-57E492EEBF9B}"/>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B793A1BE-22E8-48D7-BBD7-578BCD575B2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8CB987AB-088A-4C71-A470-EC835424521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2BCCF22-8382-4062-9CDA-903AD2E0404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001E70E5-359D-49D1-BFEB-5391B00B89D9}"/>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EDDF6B6A-7D75-4E29-927C-5F32EC16ABC7}"/>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D857EFBA-85D4-40CF-B390-29BA630CC8E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20FE9CD1-8F16-4264-AFE9-6542A14B8E7F}"/>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02E4A894-6B76-4B72-994A-532B28E58BF3}"/>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EBFD51A3-552A-420E-9D92-6BE8A4E74C8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E2883561-B3E0-4FD0-ADA1-6C9A62351A15}"/>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EB558B47-C30F-4276-9A2C-ABE8C9C5ACC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0DA42579-666D-4FDB-8F2D-3E4B0A430E0A}"/>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BC622DDE-8E3C-49B5-9D6E-9F1A4C65C1F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51565C8F-3242-4778-8229-16E4CE177C1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45AA7DA9-AA6C-4FBE-9A95-DDD58F134AB8}"/>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899A8032-D715-4829-930D-BE6C397FAE94}"/>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33DBF208-F7DF-4A19-AF0A-B696B9BC413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ADCF67E9-534B-4D5F-941C-60695CC3873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C8BA7261-A8E6-4CEC-B83A-18FFCBF8C5C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C7F56116-CFC4-4860-918C-DCB81E825A7A}"/>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5E4DDCA4-6865-499B-998B-303AD127A55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EDAFB4A5-0E04-43A8-AFE0-6F17EF37B04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B1564B42-FDE9-479C-8261-C372A0AE2656}"/>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D54EEF5F-3AFA-42EB-B545-774D8FF4DE28}"/>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FDF8DD4C-8F92-49EB-9A82-ECA41272172D}"/>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011B3512-9CB9-4605-A6E8-22F2DA6BCD5F}"/>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62DFC1C9-F71C-40E6-BEFD-AE153CDE2122}"/>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60FEAAEF-0EA9-4595-869A-2D0281956DC5}"/>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995E2995-CD28-4217-B281-36E432E7912C}"/>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BEDB3B80-9565-4BF7-9336-92C2D18D5202}"/>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6AB25694-E651-4110-A280-EEBA5C24ECE5}"/>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F591AD72-B253-4DE0-A4E3-2B382FBADE01}"/>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EDC009D6-34FA-4295-8FAE-EA23AF4E60FF}"/>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77526DA0-9FCC-4445-89DA-E66D08BDF731}"/>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4E7B00C8-321F-4AB6-B346-5A3BD43D1C6F}"/>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C3D5357C-94A9-47E1-A400-8BC9544AA907}"/>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5489C97-0D26-4A54-8EC9-EE52619A1FD4}"/>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2E42A87C-79BB-4457-A2DA-BDE68054FD61}"/>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6590404-8662-47B2-B842-A7544C1AF462}"/>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7ACF64AC-2C9B-42BE-BAFB-FF355764AF48}"/>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854D423B-646D-4C95-BE7E-B59A8D65560A}"/>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7345B087-F7B6-4792-A23F-9537AB2E187B}"/>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4557F3C4-D606-4CF9-88B1-EA446233691F}"/>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008DDDD5-6FC6-4BAA-BE6B-7C2E0A8DA82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95F59734-D30F-4241-8540-1811577C58DE}"/>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5F0AB8D0-4E1B-4DB5-B9AF-51779B3528F0}"/>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32672321-8E1E-4821-9CFC-31F463686B7B}"/>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86D71C9D-27F4-486B-886E-464C538D5C18}"/>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A5E36F49-2D1E-4FD7-827F-8CB46AB1BBF9}"/>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4217A848-36E4-45DF-A38B-083AD43D055E}"/>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7EB4690F-7F50-4727-8998-4D589D6489AF}"/>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DAAD7F00-6F91-4EF4-A01C-D5B7A715B3F0}"/>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4FBE7323-AB0C-4627-B077-6C9D69A745D4}"/>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36B0EB5B-EC6A-439A-99D3-E69BC957FD0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E6F51C3F-6A80-4E22-84F0-492CAED23377}"/>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0834F07A-D1D7-4209-BBE9-DFCF6FEC9F4A}"/>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E48D6BB0-A1CB-41C0-A5FA-04C2A951BFAB}"/>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28FDDEF8-07D5-487C-B91B-140315634D5C}"/>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CB24215-082E-4D0D-B5EF-7536EA3296A1}"/>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A813DA83-F887-449D-8AB3-9FA744191378}"/>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CBC76EDE-A4ED-4D36-9256-13F5AA94161F}"/>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ED0F5600-02D2-444E-8194-837E2B32522E}"/>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F134598B-3669-40EE-94BE-645AB2918C17}"/>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5F1342B4-D202-4DB1-885A-B00A19D6B679}"/>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53A158C1-44B4-490B-9BF5-74BCD1746181}"/>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364F2178-9D17-4B9D-87F0-1CD5078B6030}"/>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7BD47D76-48C1-452C-B8AD-A084AA477D86}"/>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04538F74-3D58-44B4-8744-481C464342C3}"/>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B6F64927-91F2-488E-AC3F-3940DCD2B558}"/>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4D1D631C-0AF6-4726-8387-5483834304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D16E750D-9724-44CB-A0A9-15D8D5642A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EBB62E2A-F862-439D-AFB6-FE9110CA6C20}"/>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417465D4-4673-44F0-A89E-EFEF3B0EF4E3}"/>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47A8220F-F648-4299-B4DC-937AE190D129}"/>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86887479-ACBA-4954-973B-6A36D761C0A1}"/>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1CF4D304-F9A7-4471-A13B-4C63125E6B98}"/>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D52F3BC6-3B22-42C4-A71D-76030284E9A9}"/>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8A6402B4-7B93-4370-8E23-9CA1AA25FB09}"/>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44EF840E-0D95-43A5-9094-7F114F85C876}"/>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5D7120C5-9861-4638-BD8C-4D4FE63A0DC1}"/>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61BF3474-FB3C-4C1F-A0E8-09294348A401}"/>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22D1AF84-15D5-4AE7-A383-AABDCFA218F0}"/>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76889097-68D6-4D1B-A396-CE6AD896B4D7}"/>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8E49A342-057E-4736-8C3A-DFE041461B9F}"/>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1075D53C-85DE-43B7-B4EF-4EC91490AD17}"/>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C78A735A-3A81-41A6-9E31-852B9CAEA7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29A01187-D9E1-4567-9882-57378D173E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A40CD99B-6426-4271-821F-C263650CF3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97237C3E-909C-4FBE-ADAD-AD10A0DF858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EE7E5B59-6A10-4842-851D-A36176EBFA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45E5870C-8025-4744-AE5B-79B100A6CAB2}"/>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32DA6452-9A91-43FF-AC58-5C656BAAC10D}"/>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D18EDBE-F358-4AF8-AA7B-952D60FE4D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B1D799DE-97F0-4A78-BBC9-8ABDA468AA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484C2364-FF12-4644-A82B-6E2396C5289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4914D270-0169-41D7-9A61-35DF2775039E}"/>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8C279496-7AF4-4CC8-BAD9-82C9EE35804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5070D497-077D-4374-92D1-3F80993F726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402AA796-8ACB-4C3E-89EF-210BABA35AE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32D31008-2C60-4A73-ACEC-0E986F3C0F1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0FCDBA09-2AF5-49C9-A6B6-94610B0DB70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F7FFCF5C-13A9-4D87-99D2-74B1A7471A0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B7942864-E550-486C-9986-411C200B5D3A}"/>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8449AFBE-D90A-43C5-9205-B9BC617D9D9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1C31EE06-2CD5-4E7B-8D93-35747452089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5F7C7F1B-AC20-4CDD-9E66-BC563C731E6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720AF862-FFF7-482A-9CE3-F6E94BDB64C4}"/>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7A70BD23-EF1A-4C17-AEF8-726FA4538C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D802D87C-5B59-42E9-8F75-348C6133818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9314315D-3E18-4B3D-B6A9-731076AFC9F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BBBEC81D-04F3-4CBE-B21F-35042875CE72}"/>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5994392A-1245-4E3F-B2C7-98EB88B907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8504055E-564E-4B62-9AB1-0A8E59721BA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E55F413F-6106-48F2-BA6B-B7C22D3A56A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2A0B0501-A1ED-49BD-B22F-29400960D289}"/>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A74481E5-5B89-43A5-B1B7-269217DC667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28582A6E-06DB-4C9C-B1EC-9E6A8B4F970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F62E3618-B2AF-4222-A58A-54D30BC2214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D846F70D-526B-4842-BEBF-907AAA471731}"/>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19AD0E95-0514-4AB4-858B-BBFE8F805AC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BCBF0338-67B6-480E-8B45-F5CB08E4827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8D185BF6-AB23-4F39-9EEA-87CE4EC351F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84810EB8-7B78-4FF8-B40C-94ECBB82E1B5}"/>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0CD59739-8A8A-49D4-9CB0-CFE82F897A4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590F4E72-FD3C-4907-8742-1BFE6092F2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5C8F8DD7-78B3-4F6B-858C-EC8DFC1A1919}"/>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C7824DF1-1339-40A5-86E1-661387AB02FA}"/>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0F984452-8915-4A44-9B69-CBB7F7551F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5176C1D9-B4BC-426D-8D72-BD7911E1DE5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F638673A-F70D-42FA-B734-2121AC241CD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6E788F09-314F-4ACC-8AC1-9B40A3DE5172}"/>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C85079F5-6CF9-4AAF-A012-522569DFB23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F9784A7-9E2F-4B5F-A343-DDFF5F882D2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9FCA21B3-8E2F-4789-8A84-5EA39EF05280}"/>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11F05C13-B23B-4CC7-AD3B-BAF54611551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C0C254E4-0B83-4786-91D2-2AD1ADC6B74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27F7D562-89CE-4C03-976C-C0BF6904D266}"/>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606C94E4-7EB3-4EB6-A682-55D854DD027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F55AFADA-7448-4BCB-9C79-9B1B6BBB452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DC5A70E8-B744-4DDC-9F3F-848354C25E3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4BB1802D-4B5F-4F05-85E9-8FD716567EF0}"/>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1DE7FE21-CECA-45B7-B7A3-5C9C25F305D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CA75B55F-07BB-4D6F-8586-A7E52BAE293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D711D184-FD4C-4478-B346-A798AE543B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73BCB7FE-6B7F-48C3-9CED-FC2FB50E6315}"/>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3945C207-0559-415C-BC4C-AB8D7592909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6F2D13D1-5E15-4126-AF00-457E0A6B62BF}"/>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6CDFC590-1B5B-4E6C-859C-C7784435B40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04036CD0-123E-4993-9434-E9E24BFF5486}"/>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2B706230-F7F8-4D37-BECA-75A657FCA4A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E0C20B6B-388B-4EC1-9CC7-4C510D9D651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4DC0B0EF-9342-4838-BD9B-F21187FCD0C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3351BCC0-C541-44A4-9623-78E3F3DD842D}"/>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5F66900C-3E54-4322-97C1-215A332FC97B}"/>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50A5CB2B-A06E-4690-8E46-7E690D52681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2A5293DC-431C-4F05-952B-488A7E49900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05F13491-54E3-4A82-9685-793A52F59174}"/>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EF592B73-5EFD-4975-BA8F-D9D676F764C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6784AC28-68BB-4477-9055-69C147E2911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4810BCF2-B01C-4195-8CF6-A8ABB0D67372}"/>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63729D2E-8844-49A0-826E-9E81BCE2446C}"/>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30423890-452B-4CB8-A600-37307BFBC008}"/>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96124185-C0FA-4E4C-9412-3C36E2BFD170}"/>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3C8830F9-21B5-4915-8325-A06F9F63B633}"/>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0B382FBA-91D6-4B84-B3F9-85328868E2B8}"/>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90BC83B0-537D-4CDB-B4E5-F5A33FCD5758}"/>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A314D763-9243-4261-B601-63828B97E263}"/>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73C78CC4-86E7-4F11-BB82-8D6A037ED2C4}"/>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A7108833-DC14-4DE1-8078-FA68777A1D0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CA68F073-DE2E-46E2-9DB2-2B40345D3660}"/>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A1B96992-29B2-4067-A906-13E68F6C113E}"/>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366DD7DF-5491-455B-9AC1-A758E9D45A4C}"/>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18FFF019-50B9-40DB-A96A-95F0E657E90D}"/>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20F6D93A-5D90-4441-8334-2C3D449F8471}"/>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AE238BEB-AF33-4046-B328-CCBD25CFAAEA}"/>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0DE957AC-1C78-43E0-A4D3-A0170434554A}"/>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8B02F4EC-A1DC-4F5B-BD42-B46F5F3E967D}"/>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67A6EEB3-CB06-4086-AD6A-5E2A926964A0}"/>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D6B1AF0F-2CD2-4D62-9401-EE401C74177B}"/>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7E4EEED9-A95A-45A8-8844-CCF1B0F335AD}"/>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1929F77B-87F8-46BE-8685-D38D2F1552FF}"/>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C358E5F5-8C8C-4277-AE4F-A8B0D2C0DE81}"/>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E2E03E11-45BE-4482-B495-E8CCF7FB34BD}"/>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03AC2B2C-D2F1-46BE-80A6-C67E031B0051}"/>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3CEB1006-D95D-4471-90FC-B7F63819E355}"/>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61263F40-B45E-4432-A7EA-03F5FEDDA00C}"/>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F5BD88BE-57D7-47C2-926A-B9BC8E92C06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648708C3-F63B-4C55-BDE9-261BB7FF18D6}"/>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54FA6A98-7737-4AE6-9078-AC7E2C237B94}"/>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D5352DB3-A9CA-4141-A511-62877D7072D7}"/>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004EC127-FB3B-46B7-A2D6-A7318D62468C}"/>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0C089AA6-553B-4110-849C-56B9DD8555E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378CFE77-7A1E-4174-92C7-405D51CE00EB}"/>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73B9C855-3987-4661-A702-6E0319AE380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7F5CD642-19A1-44D6-91A5-A04867C50851}"/>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A184B8FB-652F-4416-B74D-47EEE7E2405B}"/>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EFEB6657-6563-4D30-8907-834B3164F67C}"/>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3BC8286E-4361-49FA-B32F-031EBF767BF4}"/>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46984B84-ACE8-4E96-9613-ADCE2A33F611}"/>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53D5D113-402E-42DD-9B8E-A93405A580F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CD04639D-9959-4506-9C39-7674D8EF33C3}"/>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76680833-E7F8-4077-AFE1-D4F9606E23B2}"/>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69BA23B3-36FC-4EF6-9BB1-E6FDF0766760}"/>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8643583E-7870-4660-B8B6-2CD7C918E359}"/>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0D5706C3-A7B2-4380-9315-C04B704BEFFA}"/>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7A217ED5-0DAE-47F0-A9A7-65868A93FDE2}"/>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818F08C8-7A7D-4E77-963E-F7F18943DB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651C780F-96F0-4792-912B-1E93A300A2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0D50789C-FBF7-494D-9EA6-6D0EB98B9F30}"/>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74F039F3-1E24-463B-8508-481EA2479BDE}"/>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E244ACF5-06F3-4DC2-9D16-C4B59A1ED46F}"/>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FD246D4E-80B0-48E0-B23B-826F92A466F4}"/>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88A16DC6-6DBA-4087-8D0B-0E68DBFAB5F2}"/>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46D815E0-787C-409B-8C12-C92DAC16CABD}"/>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74B0FC02-F852-486E-8F88-D1133E70E9DA}"/>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66E6F23C-85D0-45D9-9D4A-5A849F581F2E}"/>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B92F2A34-72BE-40A0-87A7-78A3BA5002D8}"/>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E2739014-85F6-4005-9581-FD17CFAB85CF}"/>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C4273255-E8FB-4DD2-8D3C-5F07D2D96BC0}"/>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84BF6F3C-F172-4164-BA85-7EBE18FCEEA8}"/>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5D2DFE81-E0D8-4240-B5F9-2836740C828B}"/>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C5E6BD51-D24C-4FC8-B65E-F59D43450580}"/>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4B7D2118-148D-4CA7-98F4-2CF7B5316E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2B9BF3DD-86F6-4F7E-96F1-F3055DADB6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F79D8EC6-5113-4A58-ADD5-1FE0701EFA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21ABE84A-0C79-48CB-9F80-8BDBA146D2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3BA74C4A-4899-458C-81BC-C16C487B83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696E89C2-90A9-4821-8DBC-FA86DFC712D0}"/>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E05A8C40-4586-48BB-B92B-BB885AE90B7F}"/>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DDE28060-27E8-4BD5-ADC7-89C90F3CB6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68105304-513A-42DA-B50E-D78AB7BEAD8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1D2FDE40-390A-4F45-B9A8-F874D535266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B63558F1-C30B-4149-8CDD-0136DC9548F6}"/>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463F3888-B401-4879-8B77-0C2B35A0D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ADE0A855-4034-40A7-B20B-049D20316A2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915640C5-D0C9-4604-ADFD-47414FAF91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2A52B9E5-FE48-4FEB-B99F-203A5B9DB4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A32754D2-1FE4-4F8A-9E9D-412A96A132A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468CC45F-792A-4A49-94DF-C3BB348F6F3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3BDB4357-4F12-40C7-B118-614F62E9B149}"/>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BE5F0BEA-A474-4DBF-B8B5-EAF1184CB7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E2FFD15A-B818-4D99-9899-3F2D06B567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1503E376-61B7-4A54-938E-177FE1B9515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811C624F-4849-47E2-B0F0-CE157B14A1EC}"/>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02E354E2-7D7A-43C2-899E-A7AAAB872FC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6065C95D-AB05-4666-8D1E-DE854D043C3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52B259C6-0103-46BB-B7DD-7E9388F535C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D6004BFA-DD18-40C7-9A15-1FC657AAD1A3}"/>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2E469195-7ED5-4617-A96B-F3CE016A668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847312D6-7A72-435D-BED4-50427FD250B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00FB8E5D-8DC5-45A4-BCDB-F1F956A7956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1886BD4B-A04A-4BF8-9DC6-BAAEB295E5A1}"/>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4C373AE2-824F-45CB-ABFE-9E495C077C7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BF5A5898-54F0-4986-B5DA-6AC673AB444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35E1656D-5AA7-4568-98A9-DA45F09B7D1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5328E661-5C4C-4960-ABBC-C47127CEBD1A}"/>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C939A499-21F0-4003-BF99-1BB45C516C3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BB7C0B19-395B-4CD2-A7E5-D9377B7C450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9B16B755-0B4C-4E07-9822-55B657E8547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C153704F-B701-4ED5-87FD-5E922587C4C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57F0C9BE-D05A-42EB-A42F-C6EFFB9EF0A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185EF992-CB5A-425A-B525-CA8733915FA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C4704872-C58A-4FC5-A57F-E321029647D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57799771-77EE-4B22-AF6B-6FEB01EE61FC}"/>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640E1242-EBBC-4746-A7E9-ADFFF518B91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4F81A38C-CEB9-4CA2-8205-B2A7382CA43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3F2084BF-76C4-4FC7-9A46-1F1E5A06422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48031A98-2867-4129-9312-41A94148BA97}"/>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A44C4B81-4AE3-4FDC-B1F1-D38F9F5B690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B8E8F8BB-558C-4E56-AEEA-CA1F65D76A3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04461AE8-377B-4BD7-91DF-238A2B498EED}"/>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FB938ECC-C282-4D06-BF54-785C82920A3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3A173074-C50E-4A9E-B95E-E62851DD2DD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20E5FECD-F640-42A8-9513-304AD2ED3358}"/>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E8732200-730C-4AA1-B0BF-39DB01B035A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4ABE0859-B7DA-4B23-A546-E55E06D31B8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88A5C8DC-06F5-4467-9C66-0F82DA86B0C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AB640701-60B7-4DD4-A2BB-3F202FC7C156}"/>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53097980-877E-4F4C-8755-9951B6D725C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3A61B801-5231-4C10-AB69-72046381748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837864A4-F3FE-4DB0-A603-28201AA7887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DFE2FDDC-8786-45B4-8100-877A9C94273A}"/>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F6DF6952-DB02-46C1-A8F9-9F4F14780DE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1A6C4ACC-D104-4365-A85C-82ED70E01AC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44759144-3C04-4BDC-899F-C9B8D4521D3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3196781F-D76E-4E71-81A7-EE57760549F1}"/>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1149E224-4318-4CB6-9A66-2ACD9BB39BF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EDA85A59-5559-4B2A-ADCF-07587AB7891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1B145FC3-EA60-4B78-A194-E98319C283C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721E456C-126F-4624-BAE4-67F6BF2F3BAC}"/>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9F876EF5-B931-43D7-B254-7B33965697B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839CCF7E-4D7F-4628-8375-0C8AF21DD5F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EDC0C166-9B5B-4B0A-840D-FBA542BBCC7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164B7CCF-AC49-483A-BA99-99B2A1EC736F}"/>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8AE38C91-EB47-45DD-859E-EEDB13293C4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9A230800-B208-48CC-A77C-E187BCAB393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42B0D2AC-94CB-40C9-9B3E-6F80F6650CFA}"/>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4556767A-8066-42BD-8CFB-86BCD5372262}"/>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FFCFAFA2-A2DE-4BF5-84C6-FA867E5BEED7}"/>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82A4AFAE-DCAD-4964-97C5-2F68FA4E693D}"/>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D6587628-5475-4D1A-92CF-B1F242F82411}"/>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AF88E8CC-F55B-47CC-ACD9-3E5C97163A9A}"/>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5739C2F3-BF90-4DCF-B2F9-49C86545931F}"/>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45B61455-4929-40D5-95F7-6A7103EC966E}"/>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6B9E7656-1CC9-400E-9BB6-96F17C1863ED}"/>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52254D00-A751-478E-905B-80DBA1B198CC}"/>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1EB3D22E-918E-4A08-BA0A-04CD9F46D2D4}"/>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20470C49-5BCB-473E-A642-2A437F5B85CD}"/>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9A61B529-F659-41E8-A6F1-EE0793B4DB05}"/>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0512ECD9-07E2-4B8C-9CC6-2924CAC9FC60}"/>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FA199B04-1822-4A0F-B22B-E108BFA11207}"/>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6A111730-C32A-477E-B9C4-23FEA95ABABA}"/>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6CA72AEA-287B-4D50-8DF8-F9ACE475C990}"/>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D16C6D9C-30BA-4886-80E0-F08B951D96B2}"/>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36716E33-FEEB-43B1-8176-C8BF5B32644B}"/>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A401B77C-B03B-4EDB-9E98-C7320ADEBFBD}"/>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9A50BB97-DAD6-4516-BFF7-13BAE21FDBAC}"/>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A3AC546F-624D-49F0-8757-309928F3F2C7}"/>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67E00B32-E876-40C7-8D01-4D24B108023A}"/>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73FD8662-604A-4EA8-A079-621F5E3020E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B6917C0C-112D-4A73-9D55-33ADB48CC51F}"/>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C617CE99-88FE-41E3-A307-C8B473805D1F}"/>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E11A4980-5C41-49AA-84CA-08C868C95288}"/>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4310D0FA-F348-4C01-943B-F501E83C49CE}"/>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0B2DA605-C6CC-4FB7-AB2C-947778FDA07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DA52C3A7-CEBD-42A4-A497-EA496EABC629}"/>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BBD4BEBE-7EB2-413F-A112-EABD21B28F38}"/>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69A38F39-B21F-4783-B97D-6E8BD6810D27}"/>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5A2FBD3B-57F4-432B-A80C-9DACEAA514AF}"/>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10AFC385-FF06-491D-A658-44B55B7F08AC}"/>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C7849CAD-9482-4DBD-9753-11EF71863162}"/>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8E46FA2B-7D02-48D8-B773-976DA4D61EC6}"/>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D416ECB-616C-440F-9BA5-A91CC540E70A}"/>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434EB758-EE38-46B4-91CA-44DC521412C7}"/>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BCEE198C-8E31-4359-ACF8-E0305359DBA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8AFEB04E-6CB7-4B31-8136-1EC0C2E0AA22}"/>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9A5C65EC-DC9E-4282-BCD3-59ACC1462011}"/>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43539B5F-61C7-46D0-B3CB-FBDA7DF52F58}"/>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39D147FD-9D4E-4AC8-BC69-4F3D0CF6297D}"/>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906F57DB-5E07-4389-A445-2658C674008B}"/>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4E67B280-0410-4283-9C43-7916E7920D2E}"/>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4B3CC3A4-6A53-4011-89D1-477BD9357B73}"/>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33EE061B-DE5E-411F-8EA7-8C496D09CE54}"/>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89C54F55-C8A3-4943-9240-C814CF188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11094DD2-8E2F-4BD2-B6BC-CB4DD42AC2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AB217AE7-74EB-445F-9B54-0714E6BB53AA}"/>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DA075430-3045-4248-B383-61FDFC809BCC}"/>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82C6E9D4-3AAF-4059-9050-D1E2BDA1AFAA}"/>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BB10F048-B36D-4731-B484-6D29563D20C9}"/>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EDCE0A4E-F309-4B3A-9CE0-E189B2C13A5D}"/>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1A768225-E213-4F8D-9063-A121E1951BEA}"/>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5177243C-542D-4566-847A-011A7BEA03FD}"/>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E2DCB51C-FF45-48B9-8B46-E66C5E7F4FD0}"/>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37382238-C8A0-41BD-96CB-8AE8290D4A9A}"/>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5F40ED81-609C-471A-8F51-CEF66597EF8A}"/>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1D4DE2CB-AF8B-4892-B08C-62BB4666AFC4}"/>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392E845C-C4A5-4428-AE2B-09A8783A1860}"/>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B10E2FE8-ABAC-4672-9B94-D79CEBB8FFFF}"/>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A33E7C07-B894-4AEE-B019-BADBFCCCD8E3}"/>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34DD8382-0980-4A84-B928-34CEB9259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E276CD5D-BDF7-4572-9568-C6EC7103851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0FC4857E-142E-4A4A-9434-60597B2F7A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77A4C9EE-0DE1-4A4A-916E-5F714090216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78EE54E6-F787-4F7C-9510-FEBD4CD3851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59942E4E-374D-41D4-9CFD-94B4D0BB8EAE}"/>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A0786203-FBEF-4D0E-A241-0009C99929B2}"/>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BE1484EB-A2E3-4C41-BC32-A283BD863EB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FFA543BB-3356-463E-9674-8BDFF8A5BB2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E5926FDC-8F7D-42E2-AD58-42F42A8023E3}"/>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256C1E31-2F67-491F-9B8D-1CCCF7DE409B}"/>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7C80A18F-4176-4A6A-92BE-655EA427927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5C94384-72DA-4B61-AD0C-7938054F1C5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6C9E2AE8-5D71-4AAC-BF1A-643A59F938E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9EC3016E-14CA-40A5-BAB5-190F2C1C22A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81BFDA14-09CF-4A5B-9BE4-5B100FF42BC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AAFA3EF4-EF55-443F-BE6A-C6D6494551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D7DE8F99-FC13-4867-A8C3-D1857837ADC4}"/>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2787B266-D996-4521-8E99-1FE54DCCDE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E77E903E-BB25-4007-84AE-1FC77BC4AD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8E7469D2-95FB-4851-8A00-C48B2DA3A3A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8417F2D8-0406-4980-BABD-1DCF1FE6AF17}"/>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80340E4B-B4F8-4430-9E62-7ABCC47DBD7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3481B60E-29A0-4CCB-906C-CA736316F80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4F2F0060-9313-46B7-8F73-F1A62761C74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BFD660E8-3406-4030-B3B7-00BF88E094AB}"/>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D062664A-40A9-43F1-BA22-96B23AFE1C8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671012D6-C756-467B-BF34-0A98DA11E41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25BB163C-078B-4459-91AD-5FC161B53D8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CCC2853F-E733-45D2-AFFC-FD2880C92BC2}"/>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80ED95F1-60AC-47E2-A2A6-5BE2505C404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F1F0C9C7-AD00-40A2-BD94-288FA4184A8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957A127B-6D53-4072-BFD5-E21BB369B51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4EAE345C-62D0-408C-843D-F5A81AE32075}"/>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17C8A50C-6173-4921-B121-DF7E17BD412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859DF675-C225-4DC2-B611-003151F18D4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FDCB8C71-1599-411C-80E1-1608E0D2E45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172A167D-8CE2-4EA9-ACBD-79709880C725}"/>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18BB2269-B241-4784-A773-104C174104D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F44A1549-C7AC-4723-A8BB-97B57C01CAD4}"/>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EDCD4F80-82C8-42D3-9118-72793FE8A9D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FB4CA794-34D3-4972-9DB5-F12C4DCF7316}"/>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E944483F-309E-40C1-B125-DE85D99BD7D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E308D3F9-F2A0-4D9D-BCBA-66FFB2E02EB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9382CDBE-B726-4C61-B3EB-5627B72F28A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59650544-EF0B-4E3A-AF7A-7B4977D87198}"/>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06625CAD-D099-48B7-B4D3-66922E4A484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33B19380-CF3B-4C68-AA3F-0BF1D300FB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603FD37D-FCD0-418F-851D-8F95E7B193D6}"/>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B1B05AEC-15FB-4F8D-AFAD-671E25BD227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7D9B7C87-73DA-4A23-9C1F-D1B72A58EB6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552C0F43-2559-4A48-A891-6E1E350D75D7}"/>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AE2F6D09-0573-48F1-8B07-808A162B9D7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8A2C7F03-F420-4286-819E-70C3100EBC65}"/>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1F7C1227-3562-4644-BC61-72ADFF2B10B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4E823397-51AD-47ED-A5EC-7E384A001582}"/>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1D433870-ECE9-4109-AF54-03E6ECE7A8F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18988743-E65F-444F-8DBA-6307DAB76A3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C1C98500-F703-4A5B-9BEE-3582ABFEBAE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0C7DCD03-0071-40C5-BD63-8EB2DDF62501}"/>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2EEA2056-A48A-4B6F-A2BD-21D046F90505}"/>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58EB688E-126D-48D9-80E7-3ABFE3186E3B}"/>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035BB489-B924-4C9E-9BDA-BF4B2D2D17E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D1D17416-03AC-42E8-83CD-E6BC118F0BF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39E29F3C-D7D2-467F-BF4B-FE7F20BD5EC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B21F7019-9BF7-4397-B097-67CFB13B824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D5F049B4-529C-4C0F-8E0B-2F4F7762727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6448E7FD-068A-48CF-96C2-1BA7821F256E}"/>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C2239AC8-F747-4714-83BA-E6D406FB057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3339BCA5-E27E-4D87-94AF-E231751D39F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7B8EC5F5-F239-40D7-867E-659F38F457F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18FF86CA-EC97-48DE-9550-B61E16CE482E}"/>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9A0505E7-7F9B-4CDD-B340-4C587580CE56}"/>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53A23DFF-ED88-4940-92C2-EF1AAC68B08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204EC0F1-1C37-46FA-AA46-CAD8BE087D54}"/>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85ECB49D-B013-4559-BAC5-A4176016A0AA}"/>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E84FF2CF-DC67-4F82-B754-38025D0D110D}"/>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956B71D1-DDEC-44FB-81B3-BEECA3C935BD}"/>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4487182B-5500-4A69-848C-15079423A154}"/>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4039D290-9F86-4769-9984-1D9374AB4A4F}"/>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F88CEBF3-A2F7-4D2D-B11D-CBF5AD2CD4FA}"/>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557E1713-0147-4D80-B4C3-0ED15C443324}"/>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DA901794-4E9F-44C6-80A7-667BC9ED9303}"/>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16093D47-2A51-42B3-A4B6-957EBA23CF3A}"/>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55F4D457-96C5-4202-BED8-430B57B9D939}"/>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5A5A22D8-DEBA-4126-9EEC-C6E688B1FAC2}"/>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994E5CC5-7C39-482C-94CC-B1A23D5CB02D}"/>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92081B49-C700-4F0B-9A7E-4836C1E82FE6}"/>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B10E6414-B788-4028-AE2D-B3FE091D9413}"/>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64FCBE06-354B-46B7-A728-3652C8A73129}"/>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FF829377-32BD-4863-8D76-08654236918F}"/>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01DE0ED5-81D5-49F3-9BF7-0130649256B6}"/>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A2F2A823-BA08-4810-BED1-981CFEA69571}"/>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3F558B5-4ACD-41F5-B9B7-C5A9E33C50A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2DC77003-87F5-480D-8D36-8D8A5F399B51}"/>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D4B7CF06-2E6A-4D4A-AA8E-EC8F1A1F9759}"/>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80ED2D8-46D2-4C1F-9BE8-61AEF266DEDB}"/>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0D05EBE5-A796-4C1C-9CDE-5C790CB7A347}"/>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D4AB67DC-89CF-44C1-B5B1-432B05B87697}"/>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2E05D832-261F-4379-B977-3DE6418A76E4}"/>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BC67D547-0E92-40A6-B775-688B6DC8B3AC}"/>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070973E1-AFD7-4A69-81BC-37D9877537D4}"/>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E092BDEA-C62A-42EA-805B-F382DDB63A1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CF2A1A4F-0360-41EB-A084-199FC1E816D6}"/>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39E5ABFE-BD03-4B94-B791-D4F810AEEFD6}"/>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0EC721A8-7B57-4EA1-B436-9CFEFCBD94A6}"/>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C21666FE-F732-4585-A53E-7557F55B77E2}"/>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C506C8EB-D426-4DDA-A043-617730B0D80D}"/>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EFFFAAA3-45D9-45C2-BA1D-A44B5F88022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6AC200E1-CD93-4952-A035-FCC82F884C8C}"/>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61CF12C-FA93-49E9-B2B0-8054EAEEED5A}"/>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F212B861-BE1D-4626-A85F-C978BD550843}"/>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12032048-393A-480D-945D-66BB84556DF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BE30AED2-F120-48DA-9257-C833FD751268}"/>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BE5806E0-AFE7-41A3-891C-12805CB323B3}"/>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9687EAD6-2850-49BA-9DBE-FD660D68517A}"/>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69C4D05A-D255-420D-98B6-606375528A98}"/>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AE65810A-7C34-468A-8482-6BCDCC9B7551}"/>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CE13C6B9-5F37-4CF5-AD61-94924C623C25}"/>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BEFCA1FF-CD28-4966-853C-B035917BAD34}"/>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89010AA1-6F19-4F23-87FA-0DD305F8717A}"/>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C5B4BEF9-9742-4B70-9C96-FAAA3C02BC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699902DB-65E3-4D62-AFA2-5F890EA0BB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245DEDA6-4568-4342-A477-738847279FC5}"/>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9E5E82EC-56C2-4F0A-BE84-9E3161CA773A}"/>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20E5C160-417F-44E0-8472-920674AEF89E}"/>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DB08BE5B-199E-4A94-98C8-CF746394BE33}"/>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ED5F9E19-8176-4A5B-BA26-863F6D80D6DD}"/>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52F50F8F-FA60-4C1F-B842-7915E3204E6E}"/>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8BCAAB71-0BBC-487A-9F01-E61863EB3909}"/>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BF4191EC-3918-4184-A2B6-B95BBB464CB6}"/>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3B85AAAE-0225-4186-819F-4062F2F645E8}"/>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67B22A9F-D2E3-448F-B389-B1FF2BA09846}"/>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D638732A-0A83-4F7B-B7B8-E583C8ED6EF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9556BEBE-A98D-4AD7-8B62-CED698AB64D9}"/>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9DA70E10-15C9-4CAB-A111-096B4AB6D9F2}"/>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35B6AD18-334B-4F2F-BB99-CE730B34CE67}"/>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8F87C609-448F-48A3-9B46-7CB6A97C1B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D0530F1D-E9F1-4424-80A9-E953779DD0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A332688C-5A6D-4351-9ACE-67DC46BE389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A0DB5730-9EC6-4782-9D43-C4C66C172D0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9D397D32-9648-40DA-A41B-490FE33E6D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653D58D1-175B-43A3-B4BB-05FD8B0F1B70}"/>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B0721C71-87B4-4103-849A-B78AF3CFC888}"/>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F690C8BF-76F9-4357-ABAD-C76A983B3B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B3733C49-F108-482D-B1C6-6382FC8E5A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9EC9E99C-C3A8-4775-8BB5-DCC82647EA9B}"/>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C82F27DE-8D4D-44B4-929F-7C2511958C01}"/>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5F405E6B-7040-49E1-B940-9C65D9866E6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01581F03-1DF5-4D40-9B1A-DA085995DC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ADFA40B2-0119-4254-A498-03B301DBBA0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0AC05D4F-D697-4861-A9FF-DCF01CDC0F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12126413-43CA-41B6-8BA6-94AFE9B619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E59560DA-0253-437A-B455-F1A7F022C73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1145B5DC-7BFE-4ACA-90D1-A4288985105D}"/>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9CEADBD3-29ED-4468-9DFD-0DCF70D4F6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5CE47E0B-55C6-4DA4-9B1D-82D38EC1191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A5791E8D-D417-41CB-9699-C8EE03F73D5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B2031352-DCC5-42F3-A46C-0E4F7AEE03C9}"/>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C0A8987C-A43A-42D9-93CE-C542085F07A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27FEADB7-4410-406A-BB53-418977846CA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CA12F0A7-8E14-4B59-BE49-B1C530B6011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19EA4B4E-C5FF-45FC-B398-1361F3BBC50D}"/>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3C450841-583D-4176-A704-7A74995A8EF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86E3673C-3B7C-4A79-93FA-5F65D5DFEDA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817227C0-05A6-4C2D-835F-B6CE01B98B4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F7F67FA5-E39D-444D-AA91-0C26663C2808}"/>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C5D098AC-5AE4-492E-94AC-C8E8E66F223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147BF0DE-570A-4FC8-927B-436AEE298B7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A2AD757A-9740-4D62-802F-7C5F0FE3AB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801B5271-E623-4936-9E8F-68F3D7980966}"/>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0D4C226A-C966-4F8F-97F4-2E7164A7BF4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E5B379EF-C3B7-42E3-A6F0-21DD646B609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10719F99-F1F5-4460-AB65-0ADAC8FC605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A15AE450-9ADA-4805-8722-0AFFE90E4FDC}"/>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DA7FBBD3-A418-47B5-8D7A-4EC5B94B2A4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8A2E9626-C348-4588-ACC6-5079690689D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93DBEC1F-3624-4234-800E-E6EE7ABEFD4A}"/>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A3B3DB4E-8D89-4DE7-9508-F8A7826EAB92}"/>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8E56919D-7823-4D66-91E6-0BF60F50329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728F5F4D-CD0B-44C1-ADF2-EE4F7BB56A03}"/>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561E6BBF-2ED9-4262-AD3A-84FBE2F5DFC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EAF968CE-7C68-43C4-8D97-8902D6C9E8DE}"/>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97A97650-3C7C-45F0-A581-21C25E89107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84597F7F-C7D1-4BA6-923B-02729C18025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BBD5E47D-C943-4386-ABCE-7D7688B93744}"/>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CB03C814-F022-4ACF-BE93-83ABA58C67A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5EB796DE-5173-4FA1-B04F-2FB85FBC425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F8330E92-7FDD-4582-8D94-4ABC8EB5FDDA}"/>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4BD0DD99-E8AC-42A2-A1EC-0D7D382C119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8C288AE0-90D9-443E-9C40-77ABFC7EA43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BC5DAB4-1134-45C2-A906-F5B3D6479CC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111C05C1-5647-49CC-AF54-94374565D0E5}"/>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EAE7282F-998C-43AE-9A0F-951B11C8D07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28234C3B-5D60-4518-9116-2722D3D63FB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8864698A-F464-4898-9CB9-5DE5538E0A09}"/>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DA580C0C-EDAF-4219-8D4C-42887446D457}"/>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2EFA5EC4-009E-497F-8464-F701BCA97AC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10C45C1D-68F2-43C1-9332-6D0BFF74E207}"/>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4088D7DD-7384-476A-98C7-098EC0AC9F8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B17B4A3E-D556-4439-8367-DE6D5CD4874B}"/>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D834406F-7643-4F48-B079-B0165330D65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3BF87254-4961-45C8-A5C0-B815C66E9436}"/>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C8D6A9E-60B3-4780-9D12-2EE890D0040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93E7190C-BCA0-463E-8F90-3F92A5B5AA53}"/>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667E5C3A-B890-46D4-954A-34EAE023F73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6E84E2E6-44DF-4852-A36A-FF4E8F95EC23}"/>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9B001CB7-7299-4977-90DF-03B9E642B4F1}"/>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C2A6BC91-4060-4806-907E-62D8406AE022}"/>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0869081D-7B8F-4006-B6BC-E470C1090BF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016D2500-5E46-4EC6-9449-3484C547D4B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F13BA94F-3D70-49E0-A516-B9223851F614}"/>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F42CEBC5-228D-4D7C-8081-2E0BECB9F62D}"/>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F45DEB41-62CF-4621-ABEB-19DD1C4A622E}"/>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3B9B552E-CCA2-4F91-874A-F86D3F187A25}"/>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8B2B077-0C84-444E-A940-EBA18326E1A1}"/>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5CD85EA1-AE18-4673-BF03-27984C151A36}"/>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99A6F816-08D9-4211-B7F3-5C93EC5ECDBA}"/>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65030F0B-D3DA-426B-9DC4-3962AE2E68DD}"/>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636CD362-AEF2-4672-8D88-17E2D0668336}"/>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6FEAD079-702B-4225-B498-9F9BACF9F2F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7578A488-5E1D-4F2E-8AEF-BCAC246B6DC2}"/>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6C581ECD-C5C8-44F4-9913-15A5DB1F108A}"/>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AD0BD9BD-4D18-491A-8FD6-0E8D741D194A}"/>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562D4330-78D4-424E-9D36-B02D42EEF6FC}"/>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8DAB6CD1-E112-4279-98AB-531202E3EEC1}"/>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6658EBB6-B1BA-47B5-90DF-12260029E2AC}"/>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A340E0F9-A780-4037-BA7B-D24C687D0225}"/>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F00A4D92-53F8-45DD-A16A-87B1F92F7A85}"/>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236CA453-B032-46DB-BC09-632332C4B81C}"/>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35CC9A4E-0EC1-4527-A313-908DAA82A875}"/>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9BFBC60B-B7A7-4942-9B5F-2E58A1D59972}"/>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26AE54FF-2896-407A-A6B5-FCDDFCAAAC50}"/>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7B58F932-0C2F-4330-81E1-E63FD7240DEF}"/>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B80A879E-25CF-41D6-B0BA-F6FAF38F19B5}"/>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99D9882D-7B09-4137-AD8F-478DB946E9F3}"/>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E9CDF186-6E4D-4033-9304-21CE972BD7E6}"/>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5E28E6E8-96A3-4956-9CB7-C4DCAF935816}"/>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7A81CEAD-0892-431C-853E-4A695AF856D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1041F385-9816-4ED3-BE84-3A4DE5B78D89}"/>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91BECD56-B68E-41B7-88BA-F23557F9ABDF}"/>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B0854ADA-5289-4516-9917-7B274114361B}"/>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DE1D44CF-6CE0-442B-96F0-96978B45951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B5EC0DD0-5571-417E-924D-FC80F1626835}"/>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BFC3C003-7CBB-4648-9C6F-2BC06509C5A0}"/>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AA7E278A-157F-4187-91EF-C1C24C5AFF2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54E1F58B-EE5F-4F98-9278-7B9863E4336B}"/>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44B68563-1B98-443B-9290-E0C3A6852CF1}"/>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15F7D23D-F3CE-4540-82BA-BC1D1D0C886F}"/>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C77B2D6F-201F-439B-BE50-A2B978DDE621}"/>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938051A6-A257-4FFC-969F-931B99BB7EB8}"/>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51FDFC2A-5D57-4055-AB4B-CEF70E8154F8}"/>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9A5B9D85-BCDF-45D5-941E-154AD7B5B6FE}"/>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E4021021-AE6C-4D70-95A2-EC9BB0D18921}"/>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00DAB87A-EEFF-40B9-B39F-E9FB8B964419}"/>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5A706759-C84A-44BF-BD0A-68C00F1F62E6}"/>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F4B9B606-1B90-48C0-810F-53A871F96ECB}"/>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24CA677B-79E6-4919-B7D5-9A1B229979B9}"/>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5457D991-F94D-4E23-9E9C-739CED741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8930E833-6F09-488B-962F-25F39D3BB5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D542D6BB-E968-43A5-8A07-51A2BC9E2DCC}"/>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AB9978E5-1BC3-40AB-9B6E-1BB75B977FDA}"/>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FFFD705F-2E9A-4CE4-9E59-A8603DA8E7DB}"/>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68E94AA6-AECB-496B-B91B-11C22369A688}"/>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1173F7FC-99DA-4429-B72E-C7A8A11860F5}"/>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351E77B9-9B07-4017-B0CA-624B698202FB}"/>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93BBFFE2-0822-4EA3-8C1D-296F20BBD184}"/>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736D7380-0F8A-427B-8775-B57B883EA1C5}"/>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2D4C650A-FA43-48A6-BF8E-A03E703ACD07}"/>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4EEE82C5-F055-474C-B73D-4E0A914615E1}"/>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92D1F2DE-0CAF-4E86-8003-A41705FAFF4A}"/>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FC720A1A-A14C-4F3F-920F-DE1D1CECFCDC}"/>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BD8E88C1-6DE4-4EB2-B17A-0605D1B67CE7}"/>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CCD2DFC3-0160-43BE-A545-0767E237FE1C}"/>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BF50D482-6075-4607-A9F4-DD2F32B577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7CCFC013-3FEE-4352-A134-2BBDD50F28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11021BC2-1D6C-41AF-A138-4E69E7CFF9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0D128364-A6C8-4495-B42B-1A6C7C1386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9289D9C1-2E16-44CD-A0C1-F9E297D295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D68A17DA-8BD4-4580-A1AE-A7852C5D8369}"/>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0E80AF22-8E98-47CA-A60C-3B77863D3400}"/>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681EDF9-B87B-4B2E-A4DB-9D27076A1AF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59B81F7A-7415-4489-90A9-1356E4F66E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3543EA5E-2320-40B5-A904-E46659D738D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37294C68-C657-434E-8F4C-3C4123FD3E3C}"/>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5A0AF87C-B0A5-4C88-8F56-1B3E3259A3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DECE73D2-400E-4ACF-A3AF-4ABB0B1196E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4A48C443-2047-4F35-98B5-1BFE177281B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3531EED9-D045-43E2-82C3-A7153B75519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3600F2A9-2945-414C-BF1C-D279B026EB4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EDD01F15-404E-456D-9356-52299994CE8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6C11F6F4-72F0-4D2E-A51F-824E7181D0AB}"/>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3A4BBDF4-C814-436B-856E-7E42D730AF0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E92F7A17-132D-473F-AC49-7AA3BD2634E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E16069C4-1DDE-487C-AC39-56E6293707F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FF443480-CBF3-4AC7-89CD-A0572DEDAB43}"/>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A8A49F2E-7145-4314-B00E-5CFEFA185E1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89B702C-7950-46CD-9CB6-FE73B6813C3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B8093ED6-18A8-4010-8F74-439FC888A18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0E011B51-AE20-438D-9F72-7FE376F3F53A}"/>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AA69FDC2-914B-4D46-A7D5-E2851EE702F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1EC9DEA1-C90D-44ED-8E50-DE7D289494C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666B54A9-D95A-4492-B316-959F4D2EC9F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9E3D9535-2C78-4904-92E7-FF803AB56442}"/>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E9E52242-F4FF-4F78-B6CA-5653EE2D502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00B27845-07A7-4209-A627-900A18CAE5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086080DC-53A0-4ABB-8160-BFA5C6AA42E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73A1CE5B-2D24-4407-BE89-AF97DC2680E0}"/>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4BCA3EE2-9348-4A0E-B7A7-9D4EEB1BF5B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E59730C3-8648-474B-AE94-2562919938A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F57C05C8-DD06-4665-ABBE-5F1BC367BD3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BC7190A1-5CF1-4F5B-84BF-1F073B2AAEC5}"/>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8AFC276B-72F8-4A2F-A285-4AEB0DF5F4C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2C56FF33-30BE-42AC-91D9-78B8503E19C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AEF87CEC-6F9D-419F-B7DE-D9A9B2E9003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BCE2E7A9-02D6-4E22-BC62-BB8686332B64}"/>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41EF57AD-5790-4326-8B90-08CD8D4300C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6F90213D-33E1-44A2-A846-BF7BDBBCA70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CF41B24E-DACF-4567-B23C-79340419EC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55A5BEB3-A52D-49FC-BCCD-F2F5AE888512}"/>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FE98CDAD-86DE-4C47-A084-EBCD6B800A6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63E1791F-58A3-4F1E-A904-31DA6A1C1A1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7C5B7A22-B471-47C6-909C-22A9024003E9}"/>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43F70398-8D72-4FE3-AF9C-597C14B5BDA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5F9947E6-22C2-4907-8CDE-51A25CD2F43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9321C414-A855-4E53-97EF-C561E85228F7}"/>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436CA96E-316E-42BE-9ECF-4A2D12FBF4B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53D58AFC-7195-4AE4-A2AA-B2199777FD0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D0B54340-2E61-40A7-88B2-FE17AAA8196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51E2FB7F-10FF-41B2-B50F-4D4665F9AA1E}"/>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76F2D045-B0F1-4FF2-8249-72031B80172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AD4382EB-7572-4A6E-A833-704D735ED9A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94F0C19D-0254-490E-ACA9-EBD7BB7FE54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24C0D309-68B5-4E99-B19D-0F27409CA0AE}"/>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BE07D724-A622-4C54-B6DA-CBC40189F74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A7CA8D39-DF7F-4159-B153-7B36A773674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F8F556F8-A1CF-4171-9DE0-36C52EA6575B}"/>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8B5B0CE9-01D5-43F9-9AB9-73A4BD12326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12F24773-8137-47DD-9C03-E4BD95A899F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79251C04-BFA1-4F4E-B2B9-C30AB9003B5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23AA9405-00FF-4C12-8985-59722A99E38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8CF4FE0A-E4E7-4218-8CB8-4CE698510D04}"/>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58B15C38-1A5E-43DF-825A-700A89C5970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10447AEF-5B50-4190-A6D1-BA5D4FE0B14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604E2C0-2BEC-45A3-AFDE-5DFBA1C8F3C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A3BFEA29-0350-4C06-BAE9-B4A66A584B7E}"/>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ED751B43-D84F-4D26-B958-6048CEA5889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D06F272A-959F-4A4A-B9AF-28A476DF5F7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3B1798B1-1D49-4CE6-8309-E9BC60BCB907}"/>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8F559E15-1174-48D9-B49B-F6D4EC5D7346}"/>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72794518-CA91-417E-B600-8E863B83F22C}"/>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699673AF-16EA-48B5-9756-121D61F8EA6B}"/>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25FFAC70-8F73-4A9B-9FC6-972380CA3259}"/>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395B3E77-896A-426C-B04A-05497CBD4228}"/>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5F2F82B8-4506-4AA1-A439-037E2B2420C5}"/>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9ADA73C8-D636-47DA-A340-903EEC5C0D5B}"/>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CE226EE1-451C-4D53-BBFA-93202F765201}"/>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E18869F9-3DAA-4C80-A307-87C5714F1ED2}"/>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1C609209-1143-416C-BA93-A454D7D50C11}"/>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BD09AD21-A6B7-4F5C-8CE9-B2533BC3EF87}"/>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24444A74-798E-4DA7-9C91-B3A1D58ECFA6}"/>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A8FC5885-2700-435F-B9C1-E460845D4F84}"/>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ED86BC0D-DD17-4447-8123-F9E1799F7852}"/>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xdr:row>
      <xdr:rowOff>85725</xdr:rowOff>
    </xdr:from>
    <xdr:to>
      <xdr:col>0</xdr:col>
      <xdr:colOff>933831</xdr:colOff>
      <xdr:row>11</xdr:row>
      <xdr:rowOff>19431</xdr:rowOff>
    </xdr:to>
    <xdr:pic>
      <xdr:nvPicPr>
        <xdr:cNvPr id="5" name="Picture 4" descr="http://www.girlscoutshop.com/core/media/media.nl?id=152178&amp;c=317771&amp;h=e4d0e34f660860cfa25c">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33450"/>
          <a:ext cx="905256" cy="905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10C12BCF-DD25-4778-8B50-AFF5A30BF4B0}"/>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7425E093-21EB-49DF-8BF6-465AC503ED2E}"/>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CD608DF4-94B6-4D48-BE97-9B7706CDC46E}"/>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88CD58F7-ABEF-4789-9CA0-AC43939BA32D}"/>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17998666-08A1-44FA-9394-A979CDC0A4A4}"/>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144CC898-F187-415F-8E0E-A9DBCC11BA95}"/>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248B373F-D396-46DB-ACBF-6474F3B6D237}"/>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6A675BED-215E-4F3D-904A-33D96E62998F}"/>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BFCD4F74-4F5C-4C84-838C-D0D3351A949C}"/>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B841DDB2-250E-4C0C-952F-F8D890ECC01B}"/>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C1AF2ECB-B6B3-46B8-9195-992C4B9D83EC}"/>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779E444C-8A8B-4729-9260-5676978C6A3C}"/>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0D5D77CF-6F43-4918-B131-DB02092EDD71}"/>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D7F30AE6-6BAE-46B4-B04D-D86D2480CC0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0AA6084B-C801-406F-A0A7-C4E258BAF8FC}"/>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C23AE884-9972-43F0-8EE1-31CE8CBCDA7E}"/>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6E5A2DAA-D4BD-4D2A-AE8C-79F089E87B7C}"/>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7CEA74DE-017A-42DF-A9E5-3B0DDEDC3C17}"/>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A45C90DD-6616-4E1A-A35B-9A6560AA7B40}"/>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712FC7AA-3631-4DA0-86D9-34E6C03A61BA}"/>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9B25F100-3E81-4D4E-B786-03C0F108137E}"/>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ED7FF361-B650-4A74-A465-9840A057DDD7}"/>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AA6C566C-599D-4526-AE19-212D4B45261E}"/>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FD9B009-3837-4D4B-8520-3BD9B200109C}"/>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A3A79DB0-BA4A-4A32-B6C3-2BCAC48CDA3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20E7264E-CC1A-4296-8266-C87495BE5392}"/>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4F00AEB5-4FB8-4BA3-9E3F-E1F6C8E2CAE1}"/>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FCFC41DB-25B7-4313-9EC1-D4572B16FC1A}"/>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3F5C4462-F354-4776-93F2-2670F664FF93}"/>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06D53A70-D5E0-4354-ACCF-BF0FF5D194C0}"/>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CBE5E721-844A-46FD-94B1-B351C3D6E6C7}"/>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E8D3F617-F8C0-4AFE-B2E4-D146970A8909}"/>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3D335C05-FD93-4654-9F44-2226E2B6FC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1F531452-46EB-47A9-8CB9-C1359A324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C09C735A-2A00-4002-87F6-38FA77651BED}"/>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00849D75-F8E5-40A2-AED4-674657CB82BA}"/>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FFAD82B4-E705-46CC-BCBD-C33A508B86EF}"/>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B8AE5E04-9850-4546-80D8-255A29198A30}"/>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3B139A2B-2390-4097-A011-AD8A9D0BDE3A}"/>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31EF4A4E-2350-4503-82DD-86CA1D47E9C7}"/>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F59D9601-0CF0-41B6-831B-BB994EEF5680}"/>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6DB807C2-BC22-4FC4-9256-F47765E1C3DD}"/>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269363D6-61B5-4F69-BDF8-8E50E0783613}"/>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D50364FF-3577-4D68-B931-08E552001FA4}"/>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F32E7BB0-CCEF-4892-B09B-6FF88ADAB9A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1389D9E3-A95B-43CC-853A-2A523BC0EC32}"/>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FC8D2B08-223C-450D-90D5-8D5840EBC257}"/>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094CC4F7-8D32-4607-8A9C-3ECE0873E955}"/>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5C66BA46-E35F-469E-9E54-CA5C660212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A2805FB9-8CD3-4628-B10B-B75494E6CD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D3D46333-275B-42A4-84F2-6A71C6A5D3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3222BE0F-5B25-4A7C-83B7-6AC92A57DA0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76B1CF52-741F-4F4D-804D-87EFE45296F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C19710C7-20FC-467B-847E-8F1CAD5F6505}"/>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26466DA5-4902-441D-AC18-75D6C0464174}"/>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7EE9FCE2-6CAB-44F2-8662-C69AADDB27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DD2353BB-6740-431E-B462-7F8CFFC47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8090EEAE-25D4-4CA7-8832-C1CE89897D08}"/>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EAAC2752-564C-4873-906E-E326E3BE86FE}"/>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47CADA01-381A-42BC-876F-7D4EE205C8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A70A29A-CED8-4C2C-B1A8-0C84D89FB4C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333B6FB9-56F8-4369-A239-63371B1836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BA200817-9883-4876-9911-FB67E24C1B5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FA560984-974A-4B54-998B-D2D9B48BDEE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AE1C1240-48EA-49CF-96E1-D929ACF295B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A72C1D43-39A3-445F-AE76-BB73CAEF58D2}"/>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5193F0D9-1036-4FBC-91C9-C107958B332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71EFA145-1398-4EC9-A777-606F1DCE09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A6647B18-FE5C-4031-B483-1F560498D90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7288179A-84A9-4FFF-9039-F631F083F8D0}"/>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58CBA791-BA7C-4D8D-9CDF-7EB433D158F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706F0BF-FCC8-4C72-801F-1746B46DADF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ECBCDAB1-E64F-4A37-B3C5-7F99EBD97CC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351932B0-DC45-48CE-82BA-17D3165B7BFB}"/>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F2378782-1560-4C64-A49A-B5AFCC26F3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408BB4C4-F6E1-4527-887B-60CE5E7234B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4A9F1C95-3FFD-48B0-B377-E2501A47D11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E2E90597-69D2-43C6-AA62-2BF5F88DD057}"/>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BEC16FEB-FBE8-4830-9A9E-376533F3555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BF450682-C0BE-47F8-8E6A-271C9E0295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5D0C06E1-7505-4BBF-AC89-948A9A1AAB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77093905-0E17-49AC-B479-B8C11504AF3E}"/>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28B6DE56-C7C8-4D6A-8F28-AB25D34EC88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7DA6D69F-33C3-4302-9FFE-47AAD668857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8887D5EE-4759-4EAE-B50D-3F3F443E66B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3BB333DD-F4B9-4E7C-ABC5-8F7BA4C71DB2}"/>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D40C868A-0694-4237-97E0-6CFA4F0035D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F9F60029-CF53-445C-B76E-C983B809ED06}"/>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4CBB5E8A-0B7E-43C6-9D0E-2B9D84C4833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85B365DD-539A-4082-8940-2365BCAD49DA}"/>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F613E77B-0AFE-43B9-A8CE-085826B2E3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3E51ACEB-C887-4DBA-B7B4-55D89CE2273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967436DD-D26E-4556-BD69-C1FF1BE6CE0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B96C6847-697C-4504-99F4-AC83B086CEA3}"/>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D31A796D-FF86-41B6-A7BC-01F9653EDA2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AB1F52EC-AAFB-4E82-BAD2-5F9CC79347B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4D11D1BA-231C-49E8-8303-EDF72F717619}"/>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C35F9C1E-C795-4697-9E4C-D1060C98902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2B87DC3E-879D-427F-AC11-607644DE8C73}"/>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F3D247F0-74C6-490C-9DD2-5A81AA04F914}"/>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070C8EDD-2D43-4CE6-9431-5A276FF34A4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FAA4044A-6D09-4E77-896E-D9E969469A26}"/>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304E82A-2FB6-40AB-980A-20006E24D40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0A71CD2F-43D1-4D5C-A4ED-9954AF7DB400}"/>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AFB54134-F08C-4F0D-B699-C96EF7095F98}"/>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C53B2301-E095-4E10-91FA-15D3E8CEC222}"/>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C56AF0C8-CC22-4575-A7ED-6B7AB32154B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975CDC38-173D-49EB-845C-11036463D715}"/>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243B3F8F-D571-4EA0-B7F2-D352F388575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25C524FD-C355-4A95-B6A6-F4B3B387ACE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5743B7B9-C788-4898-9DE9-1275CEB0F66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4424F3B4-4C53-4637-92BC-49B4DAE335C9}"/>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4D334988-EEF9-4B14-8E1F-DF4BE9041268}"/>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829A6BFD-CD5B-4B60-A712-4122B3AE36A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7769B26-F9CE-4831-B84C-944F422FF7D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A7585A87-562A-4A17-B706-B2738F0144DA}"/>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0AB0EC74-5F66-4CBB-905D-2FA3489CA2BD}"/>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D52928B0-BB87-4B09-8FAD-4852D84FA9F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6ED1A7BB-F63F-40E5-8E4D-A3E485E51B1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2D31813E-3E0E-4672-AE1B-72C7CB8C16E2}"/>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D4BCB3FF-445C-4F6C-9779-178147F426EE}"/>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DB7C27B7-E4BB-4D7F-B8E8-38FF4BBF00A2}"/>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09D22230-3F09-4A4C-9CA8-ADAF2D93E163}"/>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304D7A74-76DC-45F4-99BE-833F7C3BC6AC}"/>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CFBF3AEC-F82D-4CF7-B285-9C2C9C243F4A}"/>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84536F65-9097-4BE0-BDF4-29440C2E278A}"/>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23140C0D-EE70-4DDE-8D05-23012FCF3A8D}"/>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BD20A80B-0AEE-471A-8F4E-7902EEDBF346}"/>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E094F316-78B6-42A2-B121-F0547AF4DF35}"/>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DB3086DB-A7EA-4386-BF2E-762BCBFF48C7}"/>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FFB59361-C740-4AAE-AE7F-B50717AE3E9A}"/>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6B6A2685-8FCA-41C6-BB9F-02B6722EF0B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FD3BB1A1-5D55-4386-8AC8-E2D1DE2CE879}"/>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4305B0F3-D07E-45CC-A750-A887F60D1967}"/>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A1E4A08F-2D1E-4899-BE50-CCA4DB5ADAA2}"/>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284C24C6-1F06-411D-9819-6357923599F6}"/>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286DE4C-52FA-4E0F-860E-C298EEBC33AB}"/>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10C58491-8E21-4A30-BB50-C57DDEDA6B39}"/>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A9DED28B-0525-4914-849F-CF2A95F4938A}"/>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1DD76763-3AA0-4C94-A965-9B95C4FEC85B}"/>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ABDAC523-380C-4C52-8871-C6F251B5F8AF}"/>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09950F9-B4F9-41ED-807A-E16C3606C13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409CE371-D0E0-46A0-9EFD-C85672EDFF79}"/>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07062435-8E84-41A7-B4D4-6E746E6ED722}"/>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594E9838-E35E-43C2-AA9B-984006DD58D3}"/>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AF5AD305-7544-45A7-A46C-4DE9F7F7C61E}"/>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34171544-C27F-4C08-A235-F5EFE31B8698}"/>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2E76104D-8F58-4CF1-AEFF-7A8F44687527}"/>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B2B9F667-2481-4918-8385-1ACF1ED0893B}"/>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7FE9EAC4-D3EE-4F36-A278-F76419A5BDC2}"/>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C101ABD1-4776-43B6-B90F-EE78BADD3158}"/>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D02D32EE-FC50-4DAF-92B0-ECDFF1799717}"/>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86B5974D-F6DC-4667-9408-4B40A8E09BF9}"/>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41968267-75DF-45F1-A250-4AF71DFC1A9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A9C469C9-CA2C-42D6-9AAA-9E5F4BE20FBB}"/>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112B88D6-5DA7-4454-9629-E611305EB334}"/>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91356669-3DCB-4F52-A289-F79381977F7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90B32964-2C42-4185-BF8A-00944A734B5F}"/>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39E214D9-CC15-4354-B784-0FA5027A6108}"/>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76790D50-F557-4CB2-B06B-78CD3EA692BC}"/>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3E914485-FE62-4540-B1FB-0EB4A1AA295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191F5A58-431F-4373-AD4D-824B1AF66B5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760D84CE-512F-46CC-BAFB-E0EC5F1A39F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502BAEEC-CCD0-471D-AAE6-31F0C74D158A}"/>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691C72E2-6B33-4E55-B8A7-38E450E6880F}"/>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32F33DE6-2A9B-4B49-ACF3-3DAE8B63136E}"/>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813F0165-6993-43A7-963B-10110BD1679F}"/>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F93B1829-438A-4698-A716-A637C8D96838}"/>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DA826076-242C-44D3-B062-E6FB2F73B070}"/>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A2DD3828-E43E-477C-B1A5-8C6DD9475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C1672959-7D4D-4E42-8ABA-0D7377573D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3667B376-6DDB-465B-8485-7145D10176F4}"/>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38DC4DF7-7BC1-4DDC-BF23-FA45C9DD91BA}"/>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B56B55D4-9AB9-41C3-8142-CD0E47F3B98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A1823A5F-67A9-4289-AA5D-C5CCFE49857B}"/>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524100FF-F1AD-4552-8EB4-A50DA3859B16}"/>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D0847B06-F445-4175-AD1F-324C206F0C71}"/>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4F6357F6-DABA-49F2-97B0-517FD76A724A}"/>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FD397377-3F49-4B48-B4F2-5FEAB9ABB761}"/>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333624BD-7AC2-4A74-A473-2F60A3116F0C}"/>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B32F651E-7220-4B0F-B988-FE987D8AEDBC}"/>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B5BE5693-6AE3-4DE3-B72F-89AEC987615F}"/>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0EA73CD9-FA23-4C3F-8602-FFB652AA60B3}"/>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E7E4FA1F-681A-40BF-AA82-43395895BBE1}"/>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5E8D893A-ED9A-46C6-9243-6A83A493B555}"/>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F8C1FDEC-5016-4FA1-90A5-B41F411654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A832E89C-EDA1-4C77-8902-2F587EDDF6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68C31504-7D5D-4EE5-B050-DFFF39AD60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125C25EC-BA28-4DC4-BF0D-E1D59AEA79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EE5E8685-7707-4B25-82E8-297D1F4851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F2604E54-3ED7-4F39-9B43-6ED3082A69C2}"/>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B36093A9-1D98-4C02-813C-7C48F86B54E7}"/>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E3B14C60-D227-40E8-89D8-C6877FBD0F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EDC9018B-35FE-4404-990C-AFE6C849A53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710D6F21-CBA2-44D5-8041-F7CDB09661A6}"/>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80FF2B4E-A736-492D-9964-6772AD8E5122}"/>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A38FF5F7-E091-4C72-A75A-E63CF779D9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8039B9A-DD66-419D-9C03-EF1BA85A91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355E6CC8-7CA5-4554-A5CC-32BF654012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AC3BD45B-0A35-4D6E-955A-04356FBF836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B014E469-0F1A-4F56-AF1F-AEF48D25BC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EE5FA89B-DE33-4873-8D71-B273B485372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E37F95BE-8272-4A31-A487-1C0A9BC2F6FC}"/>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4D3B34B1-4DBE-4B2F-90DB-28D9DB568EE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3B7D0CE4-22C8-4EF4-A89D-3407E321584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C74182FF-F429-4192-9C50-62DB07B382E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A63A4E58-35B4-4438-8955-932DBC14A29C}"/>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269F4CC2-5D82-4E0E-B374-C3ED9E7F27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CAE35FD3-BA32-4332-9F8B-C3444E03234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AC9B7EBF-2A36-4C13-AE91-8D9CE25474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20D4EF8E-04DA-4189-A7E3-02A13386B47A}"/>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EAE504B0-C94B-4F9E-82B5-653AC7D404F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1F8467A4-2518-4395-AC39-C63FCABDF14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D6804123-5227-4A98-B7D8-2104CA33173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06E03F49-753C-42FB-AC2B-6E11D33E64A9}"/>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7FE5CDDF-ACE4-43A3-ADAA-2728F9981A3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19804E69-7748-48A3-B1F2-0364CB15B90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99065036-B7A8-4A6F-939E-F3EA5BB6A6C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5A26CAE9-AD0C-44DA-8D93-4146013C40D6}"/>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AB316C5E-8748-4D7C-B51D-6C009BC7DFF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E68DE4AB-1422-419A-B41C-15AEA0FC6B6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C85BA347-8011-46A8-A0C9-7B75025BF8C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A26B6D6B-7697-4BEA-BEDF-0AF104A36B0A}"/>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80638261-7234-4443-A13F-37D095908FA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830514C1-EE30-4364-9C53-111E9943671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2B2A0807-000E-4187-B6E5-F51C6FE1C27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7D853505-1203-4701-9FA8-2FC097EEDDC2}"/>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0D9C7CDC-A067-4A39-90D9-9335452545C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4DB28272-3D0B-4B75-A698-FC63984E82F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85868AFF-590D-4952-878E-B0F1DBB6AF6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DB695A60-7066-4365-AE70-45AA33408B1D}"/>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A34128C3-C7CD-4E20-88DC-2E93DD83916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E9F42411-C947-4B6E-932E-BFB5EAF04E9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EA0FDCBB-A2A4-4445-AE87-DFDF3FC07DE4}"/>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9A26EF4-CCE3-47CF-ACE0-42CE08419C4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E76808C6-ABF7-45E9-B3E4-3B84529DE7C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8229F24F-443A-47C9-8299-9A054331FD26}"/>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9D4B1CBD-340F-45EB-BF8F-675540596C0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19AB83B6-5BCF-4CBF-9654-8421C84F60E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DECC644F-BE03-4A17-AF2C-1AB02BB466C4}"/>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372A9066-0BA5-4450-9D39-057C75533578}"/>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8D4A9F35-7AC3-4D77-B6E2-AFD3245AC5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1CB14CCA-4CCE-4AE6-8FDE-FDAE0E4B69C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E49F84EE-06D6-4462-AF75-B49CBE73D23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A7D97E2A-F371-4FC5-8D15-9671C7FFFAD6}"/>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DF5C2E65-D630-421D-9D79-E4BB138D037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6169401E-90B8-4BE6-BF05-7627398CE14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83F58E3F-9655-475C-8B2C-55D676F5E5E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18B358D0-FB3B-4078-97FB-962B21826CC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89A1B195-F2F3-497E-AEE9-D4A992483504}"/>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E48795BB-7247-47A9-A868-F91DFC24151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07CCC060-E436-4E42-B472-E90D47BDD12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2D8C2333-6E89-4872-A273-14E8A9DE58D1}"/>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0727B101-8064-4C35-A71B-46328467880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2D5C6F81-E08F-4BD6-939B-BFBF493B7D2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71981207-0006-4851-A397-37DDD3A58287}"/>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096E3DFB-F2A2-4F20-9B5A-4378665DD1AA}"/>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09CFA8B9-F67B-4A88-B24C-84B156D6C63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F6052B39-22AB-4B92-8293-631AD79D99E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A54ED709-797F-411F-AC05-E76EAF5D2ACD}"/>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9B138159-0D52-481C-BA27-270FC71FE317}"/>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B6B05031-D61F-4E5D-AFE8-C446303C24A1}"/>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C78F04DE-E276-4B38-81E5-8CC446E8430C}"/>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B8DB46B7-C0FB-4B00-9D0F-0E8D3342333C}"/>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D2F279F9-B9AA-48A4-99F7-BF6154CDC56E}"/>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5DFA33D1-806B-4D38-AC5F-2405473B388C}"/>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B23A6459-1265-4EDB-85CE-5088F0E4FCA0}"/>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4E229D4A-A76C-4A41-9C1C-87C81126FDB5}"/>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EEC24FE7-8A85-4AD0-932A-6521B6B041EE}"/>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8F6EAA42-47EB-4467-8F17-403B2BBDCFD8}"/>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8E0DB46F-78E7-4C2A-B715-92E2BA26EBB7}"/>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BB39A9E2-61D5-4285-87E1-3FFEF45C1749}"/>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BD8F588A-614F-4EF1-9693-D46D9288E14B}"/>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3783B1D6-086E-4AE3-9C07-CDDA2353D43B}"/>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B791812E-3909-49BD-93FB-7AB6868E2627}"/>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F63563D4-E837-48EC-9F17-0C643FEE7270}"/>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2741E435-E022-4614-B8B2-C62FA8597A08}"/>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67559F69-F727-4AE3-BEDB-2C8D948C836C}"/>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FC8B818-FDD0-4E10-B9A0-5DA318CD7AD1}"/>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2B51DE16-DA52-4EA4-B1F3-76C629F11E2E}"/>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7568F78B-48F7-4690-8F94-6B44C5CAA6A3}"/>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B95C16E2-B56A-497C-9122-25D01B870C14}"/>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81BE2327-F5EB-4F8D-8C46-887362C1C466}"/>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2D9ECEA-5E10-44A9-8D51-9C596536C0D5}"/>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7F97976A-C948-49D0-9BBA-0B7C7BF9B37C}"/>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046C20E4-7CC7-4A2D-BAE5-5B211F8CD8DB}"/>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F95AA596-FAB6-40C4-9E0F-A679C8A647BA}"/>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C786CA3A-4791-4D19-843E-E0428330790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DDFEED39-EAE6-42C6-A4D3-06253973C0EE}"/>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EB1778B5-A296-46FB-A18C-9CC7EEDBF1D3}"/>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4C837931-8A00-46C7-861B-15E9B3227F0B}"/>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DA8FFA2C-75DF-43CE-9859-B083AB1A1001}"/>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41AC8199-0E40-4409-B387-BCA576EF492A}"/>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9E017873-D08D-4BE5-A9ED-61A376CB9607}"/>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5917E8F6-538D-4A2E-A163-A4C49DEB8098}"/>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E32EB42E-71AB-404D-962C-256744FFC478}"/>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44B4DB55-898B-4B6A-BD2C-44BEBAE2F1A4}"/>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4BC351E-0E2A-4D25-8E4B-C1C2B468D4FF}"/>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3900FFCD-62C1-4971-8204-A6041649D134}"/>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AD5818DC-4EAB-4112-8F1A-CC3859BF9E6A}"/>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6CC837FE-5929-43B8-9236-3A6F1C9A1764}"/>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70BAA4FC-9495-4144-9FDF-EEE73E7F3687}"/>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ED88937C-5AE9-45E7-8E73-A13E2A2F4E4E}"/>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C859349F-141D-451C-AD20-960A23186A57}"/>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56B47BAF-CBDB-4F46-A4E3-E937B3D1D6B0}"/>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6E78AC64-FB85-4C20-BE55-81063165DB6B}"/>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7F21D9F5-4A35-4ECF-B168-AB7B0E962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19120624-3259-43E0-AF27-D9766AE81E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3638E06D-539B-43C4-81D5-ECCAA39ECF25}"/>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6CF04046-E4E9-4435-A356-D5500A095E18}"/>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842082C3-F2D6-4037-B397-41A58411D7E7}"/>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B19ED10C-4751-4B33-9FF1-0832AC906126}"/>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DB53E005-387A-4D01-88DE-BB15A6D6FAB4}"/>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CE3904D3-1BB0-4405-AD9D-F7E24EE277C7}"/>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50748976-312C-48CF-9727-74314E7FE79F}"/>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8ED347FF-79BD-4CEC-9B5C-ECB3DEBE4DF9}"/>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B0FCCFC9-F21C-444F-AEF1-BD39296659A5}"/>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BD3A642F-EBC8-4000-8AF7-1CFC5D11E7BF}"/>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0E7214B1-BB32-4559-83D1-109EC12D555B}"/>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4ED0A27F-462B-404D-8C05-DAD7980BE1A2}"/>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7DFF7170-F7BB-4928-AD6D-320B849FA779}"/>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7C6B85B2-78BE-42CD-999E-641DBA8C13F4}"/>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19B0E05D-762D-4FD0-BA9F-887B877752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6E3AB6C7-64E9-44AE-806B-39E8055EF9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E575F555-36F0-4F9F-BA3F-35BAA57D81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189DFC37-1A21-4683-A48F-B299FFE65AE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161635A6-F1B1-4A67-9576-80F764146B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9D7A82FB-D762-40D1-8BCA-905CBF68F704}"/>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3CC13CC2-8AA9-4F54-A5C7-BA99E04CDFA3}"/>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04285B5C-9C54-48D4-B93D-7569D12A69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4E0E11DF-9692-43D8-A1B4-2656D3CB3E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CB7434D6-A4B8-4DC7-91FC-CFB2EC9356C1}"/>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B23B8BB3-90A6-480D-AD24-66DC32CAE6AA}"/>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737328C4-81CE-4933-802C-02D751F04B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46BADCC9-70A5-4F00-AABD-73204FC4FA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5015CD0D-D48A-4653-8A9A-51684080AC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0047FB20-4F09-4AC2-8885-8093412B8AA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DDD6C5F6-22E1-42C3-938A-EDEE8627A6F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7FE90282-AE84-43F9-8F2A-40F81E36CF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2960E1F0-4851-4AB3-AA21-940EB54572A2}"/>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2ABAEAE5-2422-44BF-B044-4CFC2DFB79E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10DD4A64-02CF-41D9-8992-D4F2DA80B99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682CC0D3-6DC0-4F80-9144-F9C8E4EA53A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7CF0F01E-C927-4AEE-8044-83D119C96237}"/>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53F27665-7C90-4970-8F21-8B2D1D33E4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8C90BADE-D536-4E93-BADD-237F5C82108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84D38EC6-D94F-4896-BCBD-1B92B581F21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44113FA5-E91A-4A73-BB98-730CD33AC45B}"/>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2A73A50E-3BD9-4B2A-97C5-369F1CC3247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B222C5C1-393B-4F82-B1A8-C31ED007729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FD322185-0CB9-4CBD-BAD6-CEE5FA787A9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A88F2BDD-93F1-40A5-8F6B-2388308E27F3}"/>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97C86393-0C5B-4679-B860-DC745C55D1D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459DED5D-7C46-4F13-B9B9-5F0EFBBF68D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6C5E1B29-4247-4FDF-A6B9-53B41D25F05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08091375-9DC0-4F8B-8306-72BB5B22B2C6}"/>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3BE29A1A-52B1-47AF-B740-2A46BA9B4B6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75712E74-5771-444D-921D-A00BA69C161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7A8DD7B4-7119-432D-B628-76A2AF5F733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393BC123-ED87-4035-B7D4-5AB9DF8D8BA0}"/>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7F2A6538-A1A4-4371-A9EE-52A418CE76A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90B15D59-80E8-4DDA-8FDA-691E8C6EF03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43ED0AAB-F609-4BF9-BC8C-DD3AF42E87C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3CE8772E-96A4-4D33-8600-480F59E4F2BB}"/>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13FB076C-266E-471A-8BAB-E22977E60E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812A04A3-15F8-4EAB-AF6F-6286888D9201}"/>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654A5D84-F4DF-4D61-8F92-1FAC4C78845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F5C4041D-1614-4F3F-8B0F-C9BCC1AC75C2}"/>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13D6A27A-32BD-418A-9AD1-55D0739AF7E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51389E9C-6E91-4EF8-B957-E3ED1DB8E90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6F0A8EBC-EBF6-49C8-821A-712C4563F973}"/>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58F04EBF-613A-4493-B7D6-455A9FE7FC5A}"/>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6C954A17-C404-4369-94AE-1FBC246E8DB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10ECC154-06EC-46A1-9E71-F5EEA51EC956}"/>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B95D76D9-1FFC-4053-A3BC-56BB465F7EF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2A670A2A-82E0-476E-B18D-5EA6AABF71A1}"/>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AEFC2C7F-2022-4202-B3A4-7DC22E6DF0B3}"/>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B86EBC37-BC2D-4D38-8FC7-0237F3BE6827}"/>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76CF0B3A-566F-4F94-B61C-0FD202C3E50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B9F26736-5D02-4E26-9E65-4343B97D5B9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E217DF84-9263-4F76-916E-363C3DFB49C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BF234012-823C-4B5E-93AC-15B9CBB23371}"/>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5B84D95D-C87F-41B9-A73A-7B7C853A5E1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5C2C5AA2-D2C4-43F2-97A1-E07FD779641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D9A1ADB2-98EB-4A54-8933-A4841566DA5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6009E125-624B-4CBF-AA97-4C51EC108B7B}"/>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80F43A42-FFD9-467C-AD9E-025E4FEC919F}"/>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3AA7A209-F0FA-4B42-A913-07DA36F74901}"/>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DE2B0C80-B67F-4E76-ADA8-ADA94E026DC4}"/>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88DE7674-43FC-422A-8818-C176C2BDAFE1}"/>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E67DBA7A-7795-4B65-B307-4CF51E0DD87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5D082653-6501-4D83-8CD8-653F628C264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D71C36A4-B9CA-4C5F-8DC7-CE5F00DB052C}"/>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83B372B8-7E06-4ECB-9CD1-35C643EBCBA3}"/>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15B4DA85-AD4A-40EF-BA32-E20B1FB42C1C}"/>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D3A3BA21-9606-44CC-A2DB-0E43958449ED}"/>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93334F93-EB3C-4A94-8303-F9F4899EDC5D}"/>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D3AE6437-ABF2-4D8E-BB43-CE13D9317E0A}"/>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E1B04263-AC65-401A-A7EF-0192A7C37263}"/>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529E9383-0277-4AA0-804A-5D1D707B0D93}"/>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DD503D20-3EB2-4E4D-871C-A04F165F0119}"/>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B7C77933-9C95-4120-8ADD-C1C9A3F6D1E9}"/>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8FBE3438-88C4-496E-9EAA-B93A677C57BF}"/>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A7579AA6-1E35-4FB3-8F65-FC25C955B3F9}"/>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3654463E-62F5-49CB-9A20-7FE4B88795E5}"/>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38309777-9D52-4486-89B6-9A557D9103F0}"/>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A944712F-2D39-4829-A29B-B4B1E653C450}"/>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4A05EAD9-025E-4071-87A3-4DF2C4ABA02A}"/>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456ADFA9-B669-4640-A439-F1F59B5B7351}"/>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B6350904-9556-48CF-936A-861E04C0A893}"/>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F76471A-F7A0-41D3-BAF9-550AE9D75C93}"/>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795A95EF-3A17-45E8-AF98-F6FAFC914214}"/>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CFC18083-45CC-4404-8FD1-20BC990F19C8}"/>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B50FD7D3-A258-4C4E-A74C-865D5FFBECA5}"/>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7C7DD2CB-E281-4BAB-8E67-3C1D119369B7}"/>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DA637F09-7ED6-40A5-BF0B-973AB7A379AF}"/>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E83CB800-09D0-4DC5-912F-5F716D78B4AF}"/>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7E89B964-DC57-4486-AA32-2630D5413312}"/>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3C1A4D7A-D8B6-4362-82F1-19357CA5A1F3}"/>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587B91FA-50AD-4070-A800-40E5FA1C645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E08BDD47-9952-423D-96B4-D184985FAC32}"/>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386EA5BC-EACC-4CEF-B91D-A9764D36BAF9}"/>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88208DB6-7620-4CD3-9F9A-6A15927E5B40}"/>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D033707F-8370-473B-85B6-49BA91B0DE76}"/>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22CE24C3-AC92-45BB-9B00-846BA977409C}"/>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21DC24AF-B37B-45E5-924B-70F078EDDDC5}"/>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A2C02204-99E4-43F2-86EB-2D1281D7FD30}"/>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4CB65293-4E9B-42FA-8617-1C24F1CD1CFA}"/>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7875F8A7-BA0C-4BFA-8767-7380AF808590}"/>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3456386F-99DC-40F2-8115-48B5DFF187C6}"/>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300B9771-5273-41B1-BC2B-C13DCD738CE0}"/>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9B137A9B-F511-4D93-962C-D0305DF21359}"/>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250FDF45-20FD-4BC5-8950-317A3558B084}"/>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A60DE212-96D3-4931-BAD2-465E9F4D28CF}"/>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339C2B9B-5D5B-4D36-9EAB-0ADB87D718D3}"/>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81BE3B61-CCD3-4907-9558-19973B9EC855}"/>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BDBB54F0-4923-4BF9-A834-DC1C269A2203}"/>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1DB9533B-5D4C-485A-A0BD-98BD6D1065AB}"/>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73BECDE8-CB6C-4F9E-8E28-BCB074D38493}"/>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EE7D6714-31EA-4C2C-ADD8-AE9907E9D115}"/>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E901EDA6-5651-4DF4-BF32-8EAB0BDA1492}"/>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E821E2CD-BACB-4CCB-9D18-0878EB60DC40}"/>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359B0201-5B75-4965-9A42-3D7BF0BF2E4E}"/>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C25E2801-116A-4545-B92F-9269237C80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BCAA88D5-7384-4DBF-B255-ABADB5A383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32740D0C-C81F-47AE-84CA-F64211B3AAE3}"/>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E0A3ED64-F5D1-47A9-B304-26F51B0C7964}"/>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CAF62A37-EED1-4245-B6FA-E14052001E80}"/>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CA218FD7-3B1F-40F7-B1F8-9DDD57FB144E}"/>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694D7ADF-5F39-439A-825F-4E2A381D4106}"/>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6E6E954A-ECFF-486F-985C-1F65A72B0A90}"/>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20CB9503-D9DC-49E1-B197-BAC2F246047C}"/>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ED4DF9C5-DBEA-448D-BE8E-C7496417BE19}"/>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5AD6D0E4-B757-4511-9D4F-00AC8530F6BB}"/>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E8FE8E4C-98ED-4C84-BEAC-B1DBAC8EA7D1}"/>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17F231C0-B334-4577-8208-38EB9FFF0625}"/>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EFD890FB-592A-44A2-B3E3-D9FD40C815C9}"/>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FE89D457-C6CC-488F-B475-22328FD15009}"/>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4D4B6ACD-BA2F-45A1-B7D6-2CFADB151001}"/>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43E5558E-CD41-4549-90A7-ED3A5004BF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17824D11-B8FF-4297-8362-400033431FD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790CC7F2-3D41-4950-BFF7-C52899E8C50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68212EC3-5690-4957-8AFA-0E1CF865C6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56B40453-70AE-4B41-8884-C1C19AA027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5FCA0650-C398-49E5-B4B8-2AD4A599EAAB}"/>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AC279326-0A55-42FE-BE30-1304C0DBA6EE}"/>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7A8184C4-002C-42CE-A487-D48FAD5D436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25D8545F-15D4-4795-8685-303B45E0033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B4E98777-78F8-464E-948D-7DB11F7E715E}"/>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4FD59C70-1132-4B1A-8EB0-8F4146DCB417}"/>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433069DB-B075-4C66-9ABC-DEE5C1A7996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A16A683C-0110-4BD7-AAC1-5A4F629941B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CBA046FF-2630-42A8-B4D8-E458D0889E8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471D40D9-44BB-48AB-B9D1-1CD5B541BA4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7FBA5E8F-A163-48CC-BC89-5978A0AE380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616602D4-1DAD-4E95-928D-3B4B1F37F8B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7D899CF2-E8FF-450D-B0CA-48F3F8B6E0A4}"/>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ECC8F469-FB93-47EB-AD40-512BEECCAB4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9C741D3B-CA1D-4736-B19B-4B4622E81CA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64DA4085-292B-4EDA-9030-C959EE97CCD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E344F154-9718-4826-B821-189458CECA3D}"/>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1917EF9F-638E-4E60-97F2-1D02C89432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A7F223A-74C9-4591-B2FC-AF491E7E784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4A10951D-BC5A-49D3-9939-875EE159B60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911A5B62-A3FA-48FA-B9CF-1E9D6C20DA9D}"/>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4B3BDF08-CF4B-4B13-8208-0E79BF8DD71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67BABC32-D84E-4453-8F5A-A7F93E7399E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F89D9370-1FA9-4B10-840A-EBC21A8DDC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7FA1DD7A-4D1C-4041-AA6D-0CC72863AE4C}"/>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EADD8A84-5F0F-4AEC-AFFB-7B758FF3C16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29BB9735-79E2-4DBE-92E6-AA6A87743DB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DFC5AF15-5935-4046-9181-D54706AFCB5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82B853AD-2001-4087-8CDA-B8C3B4E81687}"/>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3DA4AC05-7783-4CEC-9774-A03B0CC2ED8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0C8366DC-CE6B-44BA-8818-4DCB0169EC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92D7C437-EE00-4BF5-83C7-97D29310E8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64D0FC45-F24E-4F90-8A15-F2AE95DC96CC}"/>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4D2ED964-4396-4A91-9909-FE816A32A15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17C1ED42-9512-4CE4-B154-D3D6AB1FFF0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884A2EA9-2BE5-407C-B13D-7315EC49569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21F346BF-ECBA-4A84-8518-B213DF1A3866}"/>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F0DB8F94-F697-450A-B632-18A4B650565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EC08315E-9FDE-4A70-B115-7FB3A8F9B2C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8B44C8C2-6E47-495F-89DC-51A70B22835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0159D5BC-B336-42D6-965E-54EB4E0EC7CF}"/>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822113BC-0F42-48BB-A653-00122E37A5A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9C400F75-AD5E-4F06-8F1B-75A44B05B827}"/>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B3512B5B-5A76-4E7F-A5F0-FC3628D20D23}"/>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35CF6843-D8CC-4923-AC75-9A5ADB7B5F2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B2D7570F-10DC-43E6-8886-F529C5F7FA3C}"/>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FA99C89B-9236-4C57-ABF3-CD8FFBF6E698}"/>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0B6CB6C-8302-4E6D-A5D4-93E8D21856D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ACD1A07B-46DC-4433-8BC2-5DEA6215911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B0D4C56B-B8B1-4B93-8072-C52E627420B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23155962-7E9F-4E5F-B321-088A4E350198}"/>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FCA3344F-925A-4E30-9D92-B64A87E544E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03176B50-B053-4A9C-B965-B821AE77D08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C080F898-A4CB-47D8-9007-C6376C26C245}"/>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C2FF572A-8F0C-45BA-AFF8-75AA8ED10763}"/>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9A07AD17-B367-4882-AA6F-3C7E8A95C532}"/>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92B9D66A-8223-4723-9266-458E480101D8}"/>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7DB61ABA-8D97-4A90-B69A-2F187EDD9A5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E3C7C98C-8F8A-4D69-B215-40D6773DB948}"/>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E1631346-1D17-45E9-A87E-F773538984BB}"/>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83AA6B8A-6DE7-4970-9EF5-9D17A1DA51E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1F51DE12-796E-4E06-91D8-E210E408A62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490C49E8-4D82-4BD5-A19D-EC46D2331E66}"/>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1803F19B-CF28-464B-B9F1-E681C97201CA}"/>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CDB406D1-12F6-45F3-980B-2EAFCCA9D592}"/>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F7971C8E-5812-4856-8871-B89F8266DA1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82F32DEF-5A4C-4AD3-8B27-90A0DD3B57E2}"/>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686A6722-25BA-4E31-AEE4-8ECC9E664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3A859DC6-42D2-41C7-86D0-F02177E93E29}"/>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EA290842-0F8E-45EF-94FC-838D3D912D1B}"/>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9590E688-1312-4547-8A41-33CB599F1883}"/>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963D5700-1011-4754-A54F-7C80BE5E7A46}"/>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08C8A34B-01BC-4E24-9608-62E248C9FFC8}"/>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428281B-2F60-4A06-BA67-289C7810E3BD}"/>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2AF7A8BC-B5EF-450A-B52C-19770136A71F}"/>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F0230BC8-2365-4894-BDCE-14A20F1B84E2}"/>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83323667-3F6A-4B54-BB05-A6A34824DD35}"/>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158B456B-6D84-493F-9550-E3950A308E4F}"/>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268872DD-02FB-4E20-A0B0-15A53ED111C2}"/>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1E8FC970-2132-44A6-B31F-F3DE73A18570}"/>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5FF2E94D-2038-4043-BFBB-D9820C1EE872}"/>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0DE5E5A0-CF08-4AB1-A23D-8C01FD7F2060}"/>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E2EF9F77-E3F7-46F0-AEDA-EFEBCDDDCC11}"/>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4C7CEE50-CD6C-498A-A816-ED7B0FFD79E6}"/>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191D519F-6AFF-4C00-8EF1-5C1FBDD2F09F}"/>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6B959805-A805-480E-A507-F2297EA06A80}"/>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DD4309F6-DFBF-449E-8696-DB1BC6F1084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143E79F6-86D1-44FA-8593-29068FFF5954}"/>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65F7C016-EDB7-4904-A4DF-5EB9333166A9}"/>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8D7EAB20-08B7-4035-AC49-636D871E6A32}"/>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78EBB679-11CE-46B8-8CB3-1459A28DA363}"/>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BA61AE6E-1AF6-47C1-8365-EE065F025202}"/>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26F72659-CAF2-4177-B2E0-D39F691CCE1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AB81480D-9DDA-404E-B20D-5FE9FC71CC33}"/>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09475F2E-2B09-4E46-83F2-49559ACB44D4}"/>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8F3778CE-9C42-4964-A9B0-C3B7407A9664}"/>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0A828129-ABD4-4BAC-B531-84AE0772FB78}"/>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6E089481-C356-4DA5-AA27-6F18992D4D63}"/>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1B075B8E-8AC8-4475-8B53-DA62EB6D0038}"/>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A1ECDBC5-7C48-4C00-A4F5-6DDF0A54CF86}"/>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B82AFCC3-7024-44F0-A411-B6555D847C53}"/>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59F4796B-7B7B-46FA-95F0-0EFF6592F376}"/>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1BA79C7B-D913-4E14-8CDE-D279B1C545DF}"/>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78120A4A-4013-4751-8226-B15BDA67D154}"/>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C39DD062-FF98-4A8F-A669-EF5A5F0F8DFA}"/>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F686E64B-C90E-4F03-9DD5-4CA10ECA158E}"/>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EEB3DD95-24ED-438E-8E22-C6B36B97710A}"/>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98D030D2-193C-45D1-93FF-8A7D8AB7B10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039F04E6-27A8-4351-9F8D-25D0DD7C4650}"/>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9F23BED7-55AE-490E-91AC-656522F7AE91}"/>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71D50ADC-8D99-4AAF-AF8E-E731946B4657}"/>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6F05459D-375E-4132-B23B-38DFA06F87B2}"/>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7BFAFE0F-505B-4ED2-9694-ACAF7FECB6C8}"/>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50625FDA-6378-4962-921E-CFC830C7D83F}"/>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8BBD6EA5-17AF-48AB-995F-30095B782AF8}"/>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BBE42AB0-F5C1-46AC-8CCE-BB3DF249E505}"/>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B117993B-943D-4E74-B31B-8C3FE8F87A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B58A9A11-048D-4DC7-BD4B-AD29CF27E3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83A0247F-2815-40AA-8155-FDBF867B3F64}"/>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A0077970-E23E-4592-BA4B-5A83402E5C27}"/>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9C821C72-270D-4959-BAA9-368B58BA23A9}"/>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0138B4F3-0D81-48C1-B0F9-2A7176320CBD}"/>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F3477653-4E7F-4897-AD9F-0669C02D5626}"/>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FE623A99-6467-47DF-A0F9-2B5DE32BFEF6}"/>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6C9FDC91-A533-419C-A5CB-917A96CA28C2}"/>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15B63B11-21C7-475B-A189-996B81847AED}"/>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CF2213DA-79DF-41F4-844F-0348EB0C3593}"/>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DC1E8AC4-1950-40C0-A913-1E1DE04A1CFB}"/>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EB0B2BB7-D212-4B16-8BF7-15CEF3FC88E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5FDE6657-6E40-43AA-862E-2F66BBB6FFF4}"/>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EB626480-6EEB-42B5-AFD4-13507283F508}"/>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FDFFBE3F-7966-4AD8-8F69-AFB744177A5A}"/>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6E715AA0-4B09-4D3A-8DA0-7CD90D352D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A577951D-10A8-49B1-BC89-CA2E2AE7BB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724BF279-50BD-40EC-8FB5-5F347409B0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17E9621F-8F91-424E-9145-75A713F6FA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25ECF93C-E7E8-487B-BE63-6CAD9C0EA1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6BB733D9-DA8C-4321-8815-C73D0172A68B}"/>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5A575CD6-7078-4D35-AF51-63CCBB80CAAD}"/>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7ACD8140-BB25-4043-B3F8-B09FC92045A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F1AAD675-E17B-4158-8572-5CFB03E901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67151CC5-9B0B-4EEE-90B4-85B78D646CA4}"/>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B6218432-69D1-4CEA-B17E-E2AD81240CEB}"/>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F5CB7477-41D0-4F94-A23C-446F86BBDE4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A0A48F0B-B472-453A-84B0-30EC5E83AF4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39E9E72F-4C6E-4B4C-9191-F9AC4AF78DA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2D71241A-9B21-4DD2-86AE-7311949B136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4740A697-6889-444B-9C75-C17F9110F9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018BE241-9830-4E85-9FCE-288ABFF161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F5CC2E21-ED9F-4024-911F-CBAB7CBD75A0}"/>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C3D3EDBF-0661-4AF2-B9A1-DF8303DF4D3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C3F01792-6353-4D01-9AD7-8DB7EFD7B8F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55CDAA9A-CB61-4DAE-95F3-45157CAF0BB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E7C29A2C-60B0-4DB2-8E08-C7CB40F3CBEA}"/>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A5CE8843-4C9C-41EC-B10E-65A277DA92A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BFCCFE34-BB1E-4815-B633-76284B670C8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2157E566-1462-4FE7-9A9B-1C55BACC561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8FFA74D6-651E-46A8-9518-D60BE27FA7DC}"/>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5AD2B3B6-A4B9-4E14-9355-6A3963C87CB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A9455762-1559-4E11-AD9C-99B5AADF682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9C91F5CC-1DD6-4669-9CA2-109F85F4D892}"/>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5871B139-8AAE-4FD5-BF9F-34BB8900D22D}"/>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523D5FD6-D3EA-42F4-AE1E-1233EF4CB9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2FE43D01-CFF3-4C78-85B7-216C0F0FD9B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5D64E678-8251-4234-8585-3CB55D7F7AF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9E29E6ED-299F-4E06-862C-013421F67CF3}"/>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74697D7C-0B12-4910-B231-947587799AC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F3721B1D-7D72-498B-9D83-88C5B411A9F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B5847D5A-EA49-4991-A3B1-356AEF7AD5C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DDFFFD69-AE5F-4845-9376-857A4EF3171C}"/>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FF40610D-C706-4AA1-ACFE-2F7D2BC7C5DF}"/>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4E7A1A3B-D81C-48FB-88F6-71D301799E9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56ABCC5D-9FA2-4F3D-AAF8-6942C149EDD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6C6CDAF3-476B-4659-8CAE-E03163767433}"/>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6B42ABCF-284C-4A62-AE1B-B6574BD9FE4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C1D6B7E9-EBB7-46C7-BAFE-1FBE1CA3646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222420BF-E6A0-441F-A7EB-E26058876BF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B3462725-D45A-4100-B275-AF4CF8B10805}"/>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0626E2C3-705B-4488-89C3-E61732D9F75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9CCAA7EE-D576-4A39-994A-AD92AB2DF3D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EDA67613-45D8-491C-9F6B-80B9E6A5DC75}"/>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B06BCB0-713F-441C-912C-E33BF22F6F1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C628EA6A-8842-4EB3-B397-8FD158D9042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54E5D2BB-61B5-496A-B2FB-8F356F09B779}"/>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0BA91630-3EA1-4D24-8991-018DF042883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8738FD1F-77B1-40CF-A19C-8EEDEF573517}"/>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EC746B22-2DD6-4B40-AC40-EC834F18B85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5FA4F88D-97E4-43C3-9E85-6192C8BA5839}"/>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9941D24C-92DF-4159-A865-B6A62FA00D59}"/>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C9843A9D-4961-4B75-B666-13C3FF80D0E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FE628C1A-F0FA-48A3-8FA0-04E926F54BC2}"/>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5C6477AA-B5B5-4F5F-884D-477AE7AE30ED}"/>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1A5454C1-316C-461F-ACEB-19ACD0367DD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6C4A190D-9C7C-4D94-84DF-B4DECC1FE61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F1EBEC2D-DC37-4E35-8E8B-89B0CCBD7AA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44173BB4-6273-45EA-8672-61CAC4E28F67}"/>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7C3A0FAD-6C30-4E5A-9DC2-4E74FA728CFC}"/>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0E2BAF04-65C5-4EE9-AE9F-E2858DE3C72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B0644AAB-E22D-4479-A622-AA50C62B4DA5}"/>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FA095422-57E3-41C1-ADC0-B26CE8B246E1}"/>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34D7E524-BDCA-4275-A7E6-D0D0D86452D1}"/>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6964C623-88CB-44B1-BBA3-4CBFE5510259}"/>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1B71E163-E432-4BC9-98F8-21C9436D4FD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ECCD398D-B674-42DC-BADB-150C10BCF306}"/>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0DE3C98F-B713-44D5-B388-DF7587FC0DD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30D3478B-B0ED-4DC8-BA1C-05BF842299F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190FCD97-D5E1-4417-8911-B30B842FF20D}"/>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907ECE20-ECDB-409F-AC99-CFB4650D5BAC}"/>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6AC19EEA-AC3A-429B-9F6B-4CF413E0AF94}"/>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A76C774C-2628-4647-BBFB-A151256163DC}"/>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6BCA3172-E6B1-4DE7-B59E-AF7820AD6608}"/>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390D8A84-2201-48AD-A834-4BA0C9930FEA}"/>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18AA295B-3CEA-4CAB-9632-2BD3B1C91DFA}"/>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8BBD90D3-F5D4-4C90-9170-947518C3262D}"/>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2F0AF274-10C8-4C57-88A1-8A5E5E9F2722}"/>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661511E1-A188-4B0B-BF86-6848EEDEDB4A}"/>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8C8966E3-B2EB-4374-A03E-7197E2C8126E}"/>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0578A7D7-331C-431E-B1BF-924499D9507F}"/>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40FEC7AD-1D27-4B25-9CB1-F2A64CAA05F8}"/>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4FF23237-905D-4FEC-941C-3B000E13F84D}"/>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947AC39C-2B81-4C46-A2E9-4CC0021D7125}"/>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F566F5D5-78E7-4433-AD48-F402563D4824}"/>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DB25FFF4-BD43-4FF0-A8A0-5D4CCA6AE084}"/>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BC20A3E7-FA27-4833-9E29-723ABCCBDC89}"/>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3BF647C6-5AFC-4CBC-9C06-00AF8FF2D154}"/>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5D176125-32B4-4258-947C-D894902AD3DE}"/>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951AC092-0875-4583-8053-99CA0381AFFC}"/>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5ECFB96E-C929-4D37-827C-5F396B261AC6}"/>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A8E4C3D4-B304-488A-A6AE-D395395F21D4}"/>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CD628F8E-0929-4A3C-8CF5-1DECDD12238E}"/>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963C30B7-A2EC-4D27-AF7B-7B727EBDC536}"/>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01885764-EE1A-422B-83FA-02DE1273277D}"/>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EA71674E-F24C-47A7-B729-8DD63EF49331}"/>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BEC65CBB-F970-4E51-A695-DC458B3B635D}"/>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0896C5E7-E4F5-48BF-8785-121D00CCFD0A}"/>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19D2D491-7AE9-48FE-9FA7-8F7952393432}"/>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44C24998-8FDC-4DA7-8789-B7D20F502B9A}"/>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4EBF1AC1-9EC9-49BE-82B2-A8BFFEF1493F}"/>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4CBCEDCB-4BDD-4C6F-A293-A6AAEB50D2E9}"/>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288CFA53-D61D-4B80-A4AD-6FCD8AEFAB44}"/>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9C159A4F-AFAB-4C0C-BEAA-863F28EBC72D}"/>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13DA90B8-50E9-4827-AF6E-010AF74F1237}"/>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6FB83D16-32E0-4949-A27B-B363C576968D}"/>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38900738-6F99-4ACB-A68A-1A27088F39BC}"/>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BA01B79F-3B49-42A6-A35A-C8EB53B45507}"/>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E87B4C7C-3F64-45C0-8996-D15B25CB91DC}"/>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B4AFBAFB-9C90-429C-8ED3-B1096DDE678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887FA036-55B4-409C-B9EC-84B07F2927DA}"/>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E9907E5B-7F7D-4359-8E5A-9DB8043ACBBF}"/>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42DEC048-5465-4456-BA2C-4E99E963E462}"/>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61755DA7-CC4F-4E29-9E60-04A516FF7884}"/>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2CF7505D-49AC-476E-B3EB-0D50B4B86AF4}"/>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4E8280DC-B41E-40FB-96D5-6D80C5C3CCC9}"/>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18B56291-E4B6-4C00-AB92-73E58AE34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775957ED-F6C8-47C1-8AD6-6CC5D56E85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1878B9A7-8BCD-4D9F-9D66-0F86641C8209}"/>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B69D439B-E267-42D6-8B3D-CC939BD99128}"/>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0EEBE02F-F6A9-4818-9300-8720A64D963F}"/>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5E1B331D-2DCB-42B7-BC8A-16E1A813ABD2}"/>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251F5D00-71F6-4269-8A7C-1325E5A5FF6C}"/>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68723714-ED67-499C-A7BA-A6130932BCC3}"/>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CD7599EA-8A35-4CC6-B301-591E64A42A85}"/>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41399E9F-468E-4A15-939A-9F9491ED18FC}"/>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8A3C80DF-6BA1-486A-9BE6-D098CD9B02E6}"/>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B9803B41-EFDA-42A8-8832-D362AB37E0E4}"/>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2856DBA1-90C0-49B6-BA66-E142CC68C3E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FDF77262-096E-4FFB-AC7A-49884DC02552}"/>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BFEFA2BF-856B-46A2-991B-B8281A44C593}"/>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1E29A7D0-DB99-4B15-9CD2-1440A556D4C9}"/>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DDBFD681-CE74-4522-8DCF-81A95AB159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F02F4B2A-E26C-4DDB-87BD-8301FEB0DF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6F279B97-0321-40B0-B0E6-A5C54E8893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904A35B4-3E4A-41F6-96AF-1D11F4E0619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A355152D-81D0-40D4-BD03-E7D59EF198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008F76A5-AEEE-4084-B650-5E963DBF4EBB}"/>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1536B106-7EA9-4C8A-9806-EF0969CA5112}"/>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8C941C34-1FEE-4514-B8E5-0CBE8765CE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28502082-706C-4409-A079-E7AEE18944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EB990BFE-CACA-4E87-9E30-F1A82DEDBDD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962E0B69-EFB9-4B75-8CCF-B2B6C289428C}"/>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CC79EA58-2415-4F2E-9899-961EE42322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BE415367-4179-4037-98F8-4B6501B04A3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215C9A5E-0939-476A-AA83-434DBF0AB1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8CA3AA5D-7DFB-4419-917B-4D73B7045C5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E4018B4E-18E9-4CC4-8F5D-9B223A2E938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F5A8F799-6D8E-479A-A5C1-C43ACF008A0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BD0A70DF-93F8-4274-B8CE-E843FB88C2E3}"/>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F17A3DD3-12E8-4C8E-93EC-5A9A873F81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DF902E79-D3CC-44E5-98BD-E1572D4BCF9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D912C56E-33E5-459A-8C7E-DBB820D7B07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4837BA3C-5C8C-4F72-A5B2-B78063AC04FB}"/>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970A8F53-4D2E-493B-A5F3-5C07549537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80319A19-63BF-4B0A-AA46-E572C4A3D05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34672A6E-7587-40B9-9DE7-A745FC8DA4D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90F28350-5DAE-4BE7-A215-BDAFAA92C1ED}"/>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8226920B-9C83-4667-BEEC-55DCA005EE8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E2F5A50C-D8F7-436D-92C7-8662F48A5A2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5BC17F72-DBB6-4DBB-AB9D-58004DEFCF9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5920F573-A804-4B99-B2D7-24984DEAC816}"/>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3930BF55-0299-43C9-B141-C724C40F91F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AB8D356F-C8FA-43BA-A74F-CA14151452E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39145920-7AE0-40C9-8E0E-4D3E29F7070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A25F68D0-2DE3-4C71-B64B-96CDDF1576E7}"/>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BCB478A6-2791-4515-98D0-CE31CE97342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854A444F-C3B0-4366-9F1E-230192E3AA7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2274753A-6FF2-4DDA-AB8B-5E47375C100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18F0B5A3-AF1A-47CA-9AA3-39ED08C1F287}"/>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13E884A0-2C1A-4A0A-BDDB-4C7159B52D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436834D4-32F7-45B6-AA04-447E246E7B5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3CFBB4D9-A240-4C15-AA80-E7222D29FD6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3C897522-9F8B-45EA-97C6-5E10C2A1ECF9}"/>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D2C1500C-BF13-4402-AA6F-F607AFBBBE5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A96D65D8-F439-412A-A41E-387E8EC6438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86C4F914-F5E9-40D1-8F09-ED2E4AB01A1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1A362797-AAE1-4870-B177-BCA85E1F5123}"/>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2BFDA382-2D01-48F0-A9CA-6E210763810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7771F083-FDEA-49F8-9D53-B42124C5D90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2A2187AB-F10B-4966-BB6E-89BD90272E94}"/>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6C8CE9A5-94D7-44A3-AB97-4F18283C59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01BCC2AC-672A-411C-A98E-C2D5C4FB9F0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781D30F0-5F4F-4ACB-A914-A3364BB3A23E}"/>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6258CE85-EF72-4C40-A94A-8FE47D27484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DBE6D25E-39EC-44FC-BD9C-2F3E347E8BB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76616B7D-8A57-49CD-8D60-21302C1D55D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01B8536E-435F-4B15-9853-407CDE1CF134}"/>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06DDF616-1BA0-4F5D-AC14-9F3BEC80ADE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D74E2657-6346-4F30-A0DF-2CF48B1D385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4A3451E9-967F-4362-9315-AF921A092B1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2C21D35C-DBC0-4C29-8276-FA05A67567BB}"/>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4E7D96E7-F21A-4059-90ED-0AE864354A0C}"/>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2CCE82B5-95E5-4E3D-9E6C-90500FF40E7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7AE4472D-020C-48CF-990C-FC29135CE50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AAF6BEF3-7211-48A0-87B8-2935AF4115A2}"/>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8A1FD5B7-8BA6-436D-B37B-566A1581FAC2}"/>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7CEFFA19-B0F3-405A-9782-3761332223E9}"/>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ED8808F3-8CB6-43F5-BC3C-A9DAAE71B6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DC8E84B2-0864-4B3D-AF39-CF1158F6320D}"/>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AE2BBE16-2ACF-468B-B955-11C7B61196EF}"/>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28F3D8F4-6817-4CE7-8E86-109CAF8D362A}"/>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D352754-E376-49DE-A20C-FBC8AFE61BCA}"/>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DF491A8E-09C0-460D-B31D-1135986DA2BC}"/>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7D4BC827-F0BF-47B2-A0CB-1BABC1E17A7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40902991-20C2-4BC3-89E0-2989CCD0F3F7}"/>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393CFE05-9CF8-48F0-9C64-78BB944CC8F2}"/>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65B84C03-0E80-4784-96B7-CB91CA67E413}"/>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11A29F61-289E-478C-833E-DE766BC7D981}"/>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CADBEF14-530E-44D3-9D2E-D40E7F306A52}"/>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D6038CF0-E8BD-4795-AA1E-5EDF8E99DE5E}"/>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73122B39-BB77-43C7-8BD5-3F9931027E72}"/>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6B8C0968-B7DF-4581-AAF6-22252F80DB2C}"/>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BB3194EC-578D-4706-82B4-649CFA33AD66}"/>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4E84DFB3-123F-4010-B5A5-CFBF60F9D06D}"/>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B6C1C9C4-5648-43C3-87A9-B50426505A37}"/>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D9E31F5B-C0FE-4167-ACE9-FC91B0CC8435}"/>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BD1F6E29-2AB9-4A0C-AC8E-D537B453D551}"/>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7475FDBB-E61E-49E0-AF99-D52BA7DFD04C}"/>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2E9B26EA-CA84-449B-AA3B-D0401569046E}"/>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3280A988-DBCF-455A-ABFF-5EF1428E5719}"/>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640080</xdr:colOff>
      <xdr:row>8</xdr:row>
      <xdr:rowOff>154305</xdr:rowOff>
    </xdr:to>
    <xdr:pic>
      <xdr:nvPicPr>
        <xdr:cNvPr id="4" name="Picture 3">
          <a:extLst>
            <a:ext uri="{FF2B5EF4-FFF2-40B4-BE49-F238E27FC236}">
              <a16:creationId xmlns:a16="http://schemas.microsoft.com/office/drawing/2014/main" id="{BB4BF8BA-8A8E-45DA-B74A-6E386AC19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66875"/>
          <a:ext cx="640080" cy="640080"/>
        </a:xfrm>
        <a:prstGeom prst="rect">
          <a:avLst/>
        </a:prstGeom>
      </xdr:spPr>
    </xdr:pic>
    <xdr:clientData/>
  </xdr:twoCellAnchor>
  <xdr:twoCellAnchor editAs="oneCell">
    <xdr:from>
      <xdr:col>0</xdr:col>
      <xdr:colOff>0</xdr:colOff>
      <xdr:row>12</xdr:row>
      <xdr:rowOff>0</xdr:rowOff>
    </xdr:from>
    <xdr:to>
      <xdr:col>0</xdr:col>
      <xdr:colOff>640080</xdr:colOff>
      <xdr:row>15</xdr:row>
      <xdr:rowOff>154305</xdr:rowOff>
    </xdr:to>
    <xdr:pic>
      <xdr:nvPicPr>
        <xdr:cNvPr id="9" name="Picture 8">
          <a:extLst>
            <a:ext uri="{FF2B5EF4-FFF2-40B4-BE49-F238E27FC236}">
              <a16:creationId xmlns:a16="http://schemas.microsoft.com/office/drawing/2014/main" id="{428D64E8-D1DF-4E92-8CA4-DFCE9F734A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800350"/>
          <a:ext cx="640080" cy="640080"/>
        </a:xfrm>
        <a:prstGeom prst="rect">
          <a:avLst/>
        </a:prstGeom>
      </xdr:spPr>
    </xdr:pic>
    <xdr:clientData/>
  </xdr:twoCellAnchor>
  <xdr:twoCellAnchor editAs="oneCell">
    <xdr:from>
      <xdr:col>0</xdr:col>
      <xdr:colOff>0</xdr:colOff>
      <xdr:row>18</xdr:row>
      <xdr:rowOff>161924</xdr:rowOff>
    </xdr:from>
    <xdr:to>
      <xdr:col>0</xdr:col>
      <xdr:colOff>640080</xdr:colOff>
      <xdr:row>22</xdr:row>
      <xdr:rowOff>154304</xdr:rowOff>
    </xdr:to>
    <xdr:pic>
      <xdr:nvPicPr>
        <xdr:cNvPr id="11" name="Picture 10">
          <a:extLst>
            <a:ext uri="{FF2B5EF4-FFF2-40B4-BE49-F238E27FC236}">
              <a16:creationId xmlns:a16="http://schemas.microsoft.com/office/drawing/2014/main" id="{748A2747-6C70-4022-A78D-B6D7BEB073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734049"/>
          <a:ext cx="640080" cy="640080"/>
        </a:xfrm>
        <a:prstGeom prst="rect">
          <a:avLst/>
        </a:prstGeom>
      </xdr:spPr>
    </xdr:pic>
    <xdr:clientData/>
  </xdr:twoCellAnchor>
  <xdr:twoCellAnchor editAs="oneCell">
    <xdr:from>
      <xdr:col>0</xdr:col>
      <xdr:colOff>0</xdr:colOff>
      <xdr:row>25</xdr:row>
      <xdr:rowOff>161924</xdr:rowOff>
    </xdr:from>
    <xdr:to>
      <xdr:col>0</xdr:col>
      <xdr:colOff>640080</xdr:colOff>
      <xdr:row>29</xdr:row>
      <xdr:rowOff>154304</xdr:rowOff>
    </xdr:to>
    <xdr:pic>
      <xdr:nvPicPr>
        <xdr:cNvPr id="13" name="Picture 12">
          <a:extLst>
            <a:ext uri="{FF2B5EF4-FFF2-40B4-BE49-F238E27FC236}">
              <a16:creationId xmlns:a16="http://schemas.microsoft.com/office/drawing/2014/main" id="{A3B20DE7-8752-472F-9760-E339AEC2E3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867524"/>
          <a:ext cx="640080" cy="640080"/>
        </a:xfrm>
        <a:prstGeom prst="rect">
          <a:avLst/>
        </a:prstGeom>
      </xdr:spPr>
    </xdr:pic>
    <xdr:clientData/>
  </xdr:twoCellAnchor>
  <xdr:twoCellAnchor editAs="oneCell">
    <xdr:from>
      <xdr:col>0</xdr:col>
      <xdr:colOff>104775</xdr:colOff>
      <xdr:row>38</xdr:row>
      <xdr:rowOff>76200</xdr:rowOff>
    </xdr:from>
    <xdr:to>
      <xdr:col>0</xdr:col>
      <xdr:colOff>571500</xdr:colOff>
      <xdr:row>41</xdr:row>
      <xdr:rowOff>66675</xdr:rowOff>
    </xdr:to>
    <xdr:pic>
      <xdr:nvPicPr>
        <xdr:cNvPr id="15" name="Picture 14">
          <a:extLst>
            <a:ext uri="{FF2B5EF4-FFF2-40B4-BE49-F238E27FC236}">
              <a16:creationId xmlns:a16="http://schemas.microsoft.com/office/drawing/2014/main" id="{769AC36C-5E51-41CC-A34D-F4A1403D15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6315075"/>
          <a:ext cx="466725" cy="466725"/>
        </a:xfrm>
        <a:prstGeom prst="rect">
          <a:avLst/>
        </a:prstGeom>
      </xdr:spPr>
    </xdr:pic>
    <xdr:clientData/>
  </xdr:twoCellAnchor>
  <xdr:twoCellAnchor editAs="oneCell">
    <xdr:from>
      <xdr:col>0</xdr:col>
      <xdr:colOff>0</xdr:colOff>
      <xdr:row>32</xdr:row>
      <xdr:rowOff>114299</xdr:rowOff>
    </xdr:from>
    <xdr:to>
      <xdr:col>0</xdr:col>
      <xdr:colOff>640080</xdr:colOff>
      <xdr:row>36</xdr:row>
      <xdr:rowOff>68579</xdr:rowOff>
    </xdr:to>
    <xdr:pic>
      <xdr:nvPicPr>
        <xdr:cNvPr id="17" name="Picture 16">
          <a:extLst>
            <a:ext uri="{FF2B5EF4-FFF2-40B4-BE49-F238E27FC236}">
              <a16:creationId xmlns:a16="http://schemas.microsoft.com/office/drawing/2014/main" id="{CE4E03FA-D8DE-4BA8-B9B4-94D6751E63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601074"/>
          <a:ext cx="640080" cy="6400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34</xdr:row>
      <xdr:rowOff>0</xdr:rowOff>
    </xdr:from>
    <xdr:to>
      <xdr:col>6</xdr:col>
      <xdr:colOff>0</xdr:colOff>
      <xdr:row>38</xdr:row>
      <xdr:rowOff>0</xdr:rowOff>
    </xdr:to>
    <xdr:sp macro="" textlink="">
      <xdr:nvSpPr>
        <xdr:cNvPr id="2" name="Rectangle 1">
          <a:extLst>
            <a:ext uri="{FF2B5EF4-FFF2-40B4-BE49-F238E27FC236}">
              <a16:creationId xmlns:a16="http://schemas.microsoft.com/office/drawing/2014/main" id="{2D586647-AE56-4A36-811B-B55D12023408}"/>
            </a:ext>
          </a:extLst>
        </xdr:cNvPr>
        <xdr:cNvSpPr/>
      </xdr:nvSpPr>
      <xdr:spPr>
        <a:xfrm>
          <a:off x="57150" y="6038850"/>
          <a:ext cx="42291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3</xdr:row>
      <xdr:rowOff>0</xdr:rowOff>
    </xdr:from>
    <xdr:to>
      <xdr:col>23</xdr:col>
      <xdr:colOff>0</xdr:colOff>
      <xdr:row>75</xdr:row>
      <xdr:rowOff>0</xdr:rowOff>
    </xdr:to>
    <xdr:sp macro="" textlink="">
      <xdr:nvSpPr>
        <xdr:cNvPr id="3" name="Rectangle 2">
          <a:extLst>
            <a:ext uri="{FF2B5EF4-FFF2-40B4-BE49-F238E27FC236}">
              <a16:creationId xmlns:a16="http://schemas.microsoft.com/office/drawing/2014/main" id="{BEF5EC11-D536-4FD7-9192-65D7A7212052}"/>
            </a:ext>
          </a:extLst>
        </xdr:cNvPr>
        <xdr:cNvSpPr/>
      </xdr:nvSpPr>
      <xdr:spPr>
        <a:xfrm>
          <a:off x="128873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3</xdr:row>
      <xdr:rowOff>0</xdr:rowOff>
    </xdr:from>
    <xdr:to>
      <xdr:col>18</xdr:col>
      <xdr:colOff>0</xdr:colOff>
      <xdr:row>53</xdr:row>
      <xdr:rowOff>9525</xdr:rowOff>
    </xdr:to>
    <xdr:sp macro="" textlink="">
      <xdr:nvSpPr>
        <xdr:cNvPr id="4" name="Rectangle 3">
          <a:extLst>
            <a:ext uri="{FF2B5EF4-FFF2-40B4-BE49-F238E27FC236}">
              <a16:creationId xmlns:a16="http://schemas.microsoft.com/office/drawing/2014/main" id="{A57680C1-9D8A-49EC-BC7C-02D65E4C0575}"/>
            </a:ext>
          </a:extLst>
        </xdr:cNvPr>
        <xdr:cNvSpPr/>
      </xdr:nvSpPr>
      <xdr:spPr>
        <a:xfrm>
          <a:off x="8810625" y="695325"/>
          <a:ext cx="4305300" cy="8105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33</xdr:row>
      <xdr:rowOff>0</xdr:rowOff>
    </xdr:from>
    <xdr:to>
      <xdr:col>12</xdr:col>
      <xdr:colOff>0</xdr:colOff>
      <xdr:row>75</xdr:row>
      <xdr:rowOff>9525</xdr:rowOff>
    </xdr:to>
    <xdr:sp macro="" textlink="">
      <xdr:nvSpPr>
        <xdr:cNvPr id="5" name="Rectangle 4">
          <a:extLst>
            <a:ext uri="{FF2B5EF4-FFF2-40B4-BE49-F238E27FC236}">
              <a16:creationId xmlns:a16="http://schemas.microsoft.com/office/drawing/2014/main" id="{638B8547-C3E6-437D-901E-435D6BC045F8}"/>
            </a:ext>
          </a:extLst>
        </xdr:cNvPr>
        <xdr:cNvSpPr/>
      </xdr:nvSpPr>
      <xdr:spPr>
        <a:xfrm>
          <a:off x="4524375" y="5553075"/>
          <a:ext cx="4086225" cy="6838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6</xdr:col>
      <xdr:colOff>0</xdr:colOff>
      <xdr:row>3</xdr:row>
      <xdr:rowOff>0</xdr:rowOff>
    </xdr:to>
    <xdr:sp macro="" textlink="">
      <xdr:nvSpPr>
        <xdr:cNvPr id="6" name="Rectangle: Top Corners Rounded 5">
          <a:extLst>
            <a:ext uri="{FF2B5EF4-FFF2-40B4-BE49-F238E27FC236}">
              <a16:creationId xmlns:a16="http://schemas.microsoft.com/office/drawing/2014/main" id="{5F5189E0-EB72-4639-81FB-46852E653B6B}"/>
            </a:ext>
          </a:extLst>
        </xdr:cNvPr>
        <xdr:cNvSpPr/>
      </xdr:nvSpPr>
      <xdr:spPr>
        <a:xfrm>
          <a:off x="57150" y="504825"/>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7</xdr:col>
      <xdr:colOff>0</xdr:colOff>
      <xdr:row>1</xdr:row>
      <xdr:rowOff>133350</xdr:rowOff>
    </xdr:from>
    <xdr:to>
      <xdr:col>12</xdr:col>
      <xdr:colOff>0</xdr:colOff>
      <xdr:row>3</xdr:row>
      <xdr:rowOff>0</xdr:rowOff>
    </xdr:to>
    <xdr:sp macro="" textlink="">
      <xdr:nvSpPr>
        <xdr:cNvPr id="7" name="Rectangle: Top Corners Rounded 6">
          <a:extLst>
            <a:ext uri="{FF2B5EF4-FFF2-40B4-BE49-F238E27FC236}">
              <a16:creationId xmlns:a16="http://schemas.microsoft.com/office/drawing/2014/main" id="{51BE2052-8679-400F-B448-59225941C1A4}"/>
            </a:ext>
          </a:extLst>
        </xdr:cNvPr>
        <xdr:cNvSpPr/>
      </xdr:nvSpPr>
      <xdr:spPr>
        <a:xfrm>
          <a:off x="4400550" y="5048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31</xdr:row>
      <xdr:rowOff>133350</xdr:rowOff>
    </xdr:from>
    <xdr:to>
      <xdr:col>12</xdr:col>
      <xdr:colOff>0</xdr:colOff>
      <xdr:row>33</xdr:row>
      <xdr:rowOff>0</xdr:rowOff>
    </xdr:to>
    <xdr:sp macro="" textlink="">
      <xdr:nvSpPr>
        <xdr:cNvPr id="8" name="Rectangle: Top Corners Rounded 7">
          <a:extLst>
            <a:ext uri="{FF2B5EF4-FFF2-40B4-BE49-F238E27FC236}">
              <a16:creationId xmlns:a16="http://schemas.microsoft.com/office/drawing/2014/main" id="{A66C80C5-99DA-4A81-8173-EBE633905E5B}"/>
            </a:ext>
          </a:extLst>
        </xdr:cNvPr>
        <xdr:cNvSpPr/>
      </xdr:nvSpPr>
      <xdr:spPr>
        <a:xfrm>
          <a:off x="4400550" y="730567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32</xdr:row>
      <xdr:rowOff>133350</xdr:rowOff>
    </xdr:from>
    <xdr:to>
      <xdr:col>6</xdr:col>
      <xdr:colOff>0</xdr:colOff>
      <xdr:row>34</xdr:row>
      <xdr:rowOff>0</xdr:rowOff>
    </xdr:to>
    <xdr:sp macro="" textlink="">
      <xdr:nvSpPr>
        <xdr:cNvPr id="9" name="Rectangle: Top Corners Rounded 8">
          <a:extLst>
            <a:ext uri="{FF2B5EF4-FFF2-40B4-BE49-F238E27FC236}">
              <a16:creationId xmlns:a16="http://schemas.microsoft.com/office/drawing/2014/main" id="{AB1C5AFF-E34B-4BDC-B5A9-3EC4ABBAD143}"/>
            </a:ext>
          </a:extLst>
        </xdr:cNvPr>
        <xdr:cNvSpPr/>
      </xdr:nvSpPr>
      <xdr:spPr>
        <a:xfrm>
          <a:off x="57150" y="5848350"/>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38</xdr:row>
      <xdr:rowOff>133350</xdr:rowOff>
    </xdr:from>
    <xdr:to>
      <xdr:col>6</xdr:col>
      <xdr:colOff>0</xdr:colOff>
      <xdr:row>40</xdr:row>
      <xdr:rowOff>0</xdr:rowOff>
    </xdr:to>
    <xdr:sp macro="" textlink="">
      <xdr:nvSpPr>
        <xdr:cNvPr id="10" name="Rectangle: Top Corners Rounded 9">
          <a:extLst>
            <a:ext uri="{FF2B5EF4-FFF2-40B4-BE49-F238E27FC236}">
              <a16:creationId xmlns:a16="http://schemas.microsoft.com/office/drawing/2014/main" id="{CA10E827-8B7A-491F-A923-445D2B957EDB}"/>
            </a:ext>
          </a:extLst>
        </xdr:cNvPr>
        <xdr:cNvSpPr/>
      </xdr:nvSpPr>
      <xdr:spPr>
        <a:xfrm>
          <a:off x="57150" y="6819900"/>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xdr:row>
      <xdr:rowOff>142875</xdr:rowOff>
    </xdr:from>
    <xdr:to>
      <xdr:col>4</xdr:col>
      <xdr:colOff>0</xdr:colOff>
      <xdr:row>3</xdr:row>
      <xdr:rowOff>9525</xdr:rowOff>
    </xdr:to>
    <xdr:sp macro="" textlink="">
      <xdr:nvSpPr>
        <xdr:cNvPr id="11" name="TextBox 10">
          <a:extLst>
            <a:ext uri="{FF2B5EF4-FFF2-40B4-BE49-F238E27FC236}">
              <a16:creationId xmlns:a16="http://schemas.microsoft.com/office/drawing/2014/main" id="{E249B90D-683B-44C5-8CBE-0FAFBCA7A67F}"/>
            </a:ext>
          </a:extLst>
        </xdr:cNvPr>
        <xdr:cNvSpPr txBox="1"/>
      </xdr:nvSpPr>
      <xdr:spPr>
        <a:xfrm>
          <a:off x="3048000"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14</xdr:col>
      <xdr:colOff>0</xdr:colOff>
      <xdr:row>1</xdr:row>
      <xdr:rowOff>133350</xdr:rowOff>
    </xdr:from>
    <xdr:to>
      <xdr:col>18</xdr:col>
      <xdr:colOff>0</xdr:colOff>
      <xdr:row>3</xdr:row>
      <xdr:rowOff>0</xdr:rowOff>
    </xdr:to>
    <xdr:sp macro="" textlink="">
      <xdr:nvSpPr>
        <xdr:cNvPr id="16" name="Rectangle: Top Corners Rounded 15">
          <a:extLst>
            <a:ext uri="{FF2B5EF4-FFF2-40B4-BE49-F238E27FC236}">
              <a16:creationId xmlns:a16="http://schemas.microsoft.com/office/drawing/2014/main" id="{00E48D8D-15E0-4AA8-A4D8-EA6F3B3CE22D}"/>
            </a:ext>
          </a:extLst>
        </xdr:cNvPr>
        <xdr:cNvSpPr/>
      </xdr:nvSpPr>
      <xdr:spPr>
        <a:xfrm>
          <a:off x="86010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1</xdr:row>
      <xdr:rowOff>133350</xdr:rowOff>
    </xdr:from>
    <xdr:to>
      <xdr:col>23</xdr:col>
      <xdr:colOff>0</xdr:colOff>
      <xdr:row>3</xdr:row>
      <xdr:rowOff>0</xdr:rowOff>
    </xdr:to>
    <xdr:sp macro="" textlink="">
      <xdr:nvSpPr>
        <xdr:cNvPr id="17" name="Rectangle: Top Corners Rounded 16">
          <a:extLst>
            <a:ext uri="{FF2B5EF4-FFF2-40B4-BE49-F238E27FC236}">
              <a16:creationId xmlns:a16="http://schemas.microsoft.com/office/drawing/2014/main" id="{967BE878-E2D9-4E7A-BA1C-76BFF0501CE6}"/>
            </a:ext>
          </a:extLst>
        </xdr:cNvPr>
        <xdr:cNvSpPr/>
      </xdr:nvSpPr>
      <xdr:spPr>
        <a:xfrm>
          <a:off x="128873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438151</xdr:colOff>
      <xdr:row>1</xdr:row>
      <xdr:rowOff>133349</xdr:rowOff>
    </xdr:from>
    <xdr:to>
      <xdr:col>6</xdr:col>
      <xdr:colOff>38101</xdr:colOff>
      <xdr:row>3</xdr:row>
      <xdr:rowOff>28574</xdr:rowOff>
    </xdr:to>
    <xdr:sp macro="" textlink="">
      <xdr:nvSpPr>
        <xdr:cNvPr id="22" name="TextBox 21">
          <a:extLst>
            <a:ext uri="{FF2B5EF4-FFF2-40B4-BE49-F238E27FC236}">
              <a16:creationId xmlns:a16="http://schemas.microsoft.com/office/drawing/2014/main" id="{F471434E-C75C-4296-8414-D66EF3685F47}"/>
            </a:ext>
          </a:extLst>
        </xdr:cNvPr>
        <xdr:cNvSpPr txBox="1"/>
      </xdr:nvSpPr>
      <xdr:spPr>
        <a:xfrm>
          <a:off x="3933826" y="504824"/>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19</xdr:col>
      <xdr:colOff>0</xdr:colOff>
      <xdr:row>1</xdr:row>
      <xdr:rowOff>133350</xdr:rowOff>
    </xdr:from>
    <xdr:to>
      <xdr:col>19</xdr:col>
      <xdr:colOff>2657475</xdr:colOff>
      <xdr:row>2</xdr:row>
      <xdr:rowOff>142875</xdr:rowOff>
    </xdr:to>
    <xdr:sp macro="" textlink="">
      <xdr:nvSpPr>
        <xdr:cNvPr id="27" name="TextBox 26">
          <a:extLst>
            <a:ext uri="{FF2B5EF4-FFF2-40B4-BE49-F238E27FC236}">
              <a16:creationId xmlns:a16="http://schemas.microsoft.com/office/drawing/2014/main" id="{C77F511F-DC2F-4675-88BC-8A2CA5EA0529}"/>
            </a:ext>
          </a:extLst>
        </xdr:cNvPr>
        <xdr:cNvSpPr txBox="1"/>
      </xdr:nvSpPr>
      <xdr:spPr>
        <a:xfrm>
          <a:off x="128873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14</xdr:col>
      <xdr:colOff>0</xdr:colOff>
      <xdr:row>1</xdr:row>
      <xdr:rowOff>95250</xdr:rowOff>
    </xdr:from>
    <xdr:to>
      <xdr:col>14</xdr:col>
      <xdr:colOff>2686050</xdr:colOff>
      <xdr:row>3</xdr:row>
      <xdr:rowOff>19050</xdr:rowOff>
    </xdr:to>
    <xdr:sp macro="" textlink="">
      <xdr:nvSpPr>
        <xdr:cNvPr id="28" name="TextBox 27">
          <a:extLst>
            <a:ext uri="{FF2B5EF4-FFF2-40B4-BE49-F238E27FC236}">
              <a16:creationId xmlns:a16="http://schemas.microsoft.com/office/drawing/2014/main" id="{997079EC-5370-44DC-BBBC-F8A54CD82588}"/>
            </a:ext>
          </a:extLst>
        </xdr:cNvPr>
        <xdr:cNvSpPr txBox="1"/>
      </xdr:nvSpPr>
      <xdr:spPr>
        <a:xfrm>
          <a:off x="86010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 Patches</a:t>
          </a:r>
          <a:endParaRPr lang="en-US" sz="1100" b="1">
            <a:solidFill>
              <a:schemeClr val="bg1"/>
            </a:solidFill>
            <a:latin typeface="Arial Narrow" panose="020B0606020202030204" pitchFamily="34" charset="0"/>
          </a:endParaRPr>
        </a:p>
      </xdr:txBody>
    </xdr:sp>
    <xdr:clientData/>
  </xdr:twoCellAnchor>
  <xdr:twoCellAnchor>
    <xdr:from>
      <xdr:col>7</xdr:col>
      <xdr:colOff>0</xdr:colOff>
      <xdr:row>31</xdr:row>
      <xdr:rowOff>133350</xdr:rowOff>
    </xdr:from>
    <xdr:to>
      <xdr:col>8</xdr:col>
      <xdr:colOff>0</xdr:colOff>
      <xdr:row>33</xdr:row>
      <xdr:rowOff>0</xdr:rowOff>
    </xdr:to>
    <xdr:sp macro="" textlink="">
      <xdr:nvSpPr>
        <xdr:cNvPr id="29" name="TextBox 28">
          <a:extLst>
            <a:ext uri="{FF2B5EF4-FFF2-40B4-BE49-F238E27FC236}">
              <a16:creationId xmlns:a16="http://schemas.microsoft.com/office/drawing/2014/main" id="{EAA17344-E8DC-4E46-85FC-5E3E9F7FC333}"/>
            </a:ext>
          </a:extLst>
        </xdr:cNvPr>
        <xdr:cNvSpPr txBox="1"/>
      </xdr:nvSpPr>
      <xdr:spPr>
        <a:xfrm>
          <a:off x="4400550" y="73056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7</xdr:col>
      <xdr:colOff>0</xdr:colOff>
      <xdr:row>1</xdr:row>
      <xdr:rowOff>133350</xdr:rowOff>
    </xdr:from>
    <xdr:to>
      <xdr:col>9</xdr:col>
      <xdr:colOff>0</xdr:colOff>
      <xdr:row>2</xdr:row>
      <xdr:rowOff>152400</xdr:rowOff>
    </xdr:to>
    <xdr:sp macro="" textlink="">
      <xdr:nvSpPr>
        <xdr:cNvPr id="30" name="TextBox 29">
          <a:extLst>
            <a:ext uri="{FF2B5EF4-FFF2-40B4-BE49-F238E27FC236}">
              <a16:creationId xmlns:a16="http://schemas.microsoft.com/office/drawing/2014/main" id="{464DDA6D-6A36-40EC-A7EB-59BE7CD4BA5F}"/>
            </a:ext>
          </a:extLst>
        </xdr:cNvPr>
        <xdr:cNvSpPr txBox="1"/>
      </xdr:nvSpPr>
      <xdr:spPr>
        <a:xfrm>
          <a:off x="4400550" y="504825"/>
          <a:ext cx="283845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0338B17B-134B-43AF-8E5E-7B74B01301E8}"/>
            </a:ext>
          </a:extLst>
        </xdr:cNvPr>
        <xdr:cNvSpPr txBox="1"/>
      </xdr:nvSpPr>
      <xdr:spPr>
        <a:xfrm>
          <a:off x="57151" y="504825"/>
          <a:ext cx="2684689"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32</xdr:row>
      <xdr:rowOff>133350</xdr:rowOff>
    </xdr:from>
    <xdr:to>
      <xdr:col>2</xdr:col>
      <xdr:colOff>1495425</xdr:colOff>
      <xdr:row>33</xdr:row>
      <xdr:rowOff>142875</xdr:rowOff>
    </xdr:to>
    <xdr:sp macro="" textlink="">
      <xdr:nvSpPr>
        <xdr:cNvPr id="32" name="TextBox 31">
          <a:extLst>
            <a:ext uri="{FF2B5EF4-FFF2-40B4-BE49-F238E27FC236}">
              <a16:creationId xmlns:a16="http://schemas.microsoft.com/office/drawing/2014/main" id="{31658883-21BA-4F87-9425-9E3905F4ACD5}"/>
            </a:ext>
          </a:extLst>
        </xdr:cNvPr>
        <xdr:cNvSpPr txBox="1"/>
      </xdr:nvSpPr>
      <xdr:spPr>
        <a:xfrm>
          <a:off x="57150" y="5848350"/>
          <a:ext cx="28670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38</xdr:row>
      <xdr:rowOff>133350</xdr:rowOff>
    </xdr:from>
    <xdr:to>
      <xdr:col>2</xdr:col>
      <xdr:colOff>1247775</xdr:colOff>
      <xdr:row>39</xdr:row>
      <xdr:rowOff>142875</xdr:rowOff>
    </xdr:to>
    <xdr:sp macro="" textlink="">
      <xdr:nvSpPr>
        <xdr:cNvPr id="33" name="TextBox 32">
          <a:extLst>
            <a:ext uri="{FF2B5EF4-FFF2-40B4-BE49-F238E27FC236}">
              <a16:creationId xmlns:a16="http://schemas.microsoft.com/office/drawing/2014/main" id="{7203056A-242F-4449-963A-ECBFCCCB6E64}"/>
            </a:ext>
          </a:extLst>
        </xdr:cNvPr>
        <xdr:cNvSpPr txBox="1"/>
      </xdr:nvSpPr>
      <xdr:spPr>
        <a:xfrm>
          <a:off x="57150" y="6819900"/>
          <a:ext cx="26193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1CD8667E-E15E-462A-A02D-13B67B600C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48917" cy="457200"/>
        </a:xfrm>
        <a:prstGeom prst="rect">
          <a:avLst/>
        </a:prstGeom>
      </xdr:spPr>
    </xdr:pic>
    <xdr:clientData/>
  </xdr:twoCellAnchor>
  <xdr:twoCellAnchor editAs="oneCell">
    <xdr:from>
      <xdr:col>1</xdr:col>
      <xdr:colOff>25401</xdr:colOff>
      <xdr:row>34</xdr:row>
      <xdr:rowOff>149226</xdr:rowOff>
    </xdr:from>
    <xdr:to>
      <xdr:col>1</xdr:col>
      <xdr:colOff>1351281</xdr:colOff>
      <xdr:row>37</xdr:row>
      <xdr:rowOff>39639</xdr:rowOff>
    </xdr:to>
    <xdr:pic>
      <xdr:nvPicPr>
        <xdr:cNvPr id="35" name="Picture 34">
          <a:extLst>
            <a:ext uri="{FF2B5EF4-FFF2-40B4-BE49-F238E27FC236}">
              <a16:creationId xmlns:a16="http://schemas.microsoft.com/office/drawing/2014/main" id="{61D6AEDE-E7E7-4BF0-A5A8-CF9D51BD29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40</xdr:row>
      <xdr:rowOff>0</xdr:rowOff>
    </xdr:from>
    <xdr:to>
      <xdr:col>6</xdr:col>
      <xdr:colOff>0</xdr:colOff>
      <xdr:row>55</xdr:row>
      <xdr:rowOff>0</xdr:rowOff>
    </xdr:to>
    <xdr:sp macro="" textlink="">
      <xdr:nvSpPr>
        <xdr:cNvPr id="36" name="Rectangle 35">
          <a:extLst>
            <a:ext uri="{FF2B5EF4-FFF2-40B4-BE49-F238E27FC236}">
              <a16:creationId xmlns:a16="http://schemas.microsoft.com/office/drawing/2014/main" id="{6F2EDE39-4632-4584-A053-5B56B658973F}"/>
            </a:ext>
          </a:extLst>
        </xdr:cNvPr>
        <xdr:cNvSpPr/>
      </xdr:nvSpPr>
      <xdr:spPr>
        <a:xfrm>
          <a:off x="57150" y="7010400"/>
          <a:ext cx="42291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6</xdr:col>
      <xdr:colOff>0</xdr:colOff>
      <xdr:row>32</xdr:row>
      <xdr:rowOff>0</xdr:rowOff>
    </xdr:to>
    <xdr:sp macro="" textlink="">
      <xdr:nvSpPr>
        <xdr:cNvPr id="37" name="Rectangle 36">
          <a:extLst>
            <a:ext uri="{FF2B5EF4-FFF2-40B4-BE49-F238E27FC236}">
              <a16:creationId xmlns:a16="http://schemas.microsoft.com/office/drawing/2014/main" id="{72DC775A-A0FF-4B19-95D8-13BF91E342EE}"/>
            </a:ext>
          </a:extLst>
        </xdr:cNvPr>
        <xdr:cNvSpPr/>
      </xdr:nvSpPr>
      <xdr:spPr>
        <a:xfrm>
          <a:off x="57150" y="695325"/>
          <a:ext cx="4352925"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0</xdr:rowOff>
    </xdr:from>
    <xdr:to>
      <xdr:col>6</xdr:col>
      <xdr:colOff>0</xdr:colOff>
      <xdr:row>63</xdr:row>
      <xdr:rowOff>0</xdr:rowOff>
    </xdr:to>
    <xdr:sp macro="" textlink="">
      <xdr:nvSpPr>
        <xdr:cNvPr id="38" name="Rectangle 37">
          <a:extLst>
            <a:ext uri="{FF2B5EF4-FFF2-40B4-BE49-F238E27FC236}">
              <a16:creationId xmlns:a16="http://schemas.microsoft.com/office/drawing/2014/main" id="{3A33DBAA-2FB2-421B-872A-7AA4BAD9C333}"/>
            </a:ext>
          </a:extLst>
        </xdr:cNvPr>
        <xdr:cNvSpPr/>
      </xdr:nvSpPr>
      <xdr:spPr>
        <a:xfrm>
          <a:off x="57150" y="9763125"/>
          <a:ext cx="42291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0</xdr:rowOff>
    </xdr:from>
    <xdr:to>
      <xdr:col>6</xdr:col>
      <xdr:colOff>0</xdr:colOff>
      <xdr:row>70</xdr:row>
      <xdr:rowOff>0</xdr:rowOff>
    </xdr:to>
    <xdr:sp macro="" textlink="">
      <xdr:nvSpPr>
        <xdr:cNvPr id="39" name="Rectangle 38">
          <a:extLst>
            <a:ext uri="{FF2B5EF4-FFF2-40B4-BE49-F238E27FC236}">
              <a16:creationId xmlns:a16="http://schemas.microsoft.com/office/drawing/2014/main" id="{87CB4B5B-1C41-4426-A1B0-22DE5F861B68}"/>
            </a:ext>
          </a:extLst>
        </xdr:cNvPr>
        <xdr:cNvSpPr/>
      </xdr:nvSpPr>
      <xdr:spPr>
        <a:xfrm>
          <a:off x="57150" y="10734675"/>
          <a:ext cx="4333875"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55</xdr:row>
      <xdr:rowOff>133350</xdr:rowOff>
    </xdr:from>
    <xdr:to>
      <xdr:col>6</xdr:col>
      <xdr:colOff>0</xdr:colOff>
      <xdr:row>57</xdr:row>
      <xdr:rowOff>0</xdr:rowOff>
    </xdr:to>
    <xdr:sp macro="" textlink="">
      <xdr:nvSpPr>
        <xdr:cNvPr id="40" name="Rectangle: Top Corners Rounded 39">
          <a:extLst>
            <a:ext uri="{FF2B5EF4-FFF2-40B4-BE49-F238E27FC236}">
              <a16:creationId xmlns:a16="http://schemas.microsoft.com/office/drawing/2014/main" id="{799408C8-8B8A-420F-B330-A73E63D5B4AF}"/>
            </a:ext>
          </a:extLst>
        </xdr:cNvPr>
        <xdr:cNvSpPr/>
      </xdr:nvSpPr>
      <xdr:spPr>
        <a:xfrm>
          <a:off x="57150" y="9572625"/>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63</xdr:row>
      <xdr:rowOff>136684</xdr:rowOff>
    </xdr:from>
    <xdr:to>
      <xdr:col>6</xdr:col>
      <xdr:colOff>0</xdr:colOff>
      <xdr:row>65</xdr:row>
      <xdr:rowOff>0</xdr:rowOff>
    </xdr:to>
    <xdr:sp macro="" textlink="">
      <xdr:nvSpPr>
        <xdr:cNvPr id="41" name="Rectangle: Top Corners Rounded 40">
          <a:extLst>
            <a:ext uri="{FF2B5EF4-FFF2-40B4-BE49-F238E27FC236}">
              <a16:creationId xmlns:a16="http://schemas.microsoft.com/office/drawing/2014/main" id="{F5D0CAE8-5DF8-4C59-B809-EFA4605442A2}"/>
            </a:ext>
          </a:extLst>
        </xdr:cNvPr>
        <xdr:cNvSpPr/>
      </xdr:nvSpPr>
      <xdr:spPr>
        <a:xfrm>
          <a:off x="57150" y="10871359"/>
          <a:ext cx="422910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63</xdr:row>
      <xdr:rowOff>136684</xdr:rowOff>
    </xdr:from>
    <xdr:to>
      <xdr:col>2</xdr:col>
      <xdr:colOff>1171575</xdr:colOff>
      <xdr:row>65</xdr:row>
      <xdr:rowOff>19050</xdr:rowOff>
    </xdr:to>
    <xdr:sp macro="" textlink="">
      <xdr:nvSpPr>
        <xdr:cNvPr id="46" name="TextBox 45">
          <a:extLst>
            <a:ext uri="{FF2B5EF4-FFF2-40B4-BE49-F238E27FC236}">
              <a16:creationId xmlns:a16="http://schemas.microsoft.com/office/drawing/2014/main" id="{D886CE32-ECC4-42A0-B2CE-462F7BF494E9}"/>
            </a:ext>
          </a:extLst>
        </xdr:cNvPr>
        <xdr:cNvSpPr txBox="1"/>
      </xdr:nvSpPr>
      <xdr:spPr>
        <a:xfrm>
          <a:off x="57150" y="10871359"/>
          <a:ext cx="2543175"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55</xdr:row>
      <xdr:rowOff>133350</xdr:rowOff>
    </xdr:from>
    <xdr:to>
      <xdr:col>2</xdr:col>
      <xdr:colOff>0</xdr:colOff>
      <xdr:row>57</xdr:row>
      <xdr:rowOff>0</xdr:rowOff>
    </xdr:to>
    <xdr:sp macro="" textlink="">
      <xdr:nvSpPr>
        <xdr:cNvPr id="47" name="TextBox 46">
          <a:extLst>
            <a:ext uri="{FF2B5EF4-FFF2-40B4-BE49-F238E27FC236}">
              <a16:creationId xmlns:a16="http://schemas.microsoft.com/office/drawing/2014/main" id="{31D8320D-4A04-4461-BE7E-E7FC77E66A8D}"/>
            </a:ext>
          </a:extLst>
        </xdr:cNvPr>
        <xdr:cNvSpPr txBox="1"/>
      </xdr:nvSpPr>
      <xdr:spPr>
        <a:xfrm>
          <a:off x="57150" y="9572625"/>
          <a:ext cx="13716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7</xdr:col>
      <xdr:colOff>0</xdr:colOff>
      <xdr:row>3</xdr:row>
      <xdr:rowOff>0</xdr:rowOff>
    </xdr:from>
    <xdr:to>
      <xdr:col>12</xdr:col>
      <xdr:colOff>0</xdr:colOff>
      <xdr:row>13</xdr:row>
      <xdr:rowOff>0</xdr:rowOff>
    </xdr:to>
    <xdr:sp macro="" textlink="">
      <xdr:nvSpPr>
        <xdr:cNvPr id="48" name="Rectangle 47">
          <a:extLst>
            <a:ext uri="{FF2B5EF4-FFF2-40B4-BE49-F238E27FC236}">
              <a16:creationId xmlns:a16="http://schemas.microsoft.com/office/drawing/2014/main" id="{50A023FE-310E-4C13-AD34-5232C4175286}"/>
            </a:ext>
          </a:extLst>
        </xdr:cNvPr>
        <xdr:cNvSpPr/>
      </xdr:nvSpPr>
      <xdr:spPr>
        <a:xfrm>
          <a:off x="4400550" y="695325"/>
          <a:ext cx="39624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40086</xdr:colOff>
      <xdr:row>3</xdr:row>
      <xdr:rowOff>34133</xdr:rowOff>
    </xdr:from>
    <xdr:to>
      <xdr:col>7</xdr:col>
      <xdr:colOff>1209952</xdr:colOff>
      <xdr:row>8</xdr:row>
      <xdr:rowOff>38575</xdr:rowOff>
    </xdr:to>
    <xdr:grpSp>
      <xdr:nvGrpSpPr>
        <xdr:cNvPr id="49" name="Group 48">
          <a:extLst>
            <a:ext uri="{FF2B5EF4-FFF2-40B4-BE49-F238E27FC236}">
              <a16:creationId xmlns:a16="http://schemas.microsoft.com/office/drawing/2014/main" id="{E0064C3F-069B-495F-9B57-EEECA73D1B88}"/>
            </a:ext>
          </a:extLst>
        </xdr:cNvPr>
        <xdr:cNvGrpSpPr>
          <a:grpSpLocks noChangeAspect="1"/>
        </xdr:cNvGrpSpPr>
      </xdr:nvGrpSpPr>
      <xdr:grpSpPr>
        <a:xfrm>
          <a:off x="4545411" y="729458"/>
          <a:ext cx="1169866" cy="814067"/>
          <a:chOff x="4123335" y="837616"/>
          <a:chExt cx="1844199" cy="1275060"/>
        </a:xfrm>
      </xdr:grpSpPr>
      <xdr:pic>
        <xdr:nvPicPr>
          <xdr:cNvPr id="52" name="Picture 51">
            <a:extLst>
              <a:ext uri="{FF2B5EF4-FFF2-40B4-BE49-F238E27FC236}">
                <a16:creationId xmlns:a16="http://schemas.microsoft.com/office/drawing/2014/main" id="{ED6B4F0B-BFC7-4888-BAD2-A8A3AF6BF8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23335" y="837616"/>
            <a:ext cx="1188720" cy="393065"/>
          </a:xfrm>
          <a:prstGeom prst="rect">
            <a:avLst/>
          </a:prstGeom>
        </xdr:spPr>
      </xdr:pic>
      <xdr:pic>
        <xdr:nvPicPr>
          <xdr:cNvPr id="53" name="Picture 52">
            <a:extLst>
              <a:ext uri="{FF2B5EF4-FFF2-40B4-BE49-F238E27FC236}">
                <a16:creationId xmlns:a16="http://schemas.microsoft.com/office/drawing/2014/main" id="{0FEBA472-56E5-4C11-98A6-17A1956514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59379" y="1177558"/>
            <a:ext cx="885554" cy="843844"/>
          </a:xfrm>
          <a:prstGeom prst="rect">
            <a:avLst/>
          </a:prstGeom>
        </xdr:spPr>
      </xdr:pic>
      <xdr:pic>
        <xdr:nvPicPr>
          <xdr:cNvPr id="54" name="Picture 53">
            <a:extLst>
              <a:ext uri="{FF2B5EF4-FFF2-40B4-BE49-F238E27FC236}">
                <a16:creationId xmlns:a16="http://schemas.microsoft.com/office/drawing/2014/main" id="{5F840969-6CA7-4243-9E6A-C6B794792F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59485" y="1247431"/>
            <a:ext cx="908049" cy="865245"/>
          </a:xfrm>
          <a:prstGeom prst="rect">
            <a:avLst/>
          </a:prstGeom>
        </xdr:spPr>
      </xdr:pic>
    </xdr:grpSp>
    <xdr:clientData/>
  </xdr:twoCellAnchor>
  <xdr:twoCellAnchor>
    <xdr:from>
      <xdr:col>1</xdr:col>
      <xdr:colOff>27305</xdr:colOff>
      <xdr:row>65</xdr:row>
      <xdr:rowOff>38100</xdr:rowOff>
    </xdr:from>
    <xdr:to>
      <xdr:col>1</xdr:col>
      <xdr:colOff>1353185</xdr:colOff>
      <xdr:row>70</xdr:row>
      <xdr:rowOff>150405</xdr:rowOff>
    </xdr:to>
    <xdr:grpSp>
      <xdr:nvGrpSpPr>
        <xdr:cNvPr id="55" name="Group 54">
          <a:extLst>
            <a:ext uri="{FF2B5EF4-FFF2-40B4-BE49-F238E27FC236}">
              <a16:creationId xmlns:a16="http://schemas.microsoft.com/office/drawing/2014/main" id="{1E5763B8-7815-4369-8AE8-649D0C2427C2}"/>
            </a:ext>
          </a:extLst>
        </xdr:cNvPr>
        <xdr:cNvGrpSpPr>
          <a:grpSpLocks noChangeAspect="1"/>
        </xdr:cNvGrpSpPr>
      </xdr:nvGrpSpPr>
      <xdr:grpSpPr>
        <a:xfrm>
          <a:off x="84455" y="10772775"/>
          <a:ext cx="1325880" cy="950505"/>
          <a:chOff x="84455" y="10445750"/>
          <a:chExt cx="1374140" cy="964193"/>
        </a:xfrm>
      </xdr:grpSpPr>
      <xdr:grpSp>
        <xdr:nvGrpSpPr>
          <xdr:cNvPr id="56" name="Group 55">
            <a:extLst>
              <a:ext uri="{FF2B5EF4-FFF2-40B4-BE49-F238E27FC236}">
                <a16:creationId xmlns:a16="http://schemas.microsoft.com/office/drawing/2014/main" id="{68EA17CA-C1E4-4AA0-A1F1-2B11AF1FE6F3}"/>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CB9CECCC-EF62-4B3B-BFBD-A9534C4044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4F27DA8D-0D26-4499-ACF1-0CF66A6CBBC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A472318E-A2AE-4DE2-8F62-2570340FFB24}"/>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57</xdr:row>
      <xdr:rowOff>67214</xdr:rowOff>
    </xdr:from>
    <xdr:to>
      <xdr:col>1</xdr:col>
      <xdr:colOff>1354455</xdr:colOff>
      <xdr:row>62</xdr:row>
      <xdr:rowOff>121133</xdr:rowOff>
    </xdr:to>
    <xdr:grpSp>
      <xdr:nvGrpSpPr>
        <xdr:cNvPr id="60" name="Group 59">
          <a:extLst>
            <a:ext uri="{FF2B5EF4-FFF2-40B4-BE49-F238E27FC236}">
              <a16:creationId xmlns:a16="http://schemas.microsoft.com/office/drawing/2014/main" id="{3B6089E3-5F65-4D7D-8949-542CE5596C18}"/>
            </a:ext>
          </a:extLst>
        </xdr:cNvPr>
        <xdr:cNvGrpSpPr>
          <a:grpSpLocks noChangeAspect="1"/>
        </xdr:cNvGrpSpPr>
      </xdr:nvGrpSpPr>
      <xdr:grpSpPr>
        <a:xfrm>
          <a:off x="85725" y="9506489"/>
          <a:ext cx="1325880" cy="863544"/>
          <a:chOff x="5010150" y="7239540"/>
          <a:chExt cx="1101126" cy="720181"/>
        </a:xfrm>
      </xdr:grpSpPr>
      <xdr:pic>
        <xdr:nvPicPr>
          <xdr:cNvPr id="61" name="Picture 60">
            <a:extLst>
              <a:ext uri="{FF2B5EF4-FFF2-40B4-BE49-F238E27FC236}">
                <a16:creationId xmlns:a16="http://schemas.microsoft.com/office/drawing/2014/main" id="{50A6F0A7-6785-4C77-B556-6E74F0B30F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DE175997-ECA7-481E-A21C-481516C768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2A670AC2-9338-4157-B20A-01614184EC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33007746-804C-4DF9-B128-34A5795E9DF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9C727CA0-A67B-4C86-BF38-971092807C1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71CA179C-2DE6-4F79-B819-FFFACECE9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32089</xdr:colOff>
      <xdr:row>9</xdr:row>
      <xdr:rowOff>103126</xdr:rowOff>
    </xdr:from>
    <xdr:to>
      <xdr:col>1</xdr:col>
      <xdr:colOff>1355068</xdr:colOff>
      <xdr:row>11</xdr:row>
      <xdr:rowOff>97542</xdr:rowOff>
    </xdr:to>
    <xdr:grpSp>
      <xdr:nvGrpSpPr>
        <xdr:cNvPr id="67" name="Group 66">
          <a:extLst>
            <a:ext uri="{FF2B5EF4-FFF2-40B4-BE49-F238E27FC236}">
              <a16:creationId xmlns:a16="http://schemas.microsoft.com/office/drawing/2014/main" id="{2F7481E0-8F30-4E3F-BC4B-1A86E78E3767}"/>
            </a:ext>
          </a:extLst>
        </xdr:cNvPr>
        <xdr:cNvGrpSpPr/>
      </xdr:nvGrpSpPr>
      <xdr:grpSpPr>
        <a:xfrm>
          <a:off x="89239" y="1770001"/>
          <a:ext cx="1322979" cy="318266"/>
          <a:chOff x="18469948" y="1650194"/>
          <a:chExt cx="1351554" cy="321441"/>
        </a:xfrm>
      </xdr:grpSpPr>
      <xdr:pic>
        <xdr:nvPicPr>
          <xdr:cNvPr id="68" name="Picture 67">
            <a:extLst>
              <a:ext uri="{FF2B5EF4-FFF2-40B4-BE49-F238E27FC236}">
                <a16:creationId xmlns:a16="http://schemas.microsoft.com/office/drawing/2014/main" id="{A33033BB-32FA-4C93-B368-E73B95D117A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CFB0D6A7-C055-48E7-B74D-354DF8FE560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E6C0AC2E-F9BF-4B05-970B-8D8DB5BD8C0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26071</xdr:colOff>
      <xdr:row>12</xdr:row>
      <xdr:rowOff>83871</xdr:rowOff>
    </xdr:from>
    <xdr:to>
      <xdr:col>1</xdr:col>
      <xdr:colOff>1351562</xdr:colOff>
      <xdr:row>14</xdr:row>
      <xdr:rowOff>75112</xdr:rowOff>
    </xdr:to>
    <xdr:grpSp>
      <xdr:nvGrpSpPr>
        <xdr:cNvPr id="71" name="Group 70">
          <a:extLst>
            <a:ext uri="{FF2B5EF4-FFF2-40B4-BE49-F238E27FC236}">
              <a16:creationId xmlns:a16="http://schemas.microsoft.com/office/drawing/2014/main" id="{D5B10765-7760-467E-886B-47BBFCD55EF6}"/>
            </a:ext>
          </a:extLst>
        </xdr:cNvPr>
        <xdr:cNvGrpSpPr/>
      </xdr:nvGrpSpPr>
      <xdr:grpSpPr>
        <a:xfrm>
          <a:off x="83221" y="2236521"/>
          <a:ext cx="1325491" cy="315091"/>
          <a:chOff x="18477958" y="2094694"/>
          <a:chExt cx="1363591" cy="321441"/>
        </a:xfrm>
      </xdr:grpSpPr>
      <xdr:pic>
        <xdr:nvPicPr>
          <xdr:cNvPr id="72" name="Picture 71">
            <a:extLst>
              <a:ext uri="{FF2B5EF4-FFF2-40B4-BE49-F238E27FC236}">
                <a16:creationId xmlns:a16="http://schemas.microsoft.com/office/drawing/2014/main" id="{005AE21E-1831-451F-BC74-A6BBE23A6A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FA286BD5-47C4-46B3-9563-083A2793B7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9667D82F-EF17-4C4F-B382-0DC3A0E3635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9525</xdr:colOff>
      <xdr:row>15</xdr:row>
      <xdr:rowOff>90016</xdr:rowOff>
    </xdr:from>
    <xdr:to>
      <xdr:col>1</xdr:col>
      <xdr:colOff>1324494</xdr:colOff>
      <xdr:row>17</xdr:row>
      <xdr:rowOff>82116</xdr:rowOff>
    </xdr:to>
    <xdr:grpSp>
      <xdr:nvGrpSpPr>
        <xdr:cNvPr id="75" name="Group 74">
          <a:extLst>
            <a:ext uri="{FF2B5EF4-FFF2-40B4-BE49-F238E27FC236}">
              <a16:creationId xmlns:a16="http://schemas.microsoft.com/office/drawing/2014/main" id="{AB75A2C2-5F93-449D-B0F3-B4D31495D06E}"/>
            </a:ext>
          </a:extLst>
        </xdr:cNvPr>
        <xdr:cNvGrpSpPr/>
      </xdr:nvGrpSpPr>
      <xdr:grpSpPr>
        <a:xfrm>
          <a:off x="66675" y="2728441"/>
          <a:ext cx="1314969" cy="315950"/>
          <a:chOff x="18477958" y="2457378"/>
          <a:chExt cx="1343544" cy="322300"/>
        </a:xfrm>
      </xdr:grpSpPr>
      <xdr:pic>
        <xdr:nvPicPr>
          <xdr:cNvPr id="76" name="Picture 75">
            <a:extLst>
              <a:ext uri="{FF2B5EF4-FFF2-40B4-BE49-F238E27FC236}">
                <a16:creationId xmlns:a16="http://schemas.microsoft.com/office/drawing/2014/main" id="{CD3C49B2-20DB-4302-B89A-EBE3D3791D4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506F1CC3-7B5F-4F4E-81F1-8B6E2CADC33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0EDCE4E0-80F7-4136-A53A-B26BD414BD5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0</xdr:col>
      <xdr:colOff>50007</xdr:colOff>
      <xdr:row>18</xdr:row>
      <xdr:rowOff>97020</xdr:rowOff>
    </xdr:from>
    <xdr:to>
      <xdr:col>1</xdr:col>
      <xdr:colOff>1318101</xdr:colOff>
      <xdr:row>20</xdr:row>
      <xdr:rowOff>89120</xdr:rowOff>
    </xdr:to>
    <xdr:grpSp>
      <xdr:nvGrpSpPr>
        <xdr:cNvPr id="79" name="Group 78">
          <a:extLst>
            <a:ext uri="{FF2B5EF4-FFF2-40B4-BE49-F238E27FC236}">
              <a16:creationId xmlns:a16="http://schemas.microsoft.com/office/drawing/2014/main" id="{7270B20B-B9BF-438C-AA2E-3B88DD1C84D7}"/>
            </a:ext>
          </a:extLst>
        </xdr:cNvPr>
        <xdr:cNvGrpSpPr/>
      </xdr:nvGrpSpPr>
      <xdr:grpSpPr>
        <a:xfrm>
          <a:off x="50007" y="3221220"/>
          <a:ext cx="1325244" cy="315950"/>
          <a:chOff x="18467683" y="2941571"/>
          <a:chExt cx="1353819" cy="322300"/>
        </a:xfrm>
      </xdr:grpSpPr>
      <xdr:pic>
        <xdr:nvPicPr>
          <xdr:cNvPr id="80" name="Picture 79">
            <a:extLst>
              <a:ext uri="{FF2B5EF4-FFF2-40B4-BE49-F238E27FC236}">
                <a16:creationId xmlns:a16="http://schemas.microsoft.com/office/drawing/2014/main" id="{D9BE52FC-5A1D-4756-9FF0-79AA5F5115A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2B48EB51-9A03-467E-B0BD-021741E790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8E5B5752-B147-450A-8023-2C8B232FB00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30957</xdr:colOff>
      <xdr:row>21</xdr:row>
      <xdr:rowOff>94499</xdr:rowOff>
    </xdr:from>
    <xdr:to>
      <xdr:col>1</xdr:col>
      <xdr:colOff>1356201</xdr:colOff>
      <xdr:row>23</xdr:row>
      <xdr:rowOff>86599</xdr:rowOff>
    </xdr:to>
    <xdr:grpSp>
      <xdr:nvGrpSpPr>
        <xdr:cNvPr id="83" name="Group 82">
          <a:extLst>
            <a:ext uri="{FF2B5EF4-FFF2-40B4-BE49-F238E27FC236}">
              <a16:creationId xmlns:a16="http://schemas.microsoft.com/office/drawing/2014/main" id="{2F8105FA-5B06-4E04-9F3C-86D7C4BE1B87}"/>
            </a:ext>
          </a:extLst>
        </xdr:cNvPr>
        <xdr:cNvGrpSpPr/>
      </xdr:nvGrpSpPr>
      <xdr:grpSpPr>
        <a:xfrm>
          <a:off x="88107" y="3704474"/>
          <a:ext cx="1325244" cy="315950"/>
          <a:chOff x="18477958" y="3678171"/>
          <a:chExt cx="1353819" cy="322300"/>
        </a:xfrm>
      </xdr:grpSpPr>
      <xdr:pic>
        <xdr:nvPicPr>
          <xdr:cNvPr id="84" name="Picture 83">
            <a:extLst>
              <a:ext uri="{FF2B5EF4-FFF2-40B4-BE49-F238E27FC236}">
                <a16:creationId xmlns:a16="http://schemas.microsoft.com/office/drawing/2014/main" id="{710EDA4D-6FF5-42AE-BF17-339845E9FC6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3ECE7B8F-76C6-4FC0-A722-0B754FF98C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DDF17DE5-2950-4570-B9FC-17D846DC5C8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11907</xdr:colOff>
      <xdr:row>24</xdr:row>
      <xdr:rowOff>104678</xdr:rowOff>
    </xdr:from>
    <xdr:to>
      <xdr:col>1</xdr:col>
      <xdr:colOff>1337151</xdr:colOff>
      <xdr:row>26</xdr:row>
      <xdr:rowOff>95919</xdr:rowOff>
    </xdr:to>
    <xdr:grpSp>
      <xdr:nvGrpSpPr>
        <xdr:cNvPr id="87" name="Group 86">
          <a:extLst>
            <a:ext uri="{FF2B5EF4-FFF2-40B4-BE49-F238E27FC236}">
              <a16:creationId xmlns:a16="http://schemas.microsoft.com/office/drawing/2014/main" id="{06A570DA-4E26-44D8-B94F-231B6F460104}"/>
            </a:ext>
          </a:extLst>
        </xdr:cNvPr>
        <xdr:cNvGrpSpPr/>
      </xdr:nvGrpSpPr>
      <xdr:grpSpPr>
        <a:xfrm>
          <a:off x="69057" y="4200428"/>
          <a:ext cx="1325244" cy="315091"/>
          <a:chOff x="18467683" y="4166372"/>
          <a:chExt cx="1353819" cy="321441"/>
        </a:xfrm>
      </xdr:grpSpPr>
      <xdr:pic>
        <xdr:nvPicPr>
          <xdr:cNvPr id="88" name="Picture 87">
            <a:extLst>
              <a:ext uri="{FF2B5EF4-FFF2-40B4-BE49-F238E27FC236}">
                <a16:creationId xmlns:a16="http://schemas.microsoft.com/office/drawing/2014/main" id="{9540F13D-4CE2-45A5-BED3-1B416D39DED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F81A36A1-C3C1-4705-8C14-F4EC127BABF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4CE7E664-5EEA-49B9-B7B0-19CD3BFA771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41058</xdr:colOff>
      <xdr:row>27</xdr:row>
      <xdr:rowOff>63198</xdr:rowOff>
    </xdr:from>
    <xdr:to>
      <xdr:col>1</xdr:col>
      <xdr:colOff>904852</xdr:colOff>
      <xdr:row>29</xdr:row>
      <xdr:rowOff>54439</xdr:rowOff>
    </xdr:to>
    <xdr:grpSp>
      <xdr:nvGrpSpPr>
        <xdr:cNvPr id="91" name="Group 90">
          <a:extLst>
            <a:ext uri="{FF2B5EF4-FFF2-40B4-BE49-F238E27FC236}">
              <a16:creationId xmlns:a16="http://schemas.microsoft.com/office/drawing/2014/main" id="{342922CC-0790-4CB3-BB31-0E8334A3A5CD}"/>
            </a:ext>
          </a:extLst>
        </xdr:cNvPr>
        <xdr:cNvGrpSpPr/>
      </xdr:nvGrpSpPr>
      <xdr:grpSpPr>
        <a:xfrm>
          <a:off x="98208" y="4644723"/>
          <a:ext cx="863794" cy="315091"/>
          <a:chOff x="18477958" y="4594164"/>
          <a:chExt cx="876312" cy="321441"/>
        </a:xfrm>
      </xdr:grpSpPr>
      <xdr:pic>
        <xdr:nvPicPr>
          <xdr:cNvPr id="92" name="Picture 91">
            <a:extLst>
              <a:ext uri="{FF2B5EF4-FFF2-40B4-BE49-F238E27FC236}">
                <a16:creationId xmlns:a16="http://schemas.microsoft.com/office/drawing/2014/main" id="{2516BA0C-F5AF-4232-A08D-2AEC37183A8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8FF198EB-246D-4A35-B464-BED6433B7AE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grpSp>
    <xdr:clientData/>
  </xdr:twoCellAnchor>
  <xdr:twoCellAnchor>
    <xdr:from>
      <xdr:col>1</xdr:col>
      <xdr:colOff>702646</xdr:colOff>
      <xdr:row>29</xdr:row>
      <xdr:rowOff>121327</xdr:rowOff>
    </xdr:from>
    <xdr:to>
      <xdr:col>1</xdr:col>
      <xdr:colOff>1120770</xdr:colOff>
      <xdr:row>31</xdr:row>
      <xdr:rowOff>119863</xdr:rowOff>
    </xdr:to>
    <xdr:pic>
      <xdr:nvPicPr>
        <xdr:cNvPr id="97" name="Picture 96">
          <a:extLst>
            <a:ext uri="{FF2B5EF4-FFF2-40B4-BE49-F238E27FC236}">
              <a16:creationId xmlns:a16="http://schemas.microsoft.com/office/drawing/2014/main" id="{B97569FF-EA60-48A8-B4E2-1FE8FDCF412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59796" y="5026702"/>
          <a:ext cx="418124" cy="322386"/>
        </a:xfrm>
        <a:prstGeom prst="rect">
          <a:avLst/>
        </a:prstGeom>
      </xdr:spPr>
    </xdr:pic>
    <xdr:clientData/>
  </xdr:twoCellAnchor>
  <xdr:twoCellAnchor>
    <xdr:from>
      <xdr:col>1</xdr:col>
      <xdr:colOff>31801</xdr:colOff>
      <xdr:row>40</xdr:row>
      <xdr:rowOff>103150</xdr:rowOff>
    </xdr:from>
    <xdr:to>
      <xdr:col>2</xdr:col>
      <xdr:colOff>51</xdr:colOff>
      <xdr:row>54</xdr:row>
      <xdr:rowOff>59234</xdr:rowOff>
    </xdr:to>
    <xdr:grpSp>
      <xdr:nvGrpSpPr>
        <xdr:cNvPr id="98" name="Group 97">
          <a:extLst>
            <a:ext uri="{FF2B5EF4-FFF2-40B4-BE49-F238E27FC236}">
              <a16:creationId xmlns:a16="http://schemas.microsoft.com/office/drawing/2014/main" id="{24CD53E3-97A3-4854-B314-B7312C44FAE1}"/>
            </a:ext>
          </a:extLst>
        </xdr:cNvPr>
        <xdr:cNvGrpSpPr/>
      </xdr:nvGrpSpPr>
      <xdr:grpSpPr>
        <a:xfrm>
          <a:off x="88951" y="6789700"/>
          <a:ext cx="1330325" cy="2223034"/>
          <a:chOff x="88951" y="7240550"/>
          <a:chExt cx="1339850" cy="2267484"/>
        </a:xfrm>
      </xdr:grpSpPr>
      <xdr:pic>
        <xdr:nvPicPr>
          <xdr:cNvPr id="99" name="Picture 98">
            <a:extLst>
              <a:ext uri="{FF2B5EF4-FFF2-40B4-BE49-F238E27FC236}">
                <a16:creationId xmlns:a16="http://schemas.microsoft.com/office/drawing/2014/main" id="{08892ED3-8B51-4505-8509-F2A79B10CC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5A49C415-3B5E-4F10-9C2D-035772D5C29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BE7DEBC9-FAAF-44D2-B4D2-2EC0F8B39969}"/>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9DAA7928-AB8A-4217-9075-2E7D5B47DC1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097EAC64-F26C-4E8B-8BC4-71DFC5BCFF88}"/>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3E041464-0186-4CAD-BCE5-8FBECA5CBF4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A7A67AFF-2FB7-4E4E-B7F0-3628385D16DA}"/>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A0FD1779-BAB3-44CC-BD70-BC18C407D06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5DC50D2D-EC35-499B-A0E0-539889D65D1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7DD5D502-633C-435D-82CF-6A7564006D26}"/>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DAED3B75-E016-4DE1-BF8F-0740EEA1F3A1}"/>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C62AE3B5-285D-4147-B98B-E59F9DE0592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CDDC18BC-1087-48C5-B615-1D4127FC0C36}"/>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455560B8-27AE-48AD-B996-34A04A2F80D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1371396</xdr:colOff>
      <xdr:row>5</xdr:row>
      <xdr:rowOff>74334</xdr:rowOff>
    </xdr:to>
    <xdr:grpSp>
      <xdr:nvGrpSpPr>
        <xdr:cNvPr id="113" name="Group 112">
          <a:extLst>
            <a:ext uri="{FF2B5EF4-FFF2-40B4-BE49-F238E27FC236}">
              <a16:creationId xmlns:a16="http://schemas.microsoft.com/office/drawing/2014/main" id="{BA4B10CB-46FE-4D93-90B5-48908562C36A}"/>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3890CF91-5553-4D32-81E8-F2022A3104F9}"/>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F240176B-DCD6-459F-A13D-52A470AF54E1}"/>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B4C2F1FB-C919-4A39-AF70-D2E42D46D1A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34812</xdr:colOff>
      <xdr:row>6</xdr:row>
      <xdr:rowOff>79713</xdr:rowOff>
    </xdr:from>
    <xdr:to>
      <xdr:col>1</xdr:col>
      <xdr:colOff>1352346</xdr:colOff>
      <xdr:row>8</xdr:row>
      <xdr:rowOff>78697</xdr:rowOff>
    </xdr:to>
    <xdr:grpSp>
      <xdr:nvGrpSpPr>
        <xdr:cNvPr id="117" name="Group 116">
          <a:extLst>
            <a:ext uri="{FF2B5EF4-FFF2-40B4-BE49-F238E27FC236}">
              <a16:creationId xmlns:a16="http://schemas.microsoft.com/office/drawing/2014/main" id="{499B3A00-BB36-4A2B-8DD6-6810F6327A3A}"/>
            </a:ext>
          </a:extLst>
        </xdr:cNvPr>
        <xdr:cNvGrpSpPr/>
      </xdr:nvGrpSpPr>
      <xdr:grpSpPr>
        <a:xfrm>
          <a:off x="91962" y="1260813"/>
          <a:ext cx="1317534" cy="322834"/>
          <a:chOff x="18477958" y="1305253"/>
          <a:chExt cx="1346109" cy="329184"/>
        </a:xfrm>
      </xdr:grpSpPr>
      <xdr:pic>
        <xdr:nvPicPr>
          <xdr:cNvPr id="118" name="Picture 117">
            <a:extLst>
              <a:ext uri="{FF2B5EF4-FFF2-40B4-BE49-F238E27FC236}">
                <a16:creationId xmlns:a16="http://schemas.microsoft.com/office/drawing/2014/main" id="{63BC0927-2C5A-4ED6-9468-769E82C39C0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5BACEE9B-27DE-41AF-A9B7-18E52A357A5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345E80A5-6653-4D6A-A712-705D9EE09B3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257301</xdr:colOff>
      <xdr:row>29</xdr:row>
      <xdr:rowOff>126493</xdr:rowOff>
    </xdr:from>
    <xdr:to>
      <xdr:col>1</xdr:col>
      <xdr:colOff>688822</xdr:colOff>
      <xdr:row>31</xdr:row>
      <xdr:rowOff>125477</xdr:rowOff>
    </xdr:to>
    <xdr:pic>
      <xdr:nvPicPr>
        <xdr:cNvPr id="123" name="Picture 122">
          <a:extLst>
            <a:ext uri="{FF2B5EF4-FFF2-40B4-BE49-F238E27FC236}">
              <a16:creationId xmlns:a16="http://schemas.microsoft.com/office/drawing/2014/main" id="{B546C3BC-FE19-40C5-B0F4-893138279D97}"/>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314451" y="5031868"/>
          <a:ext cx="431521" cy="322834"/>
        </a:xfrm>
        <a:prstGeom prst="rect">
          <a:avLst/>
        </a:prstGeom>
      </xdr:spPr>
    </xdr:pic>
    <xdr:clientData/>
  </xdr:twoCellAnchor>
  <xdr:twoCellAnchor>
    <xdr:from>
      <xdr:col>7</xdr:col>
      <xdr:colOff>0</xdr:colOff>
      <xdr:row>14</xdr:row>
      <xdr:rowOff>155864</xdr:rowOff>
    </xdr:from>
    <xdr:to>
      <xdr:col>12</xdr:col>
      <xdr:colOff>0</xdr:colOff>
      <xdr:row>19</xdr:row>
      <xdr:rowOff>0</xdr:rowOff>
    </xdr:to>
    <xdr:sp macro="" textlink="">
      <xdr:nvSpPr>
        <xdr:cNvPr id="124" name="Rectangle 123">
          <a:extLst>
            <a:ext uri="{FF2B5EF4-FFF2-40B4-BE49-F238E27FC236}">
              <a16:creationId xmlns:a16="http://schemas.microsoft.com/office/drawing/2014/main" id="{C0AF7A07-4F38-4CE0-96F3-3BC7BC4BF037}"/>
            </a:ext>
          </a:extLst>
        </xdr:cNvPr>
        <xdr:cNvSpPr/>
      </xdr:nvSpPr>
      <xdr:spPr>
        <a:xfrm>
          <a:off x="4400550" y="4575464"/>
          <a:ext cx="396240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133350</xdr:rowOff>
    </xdr:from>
    <xdr:to>
      <xdr:col>12</xdr:col>
      <xdr:colOff>0</xdr:colOff>
      <xdr:row>15</xdr:row>
      <xdr:rowOff>0</xdr:rowOff>
    </xdr:to>
    <xdr:sp macro="" textlink="">
      <xdr:nvSpPr>
        <xdr:cNvPr id="125" name="Rectangle: Top Corners Rounded 124">
          <a:extLst>
            <a:ext uri="{FF2B5EF4-FFF2-40B4-BE49-F238E27FC236}">
              <a16:creationId xmlns:a16="http://schemas.microsoft.com/office/drawing/2014/main" id="{1032BDB6-9488-4CB9-B639-6E2537EF626A}"/>
            </a:ext>
          </a:extLst>
        </xdr:cNvPr>
        <xdr:cNvSpPr/>
      </xdr:nvSpPr>
      <xdr:spPr>
        <a:xfrm>
          <a:off x="4400550" y="43910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133350</xdr:rowOff>
    </xdr:from>
    <xdr:to>
      <xdr:col>8</xdr:col>
      <xdr:colOff>0</xdr:colOff>
      <xdr:row>15</xdr:row>
      <xdr:rowOff>0</xdr:rowOff>
    </xdr:to>
    <xdr:sp macro="" textlink="">
      <xdr:nvSpPr>
        <xdr:cNvPr id="128" name="TextBox 127">
          <a:extLst>
            <a:ext uri="{FF2B5EF4-FFF2-40B4-BE49-F238E27FC236}">
              <a16:creationId xmlns:a16="http://schemas.microsoft.com/office/drawing/2014/main" id="{8E60A8F5-875C-4641-8691-776AF7B38DBA}"/>
            </a:ext>
          </a:extLst>
        </xdr:cNvPr>
        <xdr:cNvSpPr txBox="1"/>
      </xdr:nvSpPr>
      <xdr:spPr>
        <a:xfrm>
          <a:off x="4400550" y="43910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7</xdr:col>
      <xdr:colOff>0</xdr:colOff>
      <xdr:row>20</xdr:row>
      <xdr:rowOff>155864</xdr:rowOff>
    </xdr:from>
    <xdr:to>
      <xdr:col>12</xdr:col>
      <xdr:colOff>0</xdr:colOff>
      <xdr:row>31</xdr:row>
      <xdr:rowOff>0</xdr:rowOff>
    </xdr:to>
    <xdr:sp macro="" textlink="">
      <xdr:nvSpPr>
        <xdr:cNvPr id="129" name="Rectangle 128">
          <a:extLst>
            <a:ext uri="{FF2B5EF4-FFF2-40B4-BE49-F238E27FC236}">
              <a16:creationId xmlns:a16="http://schemas.microsoft.com/office/drawing/2014/main" id="{093213C5-28B6-49FF-84EA-EFA248F5467A}"/>
            </a:ext>
          </a:extLst>
        </xdr:cNvPr>
        <xdr:cNvSpPr/>
      </xdr:nvSpPr>
      <xdr:spPr>
        <a:xfrm>
          <a:off x="4400550" y="5547014"/>
          <a:ext cx="396240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19</xdr:row>
      <xdr:rowOff>133350</xdr:rowOff>
    </xdr:from>
    <xdr:to>
      <xdr:col>12</xdr:col>
      <xdr:colOff>0</xdr:colOff>
      <xdr:row>21</xdr:row>
      <xdr:rowOff>0</xdr:rowOff>
    </xdr:to>
    <xdr:sp macro="" textlink="">
      <xdr:nvSpPr>
        <xdr:cNvPr id="130" name="Rectangle: Top Corners Rounded 129">
          <a:extLst>
            <a:ext uri="{FF2B5EF4-FFF2-40B4-BE49-F238E27FC236}">
              <a16:creationId xmlns:a16="http://schemas.microsoft.com/office/drawing/2014/main" id="{6E146BEF-58E1-4C81-A7F7-327678D552D9}"/>
            </a:ext>
          </a:extLst>
        </xdr:cNvPr>
        <xdr:cNvSpPr/>
      </xdr:nvSpPr>
      <xdr:spPr>
        <a:xfrm>
          <a:off x="4400550" y="536257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19</xdr:row>
      <xdr:rowOff>133350</xdr:rowOff>
    </xdr:from>
    <xdr:to>
      <xdr:col>8</xdr:col>
      <xdr:colOff>0</xdr:colOff>
      <xdr:row>21</xdr:row>
      <xdr:rowOff>0</xdr:rowOff>
    </xdr:to>
    <xdr:sp macro="" textlink="">
      <xdr:nvSpPr>
        <xdr:cNvPr id="133" name="TextBox 132">
          <a:extLst>
            <a:ext uri="{FF2B5EF4-FFF2-40B4-BE49-F238E27FC236}">
              <a16:creationId xmlns:a16="http://schemas.microsoft.com/office/drawing/2014/main" id="{201DC061-FCFB-4163-80FB-19BC99F6194C}"/>
            </a:ext>
          </a:extLst>
        </xdr:cNvPr>
        <xdr:cNvSpPr txBox="1"/>
      </xdr:nvSpPr>
      <xdr:spPr>
        <a:xfrm>
          <a:off x="4400550" y="536257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1</xdr:col>
      <xdr:colOff>917358</xdr:colOff>
      <xdr:row>27</xdr:row>
      <xdr:rowOff>63198</xdr:rowOff>
    </xdr:from>
    <xdr:to>
      <xdr:col>1</xdr:col>
      <xdr:colOff>1344103</xdr:colOff>
      <xdr:row>29</xdr:row>
      <xdr:rowOff>61743</xdr:rowOff>
    </xdr:to>
    <xdr:pic>
      <xdr:nvPicPr>
        <xdr:cNvPr id="134" name="Picture 133">
          <a:extLst>
            <a:ext uri="{FF2B5EF4-FFF2-40B4-BE49-F238E27FC236}">
              <a16:creationId xmlns:a16="http://schemas.microsoft.com/office/drawing/2014/main" id="{460ABB10-AC11-425B-A636-8C8266A3510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74508" y="4644723"/>
          <a:ext cx="426745" cy="322395"/>
        </a:xfrm>
        <a:prstGeom prst="rect">
          <a:avLst/>
        </a:prstGeom>
      </xdr:spPr>
    </xdr:pic>
    <xdr:clientData/>
  </xdr:twoCellAnchor>
  <xdr:twoCellAnchor editAs="oneCell">
    <xdr:from>
      <xdr:col>6</xdr:col>
      <xdr:colOff>95248</xdr:colOff>
      <xdr:row>6</xdr:row>
      <xdr:rowOff>146443</xdr:rowOff>
    </xdr:from>
    <xdr:to>
      <xdr:col>7</xdr:col>
      <xdr:colOff>483280</xdr:colOff>
      <xdr:row>10</xdr:row>
      <xdr:rowOff>1663</xdr:rowOff>
    </xdr:to>
    <xdr:pic>
      <xdr:nvPicPr>
        <xdr:cNvPr id="136" name="Picture 135">
          <a:extLst>
            <a:ext uri="{FF2B5EF4-FFF2-40B4-BE49-F238E27FC236}">
              <a16:creationId xmlns:a16="http://schemas.microsoft.com/office/drawing/2014/main" id="{35A9B5CD-4810-4C3B-AD40-681126242BCF}"/>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505323" y="1327543"/>
          <a:ext cx="502332" cy="502920"/>
        </a:xfrm>
        <a:prstGeom prst="rect">
          <a:avLst/>
        </a:prstGeom>
      </xdr:spPr>
    </xdr:pic>
    <xdr:clientData/>
  </xdr:twoCellAnchor>
  <xdr:twoCellAnchor editAs="oneCell">
    <xdr:from>
      <xdr:col>7</xdr:col>
      <xdr:colOff>326210</xdr:colOff>
      <xdr:row>6</xdr:row>
      <xdr:rowOff>127393</xdr:rowOff>
    </xdr:from>
    <xdr:to>
      <xdr:col>7</xdr:col>
      <xdr:colOff>828250</xdr:colOff>
      <xdr:row>9</xdr:row>
      <xdr:rowOff>144538</xdr:rowOff>
    </xdr:to>
    <xdr:pic>
      <xdr:nvPicPr>
        <xdr:cNvPr id="138" name="Picture 137">
          <a:extLst>
            <a:ext uri="{FF2B5EF4-FFF2-40B4-BE49-F238E27FC236}">
              <a16:creationId xmlns:a16="http://schemas.microsoft.com/office/drawing/2014/main" id="{F2BB324C-8DC0-4443-9DBD-E041413194D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4850585" y="1308493"/>
          <a:ext cx="502040" cy="502920"/>
        </a:xfrm>
        <a:prstGeom prst="rect">
          <a:avLst/>
        </a:prstGeom>
      </xdr:spPr>
    </xdr:pic>
    <xdr:clientData/>
  </xdr:twoCellAnchor>
  <xdr:twoCellAnchor editAs="oneCell">
    <xdr:from>
      <xdr:col>7</xdr:col>
      <xdr:colOff>775058</xdr:colOff>
      <xdr:row>6</xdr:row>
      <xdr:rowOff>129774</xdr:rowOff>
    </xdr:from>
    <xdr:to>
      <xdr:col>8</xdr:col>
      <xdr:colOff>38848</xdr:colOff>
      <xdr:row>9</xdr:row>
      <xdr:rowOff>146919</xdr:rowOff>
    </xdr:to>
    <xdr:pic>
      <xdr:nvPicPr>
        <xdr:cNvPr id="140" name="Picture 139">
          <a:extLst>
            <a:ext uri="{FF2B5EF4-FFF2-40B4-BE49-F238E27FC236}">
              <a16:creationId xmlns:a16="http://schemas.microsoft.com/office/drawing/2014/main" id="{06743A48-33FA-431E-98BE-5C629598452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299433" y="1310874"/>
          <a:ext cx="502040" cy="502920"/>
        </a:xfrm>
        <a:prstGeom prst="rect">
          <a:avLst/>
        </a:prstGeom>
      </xdr:spPr>
    </xdr:pic>
    <xdr:clientData/>
  </xdr:twoCellAnchor>
  <xdr:twoCellAnchor editAs="oneCell">
    <xdr:from>
      <xdr:col>6</xdr:col>
      <xdr:colOff>77390</xdr:colOff>
      <xdr:row>10</xdr:row>
      <xdr:rowOff>70245</xdr:rowOff>
    </xdr:from>
    <xdr:to>
      <xdr:col>7</xdr:col>
      <xdr:colOff>465592</xdr:colOff>
      <xdr:row>13</xdr:row>
      <xdr:rowOff>87390</xdr:rowOff>
    </xdr:to>
    <xdr:pic>
      <xdr:nvPicPr>
        <xdr:cNvPr id="142" name="Picture 141">
          <a:extLst>
            <a:ext uri="{FF2B5EF4-FFF2-40B4-BE49-F238E27FC236}">
              <a16:creationId xmlns:a16="http://schemas.microsoft.com/office/drawing/2014/main" id="{8A933C93-6D57-48E4-AC1A-2F6FCE746BCA}"/>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4487465" y="1899045"/>
          <a:ext cx="502502" cy="502920"/>
        </a:xfrm>
        <a:prstGeom prst="rect">
          <a:avLst/>
        </a:prstGeom>
      </xdr:spPr>
    </xdr:pic>
    <xdr:clientData/>
  </xdr:twoCellAnchor>
  <xdr:twoCellAnchor editAs="oneCell">
    <xdr:from>
      <xdr:col>7</xdr:col>
      <xdr:colOff>773886</xdr:colOff>
      <xdr:row>10</xdr:row>
      <xdr:rowOff>71417</xdr:rowOff>
    </xdr:from>
    <xdr:to>
      <xdr:col>8</xdr:col>
      <xdr:colOff>37929</xdr:colOff>
      <xdr:row>13</xdr:row>
      <xdr:rowOff>88562</xdr:rowOff>
    </xdr:to>
    <xdr:pic>
      <xdr:nvPicPr>
        <xdr:cNvPr id="144" name="Picture 143">
          <a:extLst>
            <a:ext uri="{FF2B5EF4-FFF2-40B4-BE49-F238E27FC236}">
              <a16:creationId xmlns:a16="http://schemas.microsoft.com/office/drawing/2014/main" id="{8E246CB9-0663-4542-B29D-F599B2791B77}"/>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298261" y="1900217"/>
          <a:ext cx="502293" cy="502920"/>
        </a:xfrm>
        <a:prstGeom prst="rect">
          <a:avLst/>
        </a:prstGeom>
      </xdr:spPr>
    </xdr:pic>
    <xdr:clientData/>
  </xdr:twoCellAnchor>
  <xdr:twoCellAnchor editAs="oneCell">
    <xdr:from>
      <xdr:col>7</xdr:col>
      <xdr:colOff>369055</xdr:colOff>
      <xdr:row>10</xdr:row>
      <xdr:rowOff>69017</xdr:rowOff>
    </xdr:from>
    <xdr:to>
      <xdr:col>7</xdr:col>
      <xdr:colOff>871348</xdr:colOff>
      <xdr:row>13</xdr:row>
      <xdr:rowOff>86162</xdr:rowOff>
    </xdr:to>
    <xdr:pic>
      <xdr:nvPicPr>
        <xdr:cNvPr id="146" name="Picture 145">
          <a:extLst>
            <a:ext uri="{FF2B5EF4-FFF2-40B4-BE49-F238E27FC236}">
              <a16:creationId xmlns:a16="http://schemas.microsoft.com/office/drawing/2014/main" id="{FA88328E-A5B7-4194-8D8F-986F2AB5B1F9}"/>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4893430" y="1897817"/>
          <a:ext cx="502293" cy="502920"/>
        </a:xfrm>
        <a:prstGeom prst="rect">
          <a:avLst/>
        </a:prstGeom>
      </xdr:spPr>
    </xdr:pic>
    <xdr:clientData/>
  </xdr:twoCellAnchor>
  <xdr:twoCellAnchor editAs="oneCell">
    <xdr:from>
      <xdr:col>7</xdr:col>
      <xdr:colOff>570313</xdr:colOff>
      <xdr:row>8</xdr:row>
      <xdr:rowOff>104771</xdr:rowOff>
    </xdr:from>
    <xdr:to>
      <xdr:col>7</xdr:col>
      <xdr:colOff>1073904</xdr:colOff>
      <xdr:row>11</xdr:row>
      <xdr:rowOff>121916</xdr:rowOff>
    </xdr:to>
    <xdr:pic>
      <xdr:nvPicPr>
        <xdr:cNvPr id="148" name="Picture 147">
          <a:extLst>
            <a:ext uri="{FF2B5EF4-FFF2-40B4-BE49-F238E27FC236}">
              <a16:creationId xmlns:a16="http://schemas.microsoft.com/office/drawing/2014/main" id="{4E4FC12A-F461-4E77-8488-60D0DD37FB81}"/>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094688" y="1609721"/>
          <a:ext cx="503591" cy="502920"/>
        </a:xfrm>
        <a:prstGeom prst="rect">
          <a:avLst/>
        </a:prstGeom>
      </xdr:spPr>
    </xdr:pic>
    <xdr:clientData/>
  </xdr:twoCellAnchor>
  <xdr:twoCellAnchor>
    <xdr:from>
      <xdr:col>4</xdr:col>
      <xdr:colOff>0</xdr:colOff>
      <xdr:row>1</xdr:row>
      <xdr:rowOff>133350</xdr:rowOff>
    </xdr:from>
    <xdr:to>
      <xdr:col>5</xdr:col>
      <xdr:colOff>0</xdr:colOff>
      <xdr:row>3</xdr:row>
      <xdr:rowOff>0</xdr:rowOff>
    </xdr:to>
    <xdr:sp macro="" textlink="">
      <xdr:nvSpPr>
        <xdr:cNvPr id="135" name="TextBox 134">
          <a:extLst>
            <a:ext uri="{FF2B5EF4-FFF2-40B4-BE49-F238E27FC236}">
              <a16:creationId xmlns:a16="http://schemas.microsoft.com/office/drawing/2014/main" id="{FA2A9940-5A9D-4D08-B99D-5AD7A6D3D7D5}"/>
            </a:ext>
          </a:extLst>
        </xdr:cNvPr>
        <xdr:cNvSpPr txBox="1"/>
      </xdr:nvSpPr>
      <xdr:spPr>
        <a:xfrm>
          <a:off x="349567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3</xdr:col>
      <xdr:colOff>0</xdr:colOff>
      <xdr:row>32</xdr:row>
      <xdr:rowOff>142875</xdr:rowOff>
    </xdr:from>
    <xdr:to>
      <xdr:col>4</xdr:col>
      <xdr:colOff>0</xdr:colOff>
      <xdr:row>34</xdr:row>
      <xdr:rowOff>9525</xdr:rowOff>
    </xdr:to>
    <xdr:sp macro="" textlink="">
      <xdr:nvSpPr>
        <xdr:cNvPr id="137" name="TextBox 136">
          <a:extLst>
            <a:ext uri="{FF2B5EF4-FFF2-40B4-BE49-F238E27FC236}">
              <a16:creationId xmlns:a16="http://schemas.microsoft.com/office/drawing/2014/main" id="{5DF11C36-AE6F-4587-8FBC-68FA2F410D03}"/>
            </a:ext>
          </a:extLst>
        </xdr:cNvPr>
        <xdr:cNvSpPr txBox="1"/>
      </xdr:nvSpPr>
      <xdr:spPr>
        <a:xfrm>
          <a:off x="3048000" y="55340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38</xdr:row>
      <xdr:rowOff>142875</xdr:rowOff>
    </xdr:from>
    <xdr:to>
      <xdr:col>4</xdr:col>
      <xdr:colOff>0</xdr:colOff>
      <xdr:row>40</xdr:row>
      <xdr:rowOff>9525</xdr:rowOff>
    </xdr:to>
    <xdr:sp macro="" textlink="">
      <xdr:nvSpPr>
        <xdr:cNvPr id="141" name="TextBox 140">
          <a:extLst>
            <a:ext uri="{FF2B5EF4-FFF2-40B4-BE49-F238E27FC236}">
              <a16:creationId xmlns:a16="http://schemas.microsoft.com/office/drawing/2014/main" id="{F4582EF4-C201-4DCD-9E6C-A0C00D404505}"/>
            </a:ext>
          </a:extLst>
        </xdr:cNvPr>
        <xdr:cNvSpPr txBox="1"/>
      </xdr:nvSpPr>
      <xdr:spPr>
        <a:xfrm>
          <a:off x="3048000" y="6505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55</xdr:row>
      <xdr:rowOff>142875</xdr:rowOff>
    </xdr:from>
    <xdr:to>
      <xdr:col>4</xdr:col>
      <xdr:colOff>0</xdr:colOff>
      <xdr:row>57</xdr:row>
      <xdr:rowOff>9525</xdr:rowOff>
    </xdr:to>
    <xdr:sp macro="" textlink="">
      <xdr:nvSpPr>
        <xdr:cNvPr id="145" name="TextBox 144">
          <a:extLst>
            <a:ext uri="{FF2B5EF4-FFF2-40B4-BE49-F238E27FC236}">
              <a16:creationId xmlns:a16="http://schemas.microsoft.com/office/drawing/2014/main" id="{E4F5E718-8709-46B0-8FE3-ED5CD2BB09A5}"/>
            </a:ext>
          </a:extLst>
        </xdr:cNvPr>
        <xdr:cNvSpPr txBox="1"/>
      </xdr:nvSpPr>
      <xdr:spPr>
        <a:xfrm>
          <a:off x="3048000" y="92583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31</xdr:row>
      <xdr:rowOff>133350</xdr:rowOff>
    </xdr:from>
    <xdr:to>
      <xdr:col>10</xdr:col>
      <xdr:colOff>0</xdr:colOff>
      <xdr:row>33</xdr:row>
      <xdr:rowOff>0</xdr:rowOff>
    </xdr:to>
    <xdr:sp macro="" textlink="">
      <xdr:nvSpPr>
        <xdr:cNvPr id="147" name="TextBox 146">
          <a:extLst>
            <a:ext uri="{FF2B5EF4-FFF2-40B4-BE49-F238E27FC236}">
              <a16:creationId xmlns:a16="http://schemas.microsoft.com/office/drawing/2014/main" id="{75ABF0B7-4720-476E-808D-0009935209B8}"/>
            </a:ext>
          </a:extLst>
        </xdr:cNvPr>
        <xdr:cNvSpPr txBox="1"/>
      </xdr:nvSpPr>
      <xdr:spPr>
        <a:xfrm>
          <a:off x="7229475" y="5362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149" name="TextBox 148">
          <a:extLst>
            <a:ext uri="{FF2B5EF4-FFF2-40B4-BE49-F238E27FC236}">
              <a16:creationId xmlns:a16="http://schemas.microsoft.com/office/drawing/2014/main" id="{CC011817-9539-4C45-B184-D8C8FEDD08E6}"/>
            </a:ext>
          </a:extLst>
        </xdr:cNvPr>
        <xdr:cNvSpPr txBox="1"/>
      </xdr:nvSpPr>
      <xdr:spPr>
        <a:xfrm>
          <a:off x="7229475" y="34194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3</xdr:col>
      <xdr:colOff>0</xdr:colOff>
      <xdr:row>63</xdr:row>
      <xdr:rowOff>142875</xdr:rowOff>
    </xdr:from>
    <xdr:to>
      <xdr:col>4</xdr:col>
      <xdr:colOff>0</xdr:colOff>
      <xdr:row>65</xdr:row>
      <xdr:rowOff>9525</xdr:rowOff>
    </xdr:to>
    <xdr:sp macro="" textlink="">
      <xdr:nvSpPr>
        <xdr:cNvPr id="150" name="TextBox 149">
          <a:extLst>
            <a:ext uri="{FF2B5EF4-FFF2-40B4-BE49-F238E27FC236}">
              <a16:creationId xmlns:a16="http://schemas.microsoft.com/office/drawing/2014/main" id="{A08CCBFC-E277-4B26-8196-DE7EC874C106}"/>
            </a:ext>
          </a:extLst>
        </xdr:cNvPr>
        <xdr:cNvSpPr txBox="1"/>
      </xdr:nvSpPr>
      <xdr:spPr>
        <a:xfrm>
          <a:off x="3048000" y="105537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13</xdr:row>
      <xdr:rowOff>133350</xdr:rowOff>
    </xdr:from>
    <xdr:to>
      <xdr:col>10</xdr:col>
      <xdr:colOff>0</xdr:colOff>
      <xdr:row>15</xdr:row>
      <xdr:rowOff>0</xdr:rowOff>
    </xdr:to>
    <xdr:sp macro="" textlink="">
      <xdr:nvSpPr>
        <xdr:cNvPr id="151" name="TextBox 150">
          <a:extLst>
            <a:ext uri="{FF2B5EF4-FFF2-40B4-BE49-F238E27FC236}">
              <a16:creationId xmlns:a16="http://schemas.microsoft.com/office/drawing/2014/main" id="{7312BFC6-E725-4C05-A4F9-5FD836BA1C9E}"/>
            </a:ext>
          </a:extLst>
        </xdr:cNvPr>
        <xdr:cNvSpPr txBox="1"/>
      </xdr:nvSpPr>
      <xdr:spPr>
        <a:xfrm>
          <a:off x="7229475" y="24479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152" name="TextBox 151">
          <a:extLst>
            <a:ext uri="{FF2B5EF4-FFF2-40B4-BE49-F238E27FC236}">
              <a16:creationId xmlns:a16="http://schemas.microsoft.com/office/drawing/2014/main" id="{F79ACCE6-5FE7-453B-BDA8-B9246713A64C}"/>
            </a:ext>
          </a:extLst>
        </xdr:cNvPr>
        <xdr:cNvSpPr txBox="1"/>
      </xdr:nvSpPr>
      <xdr:spPr>
        <a:xfrm>
          <a:off x="722947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15</xdr:col>
      <xdr:colOff>0</xdr:colOff>
      <xdr:row>1</xdr:row>
      <xdr:rowOff>142875</xdr:rowOff>
    </xdr:from>
    <xdr:to>
      <xdr:col>16</xdr:col>
      <xdr:colOff>0</xdr:colOff>
      <xdr:row>3</xdr:row>
      <xdr:rowOff>9525</xdr:rowOff>
    </xdr:to>
    <xdr:sp macro="" textlink="">
      <xdr:nvSpPr>
        <xdr:cNvPr id="153" name="TextBox 152">
          <a:extLst>
            <a:ext uri="{FF2B5EF4-FFF2-40B4-BE49-F238E27FC236}">
              <a16:creationId xmlns:a16="http://schemas.microsoft.com/office/drawing/2014/main" id="{0DCFBBF9-362A-409E-B258-60AD5A021A3D}"/>
            </a:ext>
          </a:extLst>
        </xdr:cNvPr>
        <xdr:cNvSpPr txBox="1"/>
      </xdr:nvSpPr>
      <xdr:spPr>
        <a:xfrm>
          <a:off x="11772900"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20</xdr:col>
      <xdr:colOff>0</xdr:colOff>
      <xdr:row>1</xdr:row>
      <xdr:rowOff>142875</xdr:rowOff>
    </xdr:from>
    <xdr:to>
      <xdr:col>21</xdr:col>
      <xdr:colOff>0</xdr:colOff>
      <xdr:row>3</xdr:row>
      <xdr:rowOff>9525</xdr:rowOff>
    </xdr:to>
    <xdr:sp macro="" textlink="">
      <xdr:nvSpPr>
        <xdr:cNvPr id="154" name="TextBox 153">
          <a:extLst>
            <a:ext uri="{FF2B5EF4-FFF2-40B4-BE49-F238E27FC236}">
              <a16:creationId xmlns:a16="http://schemas.microsoft.com/office/drawing/2014/main" id="{B7659C23-E957-4F6C-A33F-9D3467257F15}"/>
            </a:ext>
          </a:extLst>
        </xdr:cNvPr>
        <xdr:cNvSpPr txBox="1"/>
      </xdr:nvSpPr>
      <xdr:spPr>
        <a:xfrm>
          <a:off x="16192500"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10</xdr:col>
      <xdr:colOff>0</xdr:colOff>
      <xdr:row>1</xdr:row>
      <xdr:rowOff>142875</xdr:rowOff>
    </xdr:from>
    <xdr:to>
      <xdr:col>11</xdr:col>
      <xdr:colOff>0</xdr:colOff>
      <xdr:row>3</xdr:row>
      <xdr:rowOff>9525</xdr:rowOff>
    </xdr:to>
    <xdr:sp macro="" textlink="">
      <xdr:nvSpPr>
        <xdr:cNvPr id="155" name="TextBox 154">
          <a:extLst>
            <a:ext uri="{FF2B5EF4-FFF2-40B4-BE49-F238E27FC236}">
              <a16:creationId xmlns:a16="http://schemas.microsoft.com/office/drawing/2014/main" id="{A3CEDEB5-6495-4294-B194-28E40990CD9B}"/>
            </a:ext>
          </a:extLst>
        </xdr:cNvPr>
        <xdr:cNvSpPr txBox="1"/>
      </xdr:nvSpPr>
      <xdr:spPr>
        <a:xfrm>
          <a:off x="7677150"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16</xdr:col>
      <xdr:colOff>0</xdr:colOff>
      <xdr:row>1</xdr:row>
      <xdr:rowOff>142875</xdr:rowOff>
    </xdr:from>
    <xdr:to>
      <xdr:col>17</xdr:col>
      <xdr:colOff>0</xdr:colOff>
      <xdr:row>3</xdr:row>
      <xdr:rowOff>9525</xdr:rowOff>
    </xdr:to>
    <xdr:sp macro="" textlink="">
      <xdr:nvSpPr>
        <xdr:cNvPr id="156" name="TextBox 155">
          <a:extLst>
            <a:ext uri="{FF2B5EF4-FFF2-40B4-BE49-F238E27FC236}">
              <a16:creationId xmlns:a16="http://schemas.microsoft.com/office/drawing/2014/main" id="{9DF99677-8B9F-411D-A727-62C7698A3755}"/>
            </a:ext>
          </a:extLst>
        </xdr:cNvPr>
        <xdr:cNvSpPr txBox="1"/>
      </xdr:nvSpPr>
      <xdr:spPr>
        <a:xfrm>
          <a:off x="12220575"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21</xdr:col>
      <xdr:colOff>0</xdr:colOff>
      <xdr:row>1</xdr:row>
      <xdr:rowOff>142875</xdr:rowOff>
    </xdr:from>
    <xdr:to>
      <xdr:col>22</xdr:col>
      <xdr:colOff>0</xdr:colOff>
      <xdr:row>3</xdr:row>
      <xdr:rowOff>9525</xdr:rowOff>
    </xdr:to>
    <xdr:sp macro="" textlink="">
      <xdr:nvSpPr>
        <xdr:cNvPr id="158" name="TextBox 157">
          <a:extLst>
            <a:ext uri="{FF2B5EF4-FFF2-40B4-BE49-F238E27FC236}">
              <a16:creationId xmlns:a16="http://schemas.microsoft.com/office/drawing/2014/main" id="{CEB24FB8-D9B2-47CE-AFA8-5A823B128108}"/>
            </a:ext>
          </a:extLst>
        </xdr:cNvPr>
        <xdr:cNvSpPr txBox="1"/>
      </xdr:nvSpPr>
      <xdr:spPr>
        <a:xfrm>
          <a:off x="16640175" y="514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13</xdr:row>
      <xdr:rowOff>142875</xdr:rowOff>
    </xdr:from>
    <xdr:to>
      <xdr:col>11</xdr:col>
      <xdr:colOff>0</xdr:colOff>
      <xdr:row>15</xdr:row>
      <xdr:rowOff>9525</xdr:rowOff>
    </xdr:to>
    <xdr:sp macro="" textlink="">
      <xdr:nvSpPr>
        <xdr:cNvPr id="159" name="TextBox 158">
          <a:extLst>
            <a:ext uri="{FF2B5EF4-FFF2-40B4-BE49-F238E27FC236}">
              <a16:creationId xmlns:a16="http://schemas.microsoft.com/office/drawing/2014/main" id="{5A7900A0-A754-4113-99FA-7B46596D9B05}"/>
            </a:ext>
          </a:extLst>
        </xdr:cNvPr>
        <xdr:cNvSpPr txBox="1"/>
      </xdr:nvSpPr>
      <xdr:spPr>
        <a:xfrm>
          <a:off x="7677150" y="24574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19</xdr:row>
      <xdr:rowOff>142875</xdr:rowOff>
    </xdr:from>
    <xdr:to>
      <xdr:col>11</xdr:col>
      <xdr:colOff>0</xdr:colOff>
      <xdr:row>21</xdr:row>
      <xdr:rowOff>9525</xdr:rowOff>
    </xdr:to>
    <xdr:sp macro="" textlink="">
      <xdr:nvSpPr>
        <xdr:cNvPr id="160" name="TextBox 159">
          <a:extLst>
            <a:ext uri="{FF2B5EF4-FFF2-40B4-BE49-F238E27FC236}">
              <a16:creationId xmlns:a16="http://schemas.microsoft.com/office/drawing/2014/main" id="{6277670A-D9F1-481A-A8EE-68D3AA02F356}"/>
            </a:ext>
          </a:extLst>
        </xdr:cNvPr>
        <xdr:cNvSpPr txBox="1"/>
      </xdr:nvSpPr>
      <xdr:spPr>
        <a:xfrm>
          <a:off x="7677150" y="34290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32</xdr:row>
      <xdr:rowOff>142875</xdr:rowOff>
    </xdr:from>
    <xdr:to>
      <xdr:col>5</xdr:col>
      <xdr:colOff>0</xdr:colOff>
      <xdr:row>34</xdr:row>
      <xdr:rowOff>9525</xdr:rowOff>
    </xdr:to>
    <xdr:sp macro="" textlink="">
      <xdr:nvSpPr>
        <xdr:cNvPr id="161" name="TextBox 160">
          <a:extLst>
            <a:ext uri="{FF2B5EF4-FFF2-40B4-BE49-F238E27FC236}">
              <a16:creationId xmlns:a16="http://schemas.microsoft.com/office/drawing/2014/main" id="{00035120-BC06-48A8-9B61-ADFFE4D762DC}"/>
            </a:ext>
          </a:extLst>
        </xdr:cNvPr>
        <xdr:cNvSpPr txBox="1"/>
      </xdr:nvSpPr>
      <xdr:spPr>
        <a:xfrm>
          <a:off x="3495675" y="55340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10</xdr:col>
      <xdr:colOff>0</xdr:colOff>
      <xdr:row>31</xdr:row>
      <xdr:rowOff>142875</xdr:rowOff>
    </xdr:from>
    <xdr:to>
      <xdr:col>11</xdr:col>
      <xdr:colOff>0</xdr:colOff>
      <xdr:row>33</xdr:row>
      <xdr:rowOff>9525</xdr:rowOff>
    </xdr:to>
    <xdr:sp macro="" textlink="">
      <xdr:nvSpPr>
        <xdr:cNvPr id="163" name="TextBox 162">
          <a:extLst>
            <a:ext uri="{FF2B5EF4-FFF2-40B4-BE49-F238E27FC236}">
              <a16:creationId xmlns:a16="http://schemas.microsoft.com/office/drawing/2014/main" id="{9F1A3D60-860C-4402-A240-A2580670E8B6}"/>
            </a:ext>
          </a:extLst>
        </xdr:cNvPr>
        <xdr:cNvSpPr txBox="1"/>
      </xdr:nvSpPr>
      <xdr:spPr>
        <a:xfrm>
          <a:off x="7677150" y="53721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38</xdr:row>
      <xdr:rowOff>142875</xdr:rowOff>
    </xdr:from>
    <xdr:to>
      <xdr:col>5</xdr:col>
      <xdr:colOff>0</xdr:colOff>
      <xdr:row>40</xdr:row>
      <xdr:rowOff>9525</xdr:rowOff>
    </xdr:to>
    <xdr:sp macro="" textlink="">
      <xdr:nvSpPr>
        <xdr:cNvPr id="164" name="TextBox 163">
          <a:extLst>
            <a:ext uri="{FF2B5EF4-FFF2-40B4-BE49-F238E27FC236}">
              <a16:creationId xmlns:a16="http://schemas.microsoft.com/office/drawing/2014/main" id="{7100066C-2B0A-44F1-83E7-7D735FDAE273}"/>
            </a:ext>
          </a:extLst>
        </xdr:cNvPr>
        <xdr:cNvSpPr txBox="1"/>
      </xdr:nvSpPr>
      <xdr:spPr>
        <a:xfrm>
          <a:off x="3495675" y="65055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55</xdr:row>
      <xdr:rowOff>142875</xdr:rowOff>
    </xdr:from>
    <xdr:to>
      <xdr:col>5</xdr:col>
      <xdr:colOff>0</xdr:colOff>
      <xdr:row>57</xdr:row>
      <xdr:rowOff>9525</xdr:rowOff>
    </xdr:to>
    <xdr:sp macro="" textlink="">
      <xdr:nvSpPr>
        <xdr:cNvPr id="165" name="TextBox 164">
          <a:extLst>
            <a:ext uri="{FF2B5EF4-FFF2-40B4-BE49-F238E27FC236}">
              <a16:creationId xmlns:a16="http://schemas.microsoft.com/office/drawing/2014/main" id="{AC7E2AA9-9949-4194-851D-BB0007E864B5}"/>
            </a:ext>
          </a:extLst>
        </xdr:cNvPr>
        <xdr:cNvSpPr txBox="1"/>
      </xdr:nvSpPr>
      <xdr:spPr>
        <a:xfrm>
          <a:off x="3495675" y="92583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4</xdr:col>
      <xdr:colOff>0</xdr:colOff>
      <xdr:row>63</xdr:row>
      <xdr:rowOff>142875</xdr:rowOff>
    </xdr:from>
    <xdr:to>
      <xdr:col>5</xdr:col>
      <xdr:colOff>0</xdr:colOff>
      <xdr:row>65</xdr:row>
      <xdr:rowOff>9525</xdr:rowOff>
    </xdr:to>
    <xdr:sp macro="" textlink="">
      <xdr:nvSpPr>
        <xdr:cNvPr id="166" name="TextBox 165">
          <a:extLst>
            <a:ext uri="{FF2B5EF4-FFF2-40B4-BE49-F238E27FC236}">
              <a16:creationId xmlns:a16="http://schemas.microsoft.com/office/drawing/2014/main" id="{5265B0C2-74A2-4E9F-891D-C8AFD3B657C3}"/>
            </a:ext>
          </a:extLst>
        </xdr:cNvPr>
        <xdr:cNvSpPr txBox="1"/>
      </xdr:nvSpPr>
      <xdr:spPr>
        <a:xfrm>
          <a:off x="3495675" y="105537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11</xdr:col>
      <xdr:colOff>0</xdr:colOff>
      <xdr:row>1</xdr:row>
      <xdr:rowOff>142875</xdr:rowOff>
    </xdr:from>
    <xdr:to>
      <xdr:col>12</xdr:col>
      <xdr:colOff>47625</xdr:colOff>
      <xdr:row>3</xdr:row>
      <xdr:rowOff>38100</xdr:rowOff>
    </xdr:to>
    <xdr:sp macro="" textlink="">
      <xdr:nvSpPr>
        <xdr:cNvPr id="167" name="TextBox 166">
          <a:extLst>
            <a:ext uri="{FF2B5EF4-FFF2-40B4-BE49-F238E27FC236}">
              <a16:creationId xmlns:a16="http://schemas.microsoft.com/office/drawing/2014/main" id="{6C0F62F8-E89F-4592-820E-950DEDD50B51}"/>
            </a:ext>
          </a:extLst>
        </xdr:cNvPr>
        <xdr:cNvSpPr txBox="1"/>
      </xdr:nvSpPr>
      <xdr:spPr>
        <a:xfrm>
          <a:off x="8124825" y="51435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17</xdr:col>
      <xdr:colOff>0</xdr:colOff>
      <xdr:row>1</xdr:row>
      <xdr:rowOff>142875</xdr:rowOff>
    </xdr:from>
    <xdr:to>
      <xdr:col>18</xdr:col>
      <xdr:colOff>47625</xdr:colOff>
      <xdr:row>3</xdr:row>
      <xdr:rowOff>38100</xdr:rowOff>
    </xdr:to>
    <xdr:sp macro="" textlink="">
      <xdr:nvSpPr>
        <xdr:cNvPr id="168" name="TextBox 167">
          <a:extLst>
            <a:ext uri="{FF2B5EF4-FFF2-40B4-BE49-F238E27FC236}">
              <a16:creationId xmlns:a16="http://schemas.microsoft.com/office/drawing/2014/main" id="{762F6C2C-42C5-44F0-8BB9-71D020CE6B4D}"/>
            </a:ext>
          </a:extLst>
        </xdr:cNvPr>
        <xdr:cNvSpPr txBox="1"/>
      </xdr:nvSpPr>
      <xdr:spPr>
        <a:xfrm>
          <a:off x="12668250" y="51435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22</xdr:col>
      <xdr:colOff>0</xdr:colOff>
      <xdr:row>1</xdr:row>
      <xdr:rowOff>142875</xdr:rowOff>
    </xdr:from>
    <xdr:to>
      <xdr:col>23</xdr:col>
      <xdr:colOff>47625</xdr:colOff>
      <xdr:row>3</xdr:row>
      <xdr:rowOff>38100</xdr:rowOff>
    </xdr:to>
    <xdr:sp macro="" textlink="">
      <xdr:nvSpPr>
        <xdr:cNvPr id="169" name="TextBox 168">
          <a:extLst>
            <a:ext uri="{FF2B5EF4-FFF2-40B4-BE49-F238E27FC236}">
              <a16:creationId xmlns:a16="http://schemas.microsoft.com/office/drawing/2014/main" id="{8F1BB054-4095-4822-9E65-317980E92735}"/>
            </a:ext>
          </a:extLst>
        </xdr:cNvPr>
        <xdr:cNvSpPr txBox="1"/>
      </xdr:nvSpPr>
      <xdr:spPr>
        <a:xfrm>
          <a:off x="17087850" y="51435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13</xdr:row>
      <xdr:rowOff>142875</xdr:rowOff>
    </xdr:from>
    <xdr:to>
      <xdr:col>12</xdr:col>
      <xdr:colOff>47625</xdr:colOff>
      <xdr:row>15</xdr:row>
      <xdr:rowOff>38100</xdr:rowOff>
    </xdr:to>
    <xdr:sp macro="" textlink="">
      <xdr:nvSpPr>
        <xdr:cNvPr id="170" name="TextBox 169">
          <a:extLst>
            <a:ext uri="{FF2B5EF4-FFF2-40B4-BE49-F238E27FC236}">
              <a16:creationId xmlns:a16="http://schemas.microsoft.com/office/drawing/2014/main" id="{0D85DE84-898D-493E-81CA-698E224F11BC}"/>
            </a:ext>
          </a:extLst>
        </xdr:cNvPr>
        <xdr:cNvSpPr txBox="1"/>
      </xdr:nvSpPr>
      <xdr:spPr>
        <a:xfrm>
          <a:off x="8124825" y="245745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19</xdr:row>
      <xdr:rowOff>142875</xdr:rowOff>
    </xdr:from>
    <xdr:to>
      <xdr:col>12</xdr:col>
      <xdr:colOff>47625</xdr:colOff>
      <xdr:row>21</xdr:row>
      <xdr:rowOff>38100</xdr:rowOff>
    </xdr:to>
    <xdr:sp macro="" textlink="">
      <xdr:nvSpPr>
        <xdr:cNvPr id="171" name="TextBox 170">
          <a:extLst>
            <a:ext uri="{FF2B5EF4-FFF2-40B4-BE49-F238E27FC236}">
              <a16:creationId xmlns:a16="http://schemas.microsoft.com/office/drawing/2014/main" id="{3E6D2C83-7406-4328-9859-11A07311C310}"/>
            </a:ext>
          </a:extLst>
        </xdr:cNvPr>
        <xdr:cNvSpPr txBox="1"/>
      </xdr:nvSpPr>
      <xdr:spPr>
        <a:xfrm>
          <a:off x="8124825" y="342900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11</xdr:col>
      <xdr:colOff>0</xdr:colOff>
      <xdr:row>31</xdr:row>
      <xdr:rowOff>142875</xdr:rowOff>
    </xdr:from>
    <xdr:to>
      <xdr:col>12</xdr:col>
      <xdr:colOff>47625</xdr:colOff>
      <xdr:row>33</xdr:row>
      <xdr:rowOff>38100</xdr:rowOff>
    </xdr:to>
    <xdr:sp macro="" textlink="">
      <xdr:nvSpPr>
        <xdr:cNvPr id="172" name="TextBox 171">
          <a:extLst>
            <a:ext uri="{FF2B5EF4-FFF2-40B4-BE49-F238E27FC236}">
              <a16:creationId xmlns:a16="http://schemas.microsoft.com/office/drawing/2014/main" id="{0DD3E401-DCF0-4377-8C62-22AF49F4854E}"/>
            </a:ext>
          </a:extLst>
        </xdr:cNvPr>
        <xdr:cNvSpPr txBox="1"/>
      </xdr:nvSpPr>
      <xdr:spPr>
        <a:xfrm>
          <a:off x="8124825" y="537210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32</xdr:row>
      <xdr:rowOff>142875</xdr:rowOff>
    </xdr:from>
    <xdr:to>
      <xdr:col>6</xdr:col>
      <xdr:colOff>47625</xdr:colOff>
      <xdr:row>34</xdr:row>
      <xdr:rowOff>38100</xdr:rowOff>
    </xdr:to>
    <xdr:sp macro="" textlink="">
      <xdr:nvSpPr>
        <xdr:cNvPr id="173" name="TextBox 172">
          <a:extLst>
            <a:ext uri="{FF2B5EF4-FFF2-40B4-BE49-F238E27FC236}">
              <a16:creationId xmlns:a16="http://schemas.microsoft.com/office/drawing/2014/main" id="{586EA8C8-56B5-4BFA-9E1F-CC7B8FC9A7A2}"/>
            </a:ext>
          </a:extLst>
        </xdr:cNvPr>
        <xdr:cNvSpPr txBox="1"/>
      </xdr:nvSpPr>
      <xdr:spPr>
        <a:xfrm>
          <a:off x="3943350" y="5534025"/>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38</xdr:row>
      <xdr:rowOff>142875</xdr:rowOff>
    </xdr:from>
    <xdr:to>
      <xdr:col>6</xdr:col>
      <xdr:colOff>47625</xdr:colOff>
      <xdr:row>40</xdr:row>
      <xdr:rowOff>38100</xdr:rowOff>
    </xdr:to>
    <xdr:sp macro="" textlink="">
      <xdr:nvSpPr>
        <xdr:cNvPr id="174" name="TextBox 173">
          <a:extLst>
            <a:ext uri="{FF2B5EF4-FFF2-40B4-BE49-F238E27FC236}">
              <a16:creationId xmlns:a16="http://schemas.microsoft.com/office/drawing/2014/main" id="{E553A143-5B9D-46B8-89E2-C1BBBF8F42A1}"/>
            </a:ext>
          </a:extLst>
        </xdr:cNvPr>
        <xdr:cNvSpPr txBox="1"/>
      </xdr:nvSpPr>
      <xdr:spPr>
        <a:xfrm>
          <a:off x="3943350" y="6505575"/>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55</xdr:row>
      <xdr:rowOff>142875</xdr:rowOff>
    </xdr:from>
    <xdr:to>
      <xdr:col>6</xdr:col>
      <xdr:colOff>47625</xdr:colOff>
      <xdr:row>57</xdr:row>
      <xdr:rowOff>38100</xdr:rowOff>
    </xdr:to>
    <xdr:sp macro="" textlink="">
      <xdr:nvSpPr>
        <xdr:cNvPr id="175" name="TextBox 174">
          <a:extLst>
            <a:ext uri="{FF2B5EF4-FFF2-40B4-BE49-F238E27FC236}">
              <a16:creationId xmlns:a16="http://schemas.microsoft.com/office/drawing/2014/main" id="{0BA452BD-044A-4974-97EC-7EC955828D6C}"/>
            </a:ext>
          </a:extLst>
        </xdr:cNvPr>
        <xdr:cNvSpPr txBox="1"/>
      </xdr:nvSpPr>
      <xdr:spPr>
        <a:xfrm>
          <a:off x="3943350" y="925830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5</xdr:col>
      <xdr:colOff>0</xdr:colOff>
      <xdr:row>63</xdr:row>
      <xdr:rowOff>142875</xdr:rowOff>
    </xdr:from>
    <xdr:to>
      <xdr:col>6</xdr:col>
      <xdr:colOff>47625</xdr:colOff>
      <xdr:row>65</xdr:row>
      <xdr:rowOff>38100</xdr:rowOff>
    </xdr:to>
    <xdr:sp macro="" textlink="">
      <xdr:nvSpPr>
        <xdr:cNvPr id="176" name="TextBox 175">
          <a:extLst>
            <a:ext uri="{FF2B5EF4-FFF2-40B4-BE49-F238E27FC236}">
              <a16:creationId xmlns:a16="http://schemas.microsoft.com/office/drawing/2014/main" id="{F9F634C3-1E6D-4714-A073-D360674B02CA}"/>
            </a:ext>
          </a:extLst>
        </xdr:cNvPr>
        <xdr:cNvSpPr txBox="1"/>
      </xdr:nvSpPr>
      <xdr:spPr>
        <a:xfrm>
          <a:off x="3943350" y="1055370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14</xdr:col>
      <xdr:colOff>0</xdr:colOff>
      <xdr:row>55</xdr:row>
      <xdr:rowOff>1</xdr:rowOff>
    </xdr:from>
    <xdr:to>
      <xdr:col>18</xdr:col>
      <xdr:colOff>0</xdr:colOff>
      <xdr:row>75</xdr:row>
      <xdr:rowOff>0</xdr:rowOff>
    </xdr:to>
    <xdr:sp macro="" textlink="">
      <xdr:nvSpPr>
        <xdr:cNvPr id="157" name="Rectangle 156">
          <a:extLst>
            <a:ext uri="{FF2B5EF4-FFF2-40B4-BE49-F238E27FC236}">
              <a16:creationId xmlns:a16="http://schemas.microsoft.com/office/drawing/2014/main" id="{71307CC6-355C-4B07-BBA8-618CAFBC60D3}"/>
            </a:ext>
          </a:extLst>
        </xdr:cNvPr>
        <xdr:cNvSpPr/>
      </xdr:nvSpPr>
      <xdr:spPr>
        <a:xfrm>
          <a:off x="8810625" y="9115426"/>
          <a:ext cx="4305300" cy="3267074"/>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0</xdr:colOff>
      <xdr:row>53</xdr:row>
      <xdr:rowOff>133350</xdr:rowOff>
    </xdr:from>
    <xdr:to>
      <xdr:col>18</xdr:col>
      <xdr:colOff>0</xdr:colOff>
      <xdr:row>55</xdr:row>
      <xdr:rowOff>0</xdr:rowOff>
    </xdr:to>
    <xdr:sp macro="" textlink="">
      <xdr:nvSpPr>
        <xdr:cNvPr id="162" name="Rectangle: Top Corners Rounded 161">
          <a:extLst>
            <a:ext uri="{FF2B5EF4-FFF2-40B4-BE49-F238E27FC236}">
              <a16:creationId xmlns:a16="http://schemas.microsoft.com/office/drawing/2014/main" id="{42D5A578-F568-45F7-82DE-F13F902DC52F}"/>
            </a:ext>
          </a:extLst>
        </xdr:cNvPr>
        <xdr:cNvSpPr/>
      </xdr:nvSpPr>
      <xdr:spPr>
        <a:xfrm>
          <a:off x="8810625" y="8924925"/>
          <a:ext cx="43053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0</xdr:colOff>
      <xdr:row>53</xdr:row>
      <xdr:rowOff>142875</xdr:rowOff>
    </xdr:from>
    <xdr:to>
      <xdr:col>16</xdr:col>
      <xdr:colOff>0</xdr:colOff>
      <xdr:row>55</xdr:row>
      <xdr:rowOff>9525</xdr:rowOff>
    </xdr:to>
    <xdr:sp macro="" textlink="">
      <xdr:nvSpPr>
        <xdr:cNvPr id="177" name="TextBox 176">
          <a:extLst>
            <a:ext uri="{FF2B5EF4-FFF2-40B4-BE49-F238E27FC236}">
              <a16:creationId xmlns:a16="http://schemas.microsoft.com/office/drawing/2014/main" id="{20A730CA-B0CE-4B1F-AC56-2DED165FC258}"/>
            </a:ext>
          </a:extLst>
        </xdr:cNvPr>
        <xdr:cNvSpPr txBox="1"/>
      </xdr:nvSpPr>
      <xdr:spPr>
        <a:xfrm>
          <a:off x="11772900" y="89344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total</a:t>
          </a:r>
        </a:p>
      </xdr:txBody>
    </xdr:sp>
    <xdr:clientData/>
  </xdr:twoCellAnchor>
  <xdr:twoCellAnchor>
    <xdr:from>
      <xdr:col>16</xdr:col>
      <xdr:colOff>0</xdr:colOff>
      <xdr:row>53</xdr:row>
      <xdr:rowOff>142875</xdr:rowOff>
    </xdr:from>
    <xdr:to>
      <xdr:col>17</xdr:col>
      <xdr:colOff>0</xdr:colOff>
      <xdr:row>55</xdr:row>
      <xdr:rowOff>9525</xdr:rowOff>
    </xdr:to>
    <xdr:sp macro="" textlink="">
      <xdr:nvSpPr>
        <xdr:cNvPr id="178" name="TextBox 177">
          <a:extLst>
            <a:ext uri="{FF2B5EF4-FFF2-40B4-BE49-F238E27FC236}">
              <a16:creationId xmlns:a16="http://schemas.microsoft.com/office/drawing/2014/main" id="{2CAC5617-A5FC-42AA-9AAF-599F869D712C}"/>
            </a:ext>
          </a:extLst>
        </xdr:cNvPr>
        <xdr:cNvSpPr txBox="1"/>
      </xdr:nvSpPr>
      <xdr:spPr>
        <a:xfrm>
          <a:off x="12220575" y="89344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have</a:t>
          </a:r>
        </a:p>
      </xdr:txBody>
    </xdr:sp>
    <xdr:clientData/>
  </xdr:twoCellAnchor>
  <xdr:twoCellAnchor>
    <xdr:from>
      <xdr:col>17</xdr:col>
      <xdr:colOff>0</xdr:colOff>
      <xdr:row>53</xdr:row>
      <xdr:rowOff>142875</xdr:rowOff>
    </xdr:from>
    <xdr:to>
      <xdr:col>18</xdr:col>
      <xdr:colOff>47625</xdr:colOff>
      <xdr:row>55</xdr:row>
      <xdr:rowOff>38100</xdr:rowOff>
    </xdr:to>
    <xdr:sp macro="" textlink="">
      <xdr:nvSpPr>
        <xdr:cNvPr id="179" name="TextBox 178">
          <a:extLst>
            <a:ext uri="{FF2B5EF4-FFF2-40B4-BE49-F238E27FC236}">
              <a16:creationId xmlns:a16="http://schemas.microsoft.com/office/drawing/2014/main" id="{98AEDF28-EA7D-4600-A366-467B9F0D347F}"/>
            </a:ext>
          </a:extLst>
        </xdr:cNvPr>
        <xdr:cNvSpPr txBox="1"/>
      </xdr:nvSpPr>
      <xdr:spPr>
        <a:xfrm>
          <a:off x="12668250" y="8934450"/>
          <a:ext cx="495300"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need</a:t>
          </a:r>
        </a:p>
      </xdr:txBody>
    </xdr:sp>
    <xdr:clientData/>
  </xdr:twoCellAnchor>
  <xdr:twoCellAnchor>
    <xdr:from>
      <xdr:col>14</xdr:col>
      <xdr:colOff>0</xdr:colOff>
      <xdr:row>53</xdr:row>
      <xdr:rowOff>104775</xdr:rowOff>
    </xdr:from>
    <xdr:to>
      <xdr:col>14</xdr:col>
      <xdr:colOff>2686050</xdr:colOff>
      <xdr:row>55</xdr:row>
      <xdr:rowOff>28575</xdr:rowOff>
    </xdr:to>
    <xdr:sp macro="" textlink="">
      <xdr:nvSpPr>
        <xdr:cNvPr id="180" name="TextBox 179">
          <a:extLst>
            <a:ext uri="{FF2B5EF4-FFF2-40B4-BE49-F238E27FC236}">
              <a16:creationId xmlns:a16="http://schemas.microsoft.com/office/drawing/2014/main" id="{29D09C97-D967-44B0-8D7F-12F794E98B14}"/>
            </a:ext>
          </a:extLst>
        </xdr:cNvPr>
        <xdr:cNvSpPr txBox="1"/>
      </xdr:nvSpPr>
      <xdr:spPr>
        <a:xfrm>
          <a:off x="8810625" y="8896350"/>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Other</a:t>
          </a:r>
          <a:r>
            <a:rPr lang="en-US" sz="1100" b="1" baseline="0">
              <a:solidFill>
                <a:schemeClr val="bg1"/>
              </a:solidFill>
              <a:latin typeface="Arial Narrow" panose="020B0606020202030204" pitchFamily="34" charset="0"/>
              <a:ea typeface="+mn-ea"/>
              <a:cs typeface="+mn-cs"/>
            </a:rPr>
            <a:t> Awards cont'd</a:t>
          </a:r>
          <a:endParaRPr lang="en-US" sz="1100" b="1">
            <a:solidFill>
              <a:schemeClr val="bg1"/>
            </a:solidFill>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4ADA48E6-E58B-420A-9AAF-A561D97903CE}"/>
            </a:ext>
          </a:extLst>
        </xdr:cNvPr>
        <xdr:cNvSpPr/>
      </xdr:nvSpPr>
      <xdr:spPr>
        <a:xfrm>
          <a:off x="57150" y="6038850"/>
          <a:ext cx="422910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B34B2BEA-F9CF-42FD-A585-6119569642EA}"/>
            </a:ext>
          </a:extLst>
        </xdr:cNvPr>
        <xdr:cNvSpPr/>
      </xdr:nvSpPr>
      <xdr:spPr>
        <a:xfrm>
          <a:off x="12887325" y="695325"/>
          <a:ext cx="4171950" cy="116776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0302AEBB-701F-407C-90C2-56EA572A0B1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7DCBC561-C173-420C-B3AB-DCEC5DF547CD}"/>
            </a:ext>
          </a:extLst>
        </xdr:cNvPr>
        <xdr:cNvSpPr/>
      </xdr:nvSpPr>
      <xdr:spPr>
        <a:xfrm>
          <a:off x="4400550" y="7496175"/>
          <a:ext cx="396240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D90550BF-48EE-42E6-95B6-05AF5470A6FC}"/>
            </a:ext>
          </a:extLst>
        </xdr:cNvPr>
        <xdr:cNvSpPr/>
      </xdr:nvSpPr>
      <xdr:spPr>
        <a:xfrm>
          <a:off x="57150" y="504825"/>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2855DF97-D45B-4661-A792-B7DE030C724B}"/>
            </a:ext>
          </a:extLst>
        </xdr:cNvPr>
        <xdr:cNvSpPr/>
      </xdr:nvSpPr>
      <xdr:spPr>
        <a:xfrm>
          <a:off x="4400550" y="5048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6318CF38-5F5E-4DA6-B262-A9F6DB02E62F}"/>
            </a:ext>
          </a:extLst>
        </xdr:cNvPr>
        <xdr:cNvSpPr/>
      </xdr:nvSpPr>
      <xdr:spPr>
        <a:xfrm>
          <a:off x="4400550" y="43910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E0B69FE6-4EBA-47B9-88A7-C7F03F63863D}"/>
            </a:ext>
          </a:extLst>
        </xdr:cNvPr>
        <xdr:cNvSpPr/>
      </xdr:nvSpPr>
      <xdr:spPr>
        <a:xfrm>
          <a:off x="57150" y="5848350"/>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F9439C10-371C-4123-8D24-FE20E43689F5}"/>
            </a:ext>
          </a:extLst>
        </xdr:cNvPr>
        <xdr:cNvSpPr/>
      </xdr:nvSpPr>
      <xdr:spPr>
        <a:xfrm>
          <a:off x="57150" y="6819900"/>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121E882-775E-4D60-A96E-6D548667F210}"/>
            </a:ext>
          </a:extLst>
        </xdr:cNvPr>
        <xdr:cNvSpPr txBox="1"/>
      </xdr:nvSpPr>
      <xdr:spPr>
        <a:xfrm>
          <a:off x="33528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EDC49061-7D35-4EFC-AEEF-D77CA9DC67A8}"/>
            </a:ext>
          </a:extLst>
        </xdr:cNvPr>
        <xdr:cNvSpPr txBox="1"/>
      </xdr:nvSpPr>
      <xdr:spPr>
        <a:xfrm>
          <a:off x="335280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18A67253-72D3-4DB9-8CA2-108ACD6E3B87}"/>
            </a:ext>
          </a:extLst>
        </xdr:cNvPr>
        <xdr:cNvSpPr txBox="1"/>
      </xdr:nvSpPr>
      <xdr:spPr>
        <a:xfrm>
          <a:off x="335280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BC223E6D-0256-425B-8256-D661A04B079D}"/>
            </a:ext>
          </a:extLst>
        </xdr:cNvPr>
        <xdr:cNvSpPr txBox="1"/>
      </xdr:nvSpPr>
      <xdr:spPr>
        <a:xfrm>
          <a:off x="74295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3931AADB-E4B7-442A-BC0F-3FF61709B4E8}"/>
            </a:ext>
          </a:extLst>
        </xdr:cNvPr>
        <xdr:cNvSpPr txBox="1"/>
      </xdr:nvSpPr>
      <xdr:spPr>
        <a:xfrm>
          <a:off x="74295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62DC2196-17F9-49F8-B8BF-BB60DCED00D5}"/>
            </a:ext>
          </a:extLst>
        </xdr:cNvPr>
        <xdr:cNvSpPr/>
      </xdr:nvSpPr>
      <xdr:spPr>
        <a:xfrm>
          <a:off x="86010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CA684D32-4F09-43EC-8CB8-71F9980781ED}"/>
            </a:ext>
          </a:extLst>
        </xdr:cNvPr>
        <xdr:cNvSpPr/>
      </xdr:nvSpPr>
      <xdr:spPr>
        <a:xfrm>
          <a:off x="128873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D8E915C5-F8B9-43F7-B71A-883FCCD6B94A}"/>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DEB0C714-1E0E-4ECC-80A8-E894B235EAAF}"/>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B785C93B-B773-42A2-9BF2-4A27BB8CB23F}"/>
            </a:ext>
          </a:extLst>
        </xdr:cNvPr>
        <xdr:cNvSpPr txBox="1"/>
      </xdr:nvSpPr>
      <xdr:spPr>
        <a:xfrm>
          <a:off x="78962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12043257-11E9-44E6-8FDB-A12FC5E78C16}"/>
            </a:ext>
          </a:extLst>
        </xdr:cNvPr>
        <xdr:cNvSpPr txBox="1"/>
      </xdr:nvSpPr>
      <xdr:spPr>
        <a:xfrm>
          <a:off x="78962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36AE51D4-BC76-49DB-9DB7-A012EB8823DC}"/>
            </a:ext>
          </a:extLst>
        </xdr:cNvPr>
        <xdr:cNvSpPr txBox="1"/>
      </xdr:nvSpPr>
      <xdr:spPr>
        <a:xfrm>
          <a:off x="38195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7EB56397-22F9-4B83-A527-67DE19BE8E3C}"/>
            </a:ext>
          </a:extLst>
        </xdr:cNvPr>
        <xdr:cNvSpPr txBox="1"/>
      </xdr:nvSpPr>
      <xdr:spPr>
        <a:xfrm>
          <a:off x="381952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04B462EC-729A-4524-89E6-288A3401F4AE}"/>
            </a:ext>
          </a:extLst>
        </xdr:cNvPr>
        <xdr:cNvSpPr txBox="1"/>
      </xdr:nvSpPr>
      <xdr:spPr>
        <a:xfrm>
          <a:off x="381952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E83EFF29-569F-4E4F-B1F6-36FC12B8D89D}"/>
            </a:ext>
          </a:extLst>
        </xdr:cNvPr>
        <xdr:cNvSpPr txBox="1"/>
      </xdr:nvSpPr>
      <xdr:spPr>
        <a:xfrm>
          <a:off x="122110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C760101A-4F1B-43BB-98BF-04145B17CEC4}"/>
            </a:ext>
          </a:extLst>
        </xdr:cNvPr>
        <xdr:cNvSpPr txBox="1"/>
      </xdr:nvSpPr>
      <xdr:spPr>
        <a:xfrm>
          <a:off x="164973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DD431B9E-9A2A-4BC9-A8FD-8D709AD24E5B}"/>
            </a:ext>
          </a:extLst>
        </xdr:cNvPr>
        <xdr:cNvSpPr txBox="1"/>
      </xdr:nvSpPr>
      <xdr:spPr>
        <a:xfrm>
          <a:off x="128873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C819D774-3470-45B9-BB96-B965D86B90AD}"/>
            </a:ext>
          </a:extLst>
        </xdr:cNvPr>
        <xdr:cNvSpPr txBox="1"/>
      </xdr:nvSpPr>
      <xdr:spPr>
        <a:xfrm>
          <a:off x="86010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A477F6E6-4531-42AA-8248-0AC9CFEC0B70}"/>
            </a:ext>
          </a:extLst>
        </xdr:cNvPr>
        <xdr:cNvSpPr txBox="1"/>
      </xdr:nvSpPr>
      <xdr:spPr>
        <a:xfrm>
          <a:off x="4400550" y="43910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8DF54DD1-A893-4188-A487-0918B82479E0}"/>
            </a:ext>
          </a:extLst>
        </xdr:cNvPr>
        <xdr:cNvSpPr txBox="1"/>
      </xdr:nvSpPr>
      <xdr:spPr>
        <a:xfrm>
          <a:off x="4400550" y="504825"/>
          <a:ext cx="283845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DE9B0A42-8D32-4ED0-9E13-7C7F9C3DE124}"/>
            </a:ext>
          </a:extLst>
        </xdr:cNvPr>
        <xdr:cNvSpPr txBox="1"/>
      </xdr:nvSpPr>
      <xdr:spPr>
        <a:xfrm>
          <a:off x="54430" y="507546"/>
          <a:ext cx="2687410" cy="19322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A1559A4A-3728-431B-B30D-2DB54309C2C0}"/>
            </a:ext>
          </a:extLst>
        </xdr:cNvPr>
        <xdr:cNvSpPr txBox="1"/>
      </xdr:nvSpPr>
      <xdr:spPr>
        <a:xfrm>
          <a:off x="57150" y="5848350"/>
          <a:ext cx="286702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629777E0-F077-4535-8688-CC42AA8C700B}"/>
            </a:ext>
          </a:extLst>
        </xdr:cNvPr>
        <xdr:cNvSpPr txBox="1"/>
      </xdr:nvSpPr>
      <xdr:spPr>
        <a:xfrm>
          <a:off x="57150" y="6819900"/>
          <a:ext cx="26193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8F04698E-9E78-4080-8DE5-2694D8E1E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48917"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FADED0C1-A6B3-4FA4-8EC8-E6DD6FA10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EB435AF3-DA74-459D-8DD4-E317BAC7A44E}"/>
            </a:ext>
          </a:extLst>
        </xdr:cNvPr>
        <xdr:cNvSpPr/>
      </xdr:nvSpPr>
      <xdr:spPr>
        <a:xfrm>
          <a:off x="57150" y="7010400"/>
          <a:ext cx="422910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E1D4A71A-60C2-4265-8314-6FFC4343E6BC}"/>
            </a:ext>
          </a:extLst>
        </xdr:cNvPr>
        <xdr:cNvSpPr/>
      </xdr:nvSpPr>
      <xdr:spPr>
        <a:xfrm>
          <a:off x="57150" y="695325"/>
          <a:ext cx="422910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32EE9A1C-2DE4-48F0-AEA1-603AED84FD46}"/>
            </a:ext>
          </a:extLst>
        </xdr:cNvPr>
        <xdr:cNvSpPr/>
      </xdr:nvSpPr>
      <xdr:spPr>
        <a:xfrm>
          <a:off x="57150" y="9763125"/>
          <a:ext cx="422910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E088BBC6-53CC-4F35-AFD0-591588744CCA}"/>
            </a:ext>
          </a:extLst>
        </xdr:cNvPr>
        <xdr:cNvSpPr/>
      </xdr:nvSpPr>
      <xdr:spPr>
        <a:xfrm>
          <a:off x="57150" y="11058525"/>
          <a:ext cx="4229100" cy="828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F4D0188D-3183-4765-B43E-46C259D50455}"/>
            </a:ext>
          </a:extLst>
        </xdr:cNvPr>
        <xdr:cNvSpPr/>
      </xdr:nvSpPr>
      <xdr:spPr>
        <a:xfrm>
          <a:off x="57150" y="9572625"/>
          <a:ext cx="42291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479020DB-136C-4B68-AFB6-429DF0A689D5}"/>
            </a:ext>
          </a:extLst>
        </xdr:cNvPr>
        <xdr:cNvSpPr/>
      </xdr:nvSpPr>
      <xdr:spPr>
        <a:xfrm>
          <a:off x="57150" y="10871359"/>
          <a:ext cx="4229100" cy="187166"/>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918FC0F0-CBF9-4F52-A4B8-DA03D33D839F}"/>
            </a:ext>
          </a:extLst>
        </xdr:cNvPr>
        <xdr:cNvSpPr txBox="1"/>
      </xdr:nvSpPr>
      <xdr:spPr>
        <a:xfrm>
          <a:off x="335280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32802992-1D03-4F3D-BEDC-3626AF9F37DF}"/>
            </a:ext>
          </a:extLst>
        </xdr:cNvPr>
        <xdr:cNvSpPr txBox="1"/>
      </xdr:nvSpPr>
      <xdr:spPr>
        <a:xfrm>
          <a:off x="3352800"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4B6FE4B2-C8BD-4669-BF54-FC766B66FBAE}"/>
            </a:ext>
          </a:extLst>
        </xdr:cNvPr>
        <xdr:cNvSpPr txBox="1"/>
      </xdr:nvSpPr>
      <xdr:spPr>
        <a:xfrm>
          <a:off x="3819525" y="10871359"/>
          <a:ext cx="466725" cy="18716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20E899D0-3D45-452B-89D1-0B5BFF2D5590}"/>
            </a:ext>
          </a:extLst>
        </xdr:cNvPr>
        <xdr:cNvSpPr txBox="1"/>
      </xdr:nvSpPr>
      <xdr:spPr>
        <a:xfrm>
          <a:off x="381952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2825B362-F483-4F32-A426-30EE7A52D2D7}"/>
            </a:ext>
          </a:extLst>
        </xdr:cNvPr>
        <xdr:cNvSpPr txBox="1"/>
      </xdr:nvSpPr>
      <xdr:spPr>
        <a:xfrm>
          <a:off x="57150" y="10871359"/>
          <a:ext cx="2543175"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92EF46F0-30F0-4EAD-A69A-6C198592991D}"/>
            </a:ext>
          </a:extLst>
        </xdr:cNvPr>
        <xdr:cNvSpPr txBox="1"/>
      </xdr:nvSpPr>
      <xdr:spPr>
        <a:xfrm>
          <a:off x="57150" y="9572625"/>
          <a:ext cx="137160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12F58497-7198-42A0-8D2C-95844E32B278}"/>
            </a:ext>
          </a:extLst>
        </xdr:cNvPr>
        <xdr:cNvSpPr/>
      </xdr:nvSpPr>
      <xdr:spPr>
        <a:xfrm>
          <a:off x="4400550" y="695325"/>
          <a:ext cx="396240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8F797EFD-3EB1-40D3-AAA4-4A17B327D0E9}"/>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ACCA41A4-520E-4663-A90B-50020732C7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3B35ABF8-31FA-4885-868A-4A91A291FD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8D56CF20-DDAB-4440-9783-CB2CBC2856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7CCF74C7-4955-49BA-A847-04345C21A56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B0E42633-48D4-4F72-899F-1CE4381B742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FBE9BBB3-C0F8-40FD-9AAC-BBC9337D0DE2}"/>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D70CFAF1-AD63-4A32-9B0F-16020EA416C7}"/>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8ED86699-2C0D-4809-99C9-24EE047E71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095B5996-B34E-4C69-92EC-C60EC56145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015EBC78-174F-4520-AA06-7F9EBB045C18}"/>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627EA636-186A-4579-95F2-BABD4BE61F00}"/>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86F7B07A-8D43-4A3A-9326-BD3BB67169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2D9680CE-52AE-488F-BD60-204F2ED65E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7BF6E38B-7099-4744-82E8-B701541F0EA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B3DDBA76-EA44-4D67-BBAC-FEA6D47ADD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47D26D08-4E68-4263-B08B-7C676B83201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83712576-460B-4B95-967D-9E3260FCA66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4CB0A56A-ADB5-425E-823C-D97A33EA6564}"/>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D07B1E48-322B-4077-ABE1-8009959A7E4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405C674F-D6F3-4656-9E23-500141A92B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4C167D66-76A1-4EAC-B925-5374D31A33D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1370612</xdr:colOff>
      <xdr:row>13</xdr:row>
      <xdr:rowOff>122737</xdr:rowOff>
    </xdr:to>
    <xdr:grpSp>
      <xdr:nvGrpSpPr>
        <xdr:cNvPr id="71" name="Group 70">
          <a:extLst>
            <a:ext uri="{FF2B5EF4-FFF2-40B4-BE49-F238E27FC236}">
              <a16:creationId xmlns:a16="http://schemas.microsoft.com/office/drawing/2014/main" id="{010D3CD6-38A3-43B3-9F6B-BB461BEEEBAF}"/>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2E1CF4D9-8DC6-48DC-9311-1C6DA55B933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9F4B0983-E93D-463B-AF65-667FC0697AE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3CB5F157-CBCC-4D6F-9D32-0B7FC35216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1370113</xdr:colOff>
      <xdr:row>16</xdr:row>
      <xdr:rowOff>82116</xdr:rowOff>
    </xdr:to>
    <xdr:grpSp>
      <xdr:nvGrpSpPr>
        <xdr:cNvPr id="75" name="Group 74">
          <a:extLst>
            <a:ext uri="{FF2B5EF4-FFF2-40B4-BE49-F238E27FC236}">
              <a16:creationId xmlns:a16="http://schemas.microsoft.com/office/drawing/2014/main" id="{89B188F4-CA09-4758-B734-F91F9A1EFBFE}"/>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16D43515-2A8A-4576-AC4A-D550717906E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F14EF793-82C8-41C5-8D1C-F0F63D192E1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6DA128B3-44D0-4BD5-BE57-EF2F4B94241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3631FD95-2DAD-4787-AB2A-7D0876F076ED}"/>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6A67551C-D269-49D4-8776-498E6123C05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5F404331-FA82-4753-A747-4277FD46638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EE42D26C-4F83-425E-90A7-E433CE5DEF5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952D6772-32D8-487A-9C68-764688EEEF3A}"/>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6305FDB1-FFD4-4F1D-958B-FEA912715AB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CCCB3EC7-895F-4C06-85E6-A3457D1EBF0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8D77401F-3C72-4D12-8679-0F7FFD27557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2C594C95-F200-44AC-AEA7-051C4976AAB5}"/>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DC4CB1BA-9664-4BB6-AD8D-327221277A3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4750D3FF-4BEE-4F3B-9F9E-44159CF2F5D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BF1C947C-292F-431E-826A-8751E93CFAD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E852E820-D073-4CB2-A9B1-70EAA5D59629}"/>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2F450DC2-DAEC-41C0-97F1-C89346E3F76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F2D77856-7129-4D0E-A998-098119D6B8C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D291B6F2-3E43-4318-8798-8D96F1E82CF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8A7D244F-DAE0-46D2-9EA4-FE10949583E0}"/>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40C56DC3-2210-4FB8-B488-037A6C0B5F6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09890DD2-B071-44EB-8A1B-240D7240559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F81CCA4F-3A66-40D0-8DEE-186A789B72C6}"/>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518B05ED-3A8C-418F-9A84-5839FFC18A7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312BCBF8-7FB1-414A-B35B-092C8C926B4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39330DBA-5E7C-445B-887F-35AB6F29DE15}"/>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D70AFCE8-68B9-4975-B87C-17CC15862FF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CFEACECE-602C-4F05-8D8C-2C1D3B38EBD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30E99F6F-2336-4A43-8B33-04F1CED5049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FF12582A-1555-4FED-8DAB-1A7C6DBE2078}"/>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719ED26D-4349-4A8A-A80D-0FEB688A7BAA}"/>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FFD8B829-FF6F-43B7-AEBE-627CD5DD6CC7}"/>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3579BA10-3892-4EAB-B4AB-5DF2F835B49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7F74D201-8646-40D8-BB02-0536309D1EC2}"/>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54C05531-02F1-4EFC-8CBE-BBDDC27F208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3ADCE7D4-6B50-4B0B-AA9D-3F743E6F4596}"/>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35301077-E975-4610-A32B-4E912D25808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1371396</xdr:colOff>
      <xdr:row>5</xdr:row>
      <xdr:rowOff>74334</xdr:rowOff>
    </xdr:to>
    <xdr:grpSp>
      <xdr:nvGrpSpPr>
        <xdr:cNvPr id="113" name="Group 112">
          <a:extLst>
            <a:ext uri="{FF2B5EF4-FFF2-40B4-BE49-F238E27FC236}">
              <a16:creationId xmlns:a16="http://schemas.microsoft.com/office/drawing/2014/main" id="{DB629803-5842-48DB-A0CE-A1E3FE650E61}"/>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96C808CF-85CB-444C-BC7E-E5ABF7FE45E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D8A22382-D80C-4835-9DEF-887AD59CF852}"/>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923795D6-9E8A-4C0D-8D5F-84C32806E7B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1371396</xdr:colOff>
      <xdr:row>8</xdr:row>
      <xdr:rowOff>40597</xdr:rowOff>
    </xdr:to>
    <xdr:grpSp>
      <xdr:nvGrpSpPr>
        <xdr:cNvPr id="117" name="Group 116">
          <a:extLst>
            <a:ext uri="{FF2B5EF4-FFF2-40B4-BE49-F238E27FC236}">
              <a16:creationId xmlns:a16="http://schemas.microsoft.com/office/drawing/2014/main" id="{67ABA894-0627-4900-82DB-E26358070689}"/>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F248B1FD-6BC3-45C8-A2F2-A52AEEF2B122}"/>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F10F6A1B-8C27-4B2C-A11A-8F28337426D4}"/>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07F4B8D-52C3-4B52-9BDF-45A1958588D6}"/>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2AFEFE83-13A6-4F3A-974A-6D178D13635F}"/>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B26873A0-E25C-426A-A1DE-A8D0A7FD8F1B}"/>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B8C45D22-157F-4ED1-8E3F-B0FB6791DDFA}"/>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2F47CE96-0ACC-4DC8-B3A7-4FD4DCD6FE90}"/>
            </a:ext>
          </a:extLst>
        </xdr:cNvPr>
        <xdr:cNvSpPr/>
      </xdr:nvSpPr>
      <xdr:spPr>
        <a:xfrm>
          <a:off x="4400550" y="4575464"/>
          <a:ext cx="396240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4629CB84-90B5-4394-BBC0-3CB9D4F1EC6E}"/>
            </a:ext>
          </a:extLst>
        </xdr:cNvPr>
        <xdr:cNvSpPr/>
      </xdr:nvSpPr>
      <xdr:spPr>
        <a:xfrm>
          <a:off x="4400550" y="43910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600CCDC7-A577-48F7-8A03-E3DADAC8613F}"/>
            </a:ext>
          </a:extLst>
        </xdr:cNvPr>
        <xdr:cNvSpPr txBox="1"/>
      </xdr:nvSpPr>
      <xdr:spPr>
        <a:xfrm>
          <a:off x="74295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F2429C44-648B-486E-94C6-7EB0E8BA5950}"/>
            </a:ext>
          </a:extLst>
        </xdr:cNvPr>
        <xdr:cNvSpPr txBox="1"/>
      </xdr:nvSpPr>
      <xdr:spPr>
        <a:xfrm>
          <a:off x="78962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9D1FBE7B-1806-4E52-AE71-D1CF4F9495FA}"/>
            </a:ext>
          </a:extLst>
        </xdr:cNvPr>
        <xdr:cNvSpPr txBox="1"/>
      </xdr:nvSpPr>
      <xdr:spPr>
        <a:xfrm>
          <a:off x="4400550" y="43910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B0E736B5-9460-4766-BFF6-65B48770BB31}"/>
            </a:ext>
          </a:extLst>
        </xdr:cNvPr>
        <xdr:cNvSpPr/>
      </xdr:nvSpPr>
      <xdr:spPr>
        <a:xfrm>
          <a:off x="4416136" y="5628409"/>
          <a:ext cx="3983182" cy="1662546"/>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0FF6E448-5FD8-472B-8E01-D5EFCB72272C}"/>
            </a:ext>
          </a:extLst>
        </xdr:cNvPr>
        <xdr:cNvSpPr/>
      </xdr:nvSpPr>
      <xdr:spPr>
        <a:xfrm>
          <a:off x="4400550" y="4391025"/>
          <a:ext cx="396240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9489741C-C98B-475B-A551-1B32FABA5B51}"/>
            </a:ext>
          </a:extLst>
        </xdr:cNvPr>
        <xdr:cNvSpPr txBox="1"/>
      </xdr:nvSpPr>
      <xdr:spPr>
        <a:xfrm>
          <a:off x="74295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E8363668-7779-431F-BDC6-5AFD6C33D1EC}"/>
            </a:ext>
          </a:extLst>
        </xdr:cNvPr>
        <xdr:cNvSpPr txBox="1"/>
      </xdr:nvSpPr>
      <xdr:spPr>
        <a:xfrm>
          <a:off x="78962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42AAD3C4-5AF7-48F2-84AD-4831BF80FA2D}"/>
            </a:ext>
          </a:extLst>
        </xdr:cNvPr>
        <xdr:cNvSpPr txBox="1"/>
      </xdr:nvSpPr>
      <xdr:spPr>
        <a:xfrm>
          <a:off x="4400550" y="43910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27468393-E321-470E-848F-8841DF6B628D}"/>
            </a:ext>
          </a:extLst>
        </xdr:cNvPr>
        <xdr:cNvSpPr/>
      </xdr:nvSpPr>
      <xdr:spPr>
        <a:xfrm>
          <a:off x="86010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6B38A230-1B9A-4BC4-9569-6C73DDEF47CC}"/>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552635D5-5328-42D7-AED7-60902FD03D46}"/>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C8561325-5C51-4F42-A0CE-95C5B233211E}"/>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9" name="TextBox 138">
          <a:extLst>
            <a:ext uri="{FF2B5EF4-FFF2-40B4-BE49-F238E27FC236}">
              <a16:creationId xmlns:a16="http://schemas.microsoft.com/office/drawing/2014/main" id="{E87DEAC9-11FE-46F7-B2C4-F234964F57AA}"/>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8BD39587-9E72-4ACF-AAF4-02CB7AE259DC}"/>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A71168FC-3B92-4458-B87D-BF6FB10382B5}"/>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EDE50887-1A9F-41CA-9577-A83344BA059A}"/>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F8340DD5-B724-4F04-A0FE-5EBD14BECA65}"/>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0B02DC24-16FA-42A3-8EEF-67DE78AE3F42}"/>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AB45C3A5-01AE-4E10-8BA1-E6AC5A908451}"/>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5F4D18FD-8069-469D-A1AE-6F5557A0B8E4}"/>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9FE3884C-739C-40BC-9C92-042D8F9FD32B}"/>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2713DCBD-74A2-4AD1-9D3C-6CD432CA7D5F}"/>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FA2A0328-DE31-40AA-BE80-9C34C86D9608}"/>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2B96A2BA-ACDF-4AB8-B166-E685A247DC02}"/>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88B9F63B-0AA2-4B47-8FD5-F36641B47B89}"/>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56B21DCA-D7C1-4C84-8ED9-7E44AEB2CE1B}"/>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1D4CE9C5-0222-48E2-A634-57E432052998}"/>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3BDBA06B-5299-41C2-B83B-890BB79F5129}"/>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52964739-281D-405D-BB55-1F129100D077}"/>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C89B31FC-FE6A-4067-B99F-9FD1FA025675}"/>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D1881BC8-F975-4B0C-9123-8AAA0F4F3ECA}"/>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737F7EAA-3890-4E4A-A712-C9CBB6A14428}"/>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913ABAAC-137A-40F6-9BF0-7DB60FC2A153}"/>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3BB37FEC-1BFB-4685-ACC6-63F9FA42C533}"/>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5A257C84-5AE7-4BA5-A226-FD4C99A15817}"/>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FBCF8ADE-BFCB-4DC9-BC41-5A9EE32D3A38}"/>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193785CD-3A5C-4F0B-8E4D-DBE6258849DB}"/>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99B9FC1F-9982-4841-AA19-E19295E714D8}"/>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5047A2A6-73E3-4E02-8784-BB0E258FF727}"/>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DACE4E1E-74BA-4D3C-82F4-DB75DC183574}"/>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95EFB476-C824-4514-9A14-A4CDD4706AF8}"/>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AEFCEB91-47D6-416D-B863-40E620BE4A82}"/>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65180393-B5A8-4CA6-AB5A-06F64F968330}"/>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9C511315-580E-46F9-960B-812A614F4702}"/>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7ED26FA4-CD27-4AA6-86B3-DD31FBA85149}"/>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227DBE24-2435-4AEC-8D7E-1607C47716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162EA05F-8AB2-4E55-8BA1-5A38E740AD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25373B65-B9DF-4A05-9162-8CE6020DA812}"/>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917436D5-EB64-4C69-8EAD-77AE2996C7F2}"/>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39608D22-3FEC-4FA2-8178-E926B4836046}"/>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6592F906-56D9-4EE2-83C2-4B334E1502B6}"/>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7B5AD694-6E3A-4B97-8FDC-04BD42CD91D8}"/>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4E1CBAED-159B-4580-9A41-08C5CA1E08A9}"/>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91E819AC-72FA-401A-BBFB-E9E7C60511BD}"/>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D261BC18-E5C9-46B1-9230-840142A8F933}"/>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AB478433-9B30-4E36-912E-AF559AA29C1C}"/>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420A319D-0107-4C4C-ABFC-8657AB3DB053}"/>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627E2F84-6E0E-4D7A-A4A8-1776A638A406}"/>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47FD0EAC-F0C7-4156-8F74-5621546FA1C2}"/>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CD52DB6C-D15D-4470-9605-7FB983E86FBC}"/>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2405D18F-BF58-4008-9183-C05DFD3B8F88}"/>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5E754EDC-DF9E-47A6-9DC7-4078E13E75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222AB49C-5803-4395-8329-0663DE7062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29963313-4187-469B-B9A7-060D3A4E0D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B62480E9-86D1-45E6-97A3-AA0C6A9BAE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7FEE9A5B-DD0E-4349-B42D-BBF97C1F2D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D3C070A3-BE55-4842-A409-95687CCC707F}"/>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A09C9D53-7B55-4FD8-9BED-67FFF3479A57}"/>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D8DE99B7-C122-4DB0-849F-E3C5C311195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174B4AFB-361C-4EDA-88D2-8FEF28BA0C1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89D6E02A-A73A-49B8-84D7-1DBA7793BDD1}"/>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6C4D5071-7953-4E1C-82A3-39F68A0ECB09}"/>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E300EDAC-47D1-4AE4-804B-C7D993E6D98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69EC1420-596B-4C03-A8F0-D55AC7C7F3B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7CB4EE4A-D33A-4F0B-99D3-D02AF05D9DD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2CFA0D33-A00B-47A4-BF46-DA1556D9B18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27D8140B-474D-4B81-924D-7B1F7DC55A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749D122F-E047-4848-9EEC-8EA991011C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56821B11-1491-43F3-9EC4-790C20626D5E}"/>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F9B9715A-8AD4-496B-8D8F-54722C41295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447631C9-3AD1-49C9-B30C-97D0EEACE93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7E5BB94F-3F6B-42F5-99E9-63FBA7C8062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EB04D56A-E7AD-4C90-9892-C681EE144CD5}"/>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24EEE59E-4982-4E4E-9CE7-B8BE92E7A9C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4BF8E75-0302-4D61-A404-11D521AC41E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86512041-4077-4B66-87FA-C75F05DD38E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6933F4E6-79D7-4539-96E0-B4703784BBBE}"/>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BDC2FE2C-CFC0-4F4C-98C3-9420EB07401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4D170CEA-B5AC-4B9A-BDF2-D51A2C20EAB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75B4774E-2B29-4986-8F7A-22FAE4DBEFA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BFC80D69-B267-4ADE-A317-AA9C10F808A1}"/>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AA0E90BC-2218-479A-B0A6-5EC95ABF177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9B41FC12-8C28-4CF0-ABBE-7F94E836B67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548CBA39-0289-41B5-A54B-868FD2A9B08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F4D93BAD-54E2-4BD8-8654-732569C63CED}"/>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92B8E7F6-33F3-4EAF-AF28-CE33012144E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9BC660D7-296F-489E-906F-66388BA48F0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6965AFFD-1E78-4971-893E-4FB05B9B15E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3DFADB47-02D5-4A3E-80C3-39485B911109}"/>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D6258DBE-3214-4C9F-89F2-50CC34C867A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0EFE9FFD-E056-4FBC-A644-589EF2597FF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58DEA602-D68B-49FA-B64E-7073632A40D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4AA3447B-87FF-4C74-A900-20E84A148055}"/>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532057F9-27CF-4BB7-B1B6-A1E6ED9EF8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C5192945-FCF6-4B31-8F85-847E106E36C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F81638FF-C174-44B3-A645-B99C20CE70C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BA3C5FCA-7D28-472A-8947-7BD6D1D5831D}"/>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222EB4CE-E36E-4190-86E9-58591B682E9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F83CCD32-8341-47E6-A18C-0B17DEC5FD0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8EC083AD-3BEE-4B73-88CD-C94D80D64CFF}"/>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C9193B59-7F64-4E4B-8F9C-C7BD95055AF5}"/>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901F0DC7-1B0F-4A31-8CCE-7FB46477018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CF5055BD-8723-4DB2-8685-BF0CD5CFD6CD}"/>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1914BF5B-C30D-402D-9B37-1DA0B813923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5F6418CD-2B6F-4009-A38E-F7AF930B949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57E1E9F5-69A2-4138-B33C-AA564E5E2FE6}"/>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47C82C7F-880F-4B1D-86F7-F99EA34B83A0}"/>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BD04EC0F-B8AF-4695-864F-F9F5C742368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0758D949-7B52-40AB-9A5F-879341FF6AE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A0E3E1C3-F124-4E08-B83B-EE54F829DD1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2801F674-155F-48F2-89CF-6A08FF085E8D}"/>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0D96CC51-E280-473C-BB64-813FB787833D}"/>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EFA8E6C5-BD2F-42B9-8A71-640A6034D95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0C6DC44F-99B3-4CCE-90D9-22635CDA7229}"/>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8D78922C-64E1-40E1-8A36-B112418954D8}"/>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806562B7-B113-4DD7-B53D-89F5FB97C6AA}"/>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44A74937-6F91-4D1D-818B-E0BB6011D0B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1036508C-59B8-4A25-A14D-A51781D967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10B3231B-D5D6-497E-81CD-38018C001B04}"/>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A1BCBBB2-C5A1-4CD1-BF87-59BDD0051C0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AEB8884E-529A-4849-9E8C-AD9609096DF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69D65C72-C101-4170-AD42-DE803AB9CF1D}"/>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D4DA8441-6498-4122-9114-70225F93A3E8}"/>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E297F07F-F76B-480A-82DD-BC062D601F84}"/>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C37E38B9-48CC-49D7-B182-E8FAB87BFB1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55565DD8-03FD-4EE4-B3EC-AA1643A3E66B}"/>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5C2692AD-48EF-411F-9547-CDA05B98A84C}"/>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F11B6E4C-4E04-420C-AEB3-1099ED4CE339}"/>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FDE58BC8-C4FB-4EC4-A930-E0C10B9E1061}"/>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842AB230-7CB1-4E78-B3E8-0CE0EC6B6CDE}"/>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7FB78B6C-3B3C-4D94-B910-C08302C568DD}"/>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EA12EC8A-CEA6-4735-A9D8-6753CEF2E531}"/>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38A2DD0C-BECC-491B-A82A-73946C531D7E}"/>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76C2F0AF-10D5-48EF-8499-60EB9321F2B5}"/>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01F4FD66-B969-43DE-A475-F8275BCD3A42}"/>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F83132A5-C4E7-433B-A921-9A385334B6C9}"/>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43EDE892-93B5-43D1-A7D0-A247B749E2B2}"/>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B0031168-FF88-4003-89FB-5B3969596D6C}"/>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5AA92993-2DF3-40E5-BC0A-4BA1B69D561A}"/>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48139EC0-31DB-4398-95F3-4D918274FF3F}"/>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2B4D862B-96CF-4D57-851D-A72B055FEAE0}"/>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014A4F77-D24F-4968-A6ED-70FD2466FA67}"/>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5E03F6C9-17DB-48B4-95DC-07D0D73E59C3}"/>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7B631E86-85CF-4DB1-A9C9-8B165FEE8DAB}"/>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4F2341F3-DB4D-4A1E-A1E6-ADC4A6C40DC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70144C4A-7777-42C9-BAD2-A93D3051BBC6}"/>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AF3A4F20-EEBF-453B-B8A5-D5E490A443BE}"/>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0895A7A6-CA7C-4D81-8638-51A69DE58972}"/>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2056B142-75B4-4CC7-8415-1A652FC9E42B}"/>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A6BE9D6F-AF87-44D3-8E84-1D248FFE4214}"/>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58899FB8-7D4B-48F0-BD45-09716BF8D0A2}"/>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68A7E09A-40E8-4214-83AA-C7C828F3BFC0}"/>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11804A39-FCC8-43AD-B20B-F08F4F775D7F}"/>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FBAF57CE-9606-4FED-9CEE-3659A1385B4A}"/>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2EC05C04-651E-4446-AC20-B404FC5D5CE4}"/>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EC07E425-B055-46B7-A9A0-92F3AD458B99}"/>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A5D1125E-98F6-4260-AC00-141B4040F0D4}"/>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568D4ACB-0CC7-4098-960C-CE3D1F32AA4C}"/>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E63E0229-C50B-4E36-BC57-CD64D9775ED3}"/>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328EA061-1B37-4190-A4CF-0C37AD366061}"/>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8683ED6D-A9E3-48C4-AB8D-8F0C454202F7}"/>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844E0D0B-913E-4E6A-9B4B-6765DED2B679}"/>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DACD72F2-6B35-4F88-BB19-54C09FFC9C74}"/>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903C4282-44F9-4FE1-BF5B-7D15AF91A5B5}"/>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21107C96-0FD7-4CBF-A6B7-A7A022A3459F}"/>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DDE17374-F9ED-453B-9420-33EE96C5F22E}"/>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EED30DFD-13C3-4B0D-A434-F96F63B2CA68}"/>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9F4EA243-2724-4D81-AC4B-B870F3DC8E51}"/>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7C56D800-8F41-4EA0-AB4D-0FB519B9CD27}"/>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B404F88B-5EF0-498E-93C4-0F1B5AAEEEBA}"/>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A4990875-76F5-460B-803D-5960927D2FD5}"/>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64EDB3B9-9632-42EE-BDD5-6270F7AE9968}"/>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7D66DE3D-99E8-4BD1-AD46-6CA07BC10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ADF869E2-1C4D-4AAB-9263-3DBA51014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33AEC2FC-D2CC-46D0-AD43-D7EDBFBD84CB}"/>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F5E0DC81-90EF-4F84-898B-0C99C4F63D2E}"/>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9A4FC978-9D46-4C94-97A1-84B6D10A2CF2}"/>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F0E1AE52-0D33-4E7F-97C1-2E7F25AD2A8F}"/>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D7CC28DE-FADB-4775-A38F-68BFFB4D219D}"/>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EB23C727-B1C8-49B3-B389-AB7C1C8367A0}"/>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B02C4245-EDC2-48B2-B2D3-780BB6FE86DE}"/>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7634235E-B74D-49C9-AAE9-3DAD12E1C0AD}"/>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4E2BDDC7-81AD-4781-BBEC-FF15C272C5BD}"/>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818AB9EC-13B4-4075-B442-C5DA1FE003E1}"/>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D6B85999-7615-4F92-81BB-9B456268CC54}"/>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8D6481BC-2A32-4493-897B-030BDD6D10E3}"/>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985B2D08-7BE5-4B00-929F-7A36DEC78F15}"/>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DD057A37-61CD-4E67-B967-6A6D5ECF4C8E}"/>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67FC6BA0-42CD-478B-BC5D-165E9DC408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860C90E0-F631-4DC8-9721-DFFB2B4D0B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FDB79314-8677-4D07-AF3C-83CA14B6AD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53E7D196-ADA7-47FE-A400-99712F9C1F3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A213C4EC-A5C0-4AE5-BE45-DC81FAEC514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032FF2AC-BDB7-4CC3-B2D3-B507FDB3AD4B}"/>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008A1670-0215-45F6-B40C-B458F3DF2D23}"/>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45F494A4-B2FF-4197-88E0-3D22C9CB5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E66EF74D-2B09-4302-8487-BF919B95B2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1985E7E7-1E1A-47B3-8D97-2B4E6D0BC688}"/>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90D79513-39E4-4A6F-9C11-F3E374CDEEDB}"/>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E2310205-36A8-4B62-97DF-CD621067ADD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1F4D83FC-1742-40BD-AAEF-F31AF5C0E4E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F5F6D54F-8EAE-4B87-BC3E-5A813494D38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8DBE4D77-87FC-4B1B-BD91-5D46F40089C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09F8CDE9-E921-4DE1-93C3-90D20419B6E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87B4970A-7359-4AC0-89D4-626F29AAF4D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3072F4CA-4F50-4C12-80D3-FF0AF2FA7DC7}"/>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77E090AF-11DE-4099-B02D-1D3CE6140CB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2F1891A8-8D63-4277-ABA3-FFB8E8E7911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046AFAAD-B6CD-4BFF-81FE-254AFB616F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F42E985A-F02A-40AA-B32B-FE715A8B2F64}"/>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BEB23816-80FF-4E21-BB2F-3F73421434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EC749DC6-3B9B-4CB3-ABF9-140CA59FE4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F255C2E2-1BA3-44AA-8DAC-E7BA2F0F8F1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4E20FBC5-3F93-452B-9019-1EFC2929E2D5}"/>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E5C6CBD7-783B-46CA-88E0-9533C1B13F6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C6A3B506-056D-46F8-AEFA-2B647D57DF1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5FF94243-77C5-41F7-A51F-45CFC42FC62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F8293E23-F149-4A4E-B408-045D02B33031}"/>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20867341-CCEB-4BCB-A8F6-1C1D9A4C8F8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8E498EA5-95C3-4A08-8B3D-95EDA2D5540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88D809C1-CFEA-4923-AE84-41022991953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C593651D-2C44-46E5-A042-FDBAEDCF6CA3}"/>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A1FC03D1-4423-464A-8080-989C0B3990F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EF722A91-3714-4C54-A2D2-65FEC655626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E58DF68D-8A5E-40CF-A814-3FB4A2179EE4}"/>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B7592402-4D0D-441E-AB71-C3990CB5D4C7}"/>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79EA7299-51D8-4B20-BFFA-54C1B43D60F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B57ADEAC-95E3-4942-A281-5F21FFDBB859}"/>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BE90DC34-E6FA-4790-8E1D-ECCEE117A3C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154FB149-860C-4075-BC4A-1AD68FFADE86}"/>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F5EF41F3-5646-473E-B99F-892120EDA05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37A2D1F7-B8B3-4031-8B72-CE31EED7F58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DA718AA2-F4F3-45A2-8D97-3ABC89590D7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4109163A-FD7D-4130-A289-5BF04A2EF016}"/>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D28EC312-794C-4765-B549-4C9B70C0CB6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C27FCC3E-1E9F-4008-8497-284CC2FE4C7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5BCB4ACE-AF89-4FE7-A4D8-9A1FC996EB3C}"/>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D145B19D-9D5D-4255-9258-F546C8936924}"/>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3D22B3F4-5F43-4CFA-918C-983042D4583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94E63694-FE96-4956-8333-1E429350372C}"/>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F502FC16-7C34-40FA-85F8-3B7A339E209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DD33EA45-570C-489C-B539-E91AE2DDD83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606643E5-C96A-45EE-AD5B-3DC5921111BA}"/>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3079A69F-BA41-4086-8230-B79552DFD918}"/>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83184B61-2AF8-424B-9060-FA51CEE443D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50A923B8-B66B-4B01-8B7B-29A0EB171E5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DE5411F0-EA59-4B7D-B033-840CD63052A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28145712-560C-4CD8-8031-839E044FD637}"/>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E5861424-4C16-4095-BA17-BDA5197C15A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0B1D2E58-674E-455B-BCE1-11B1F2223E3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3B896D67-D4C9-4BE6-A894-A77489857234}"/>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3D9DC852-C1F8-4A25-A504-DF035361BDCD}"/>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C5F97764-EF70-467A-B9CE-F3CD0C6DCC26}"/>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01627FEC-17AE-4763-8EE8-55F19C629D85}"/>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925E4D83-27AE-41BA-AE89-EB0C2E52E0ED}"/>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BAC10903-B972-49EC-81CB-8EEE52099A05}"/>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7BA6A355-CFEF-46AF-ACD2-F0F36B36363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7F5D6D07-FF91-485B-A392-70BF706DEDC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A041D163-9671-475A-9D7F-2BBFD124A895}"/>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1327A9A8-F13C-4AB8-AA11-832E6F0B3985}"/>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AE25DCB3-31B0-4377-A53D-0DC40FA0B835}"/>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45DA92C9-99A3-45C3-95F0-C709845FD0A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9894B220-A682-4B68-8FD1-8DC7ECCAA51C}"/>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A2A4B2EA-2FC7-4DDA-98D7-D47EE131A519}"/>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AAAF61F4-DC3E-44C3-B630-120EFBDBFF83}"/>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1D827D7C-8FC8-4D91-913E-F06D7381F0F6}"/>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9893F723-3CFE-49B1-A574-CAED77DD7C40}"/>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E59AF2A1-5182-42AC-A324-AFC8C5105949}"/>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3C4C282A-064E-41BF-BFD6-33DA829B2D98}"/>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1C874ADF-0700-4E25-AE62-92BB02EB0432}"/>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B68FA180-166C-4613-B1AC-A071C59F188B}"/>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06C65014-0927-4DEB-8E27-17740A132589}"/>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6C1317B9-F405-4683-B8C5-7D343E8B30FC}"/>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DE299724-D789-47B1-8003-CA7E24E05DAC}"/>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0BA0A392-F40A-4A23-8F30-079F37CA6226}"/>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6F476B2B-5317-4E31-ACA4-904B31D9B09E}"/>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5B7A9EA0-B70A-44D9-8277-8587794952B0}"/>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40</xdr:row>
      <xdr:rowOff>0</xdr:rowOff>
    </xdr:to>
    <xdr:sp macro="" textlink="">
      <xdr:nvSpPr>
        <xdr:cNvPr id="2" name="Rectangle 1">
          <a:extLst>
            <a:ext uri="{FF2B5EF4-FFF2-40B4-BE49-F238E27FC236}">
              <a16:creationId xmlns:a16="http://schemas.microsoft.com/office/drawing/2014/main" id="{1990973D-4093-4844-9896-5E5EE17D28F9}"/>
            </a:ext>
          </a:extLst>
        </xdr:cNvPr>
        <xdr:cNvSpPr/>
      </xdr:nvSpPr>
      <xdr:spPr>
        <a:xfrm>
          <a:off x="57150" y="6038850"/>
          <a:ext cx="42100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75</xdr:row>
      <xdr:rowOff>0</xdr:rowOff>
    </xdr:to>
    <xdr:sp macro="" textlink="">
      <xdr:nvSpPr>
        <xdr:cNvPr id="3" name="Rectangle 2">
          <a:extLst>
            <a:ext uri="{FF2B5EF4-FFF2-40B4-BE49-F238E27FC236}">
              <a16:creationId xmlns:a16="http://schemas.microsoft.com/office/drawing/2014/main" id="{54734719-F565-4235-B459-AB4391B8C7E6}"/>
            </a:ext>
          </a:extLst>
        </xdr:cNvPr>
        <xdr:cNvSpPr/>
      </xdr:nvSpPr>
      <xdr:spPr>
        <a:xfrm>
          <a:off x="12849225" y="695325"/>
          <a:ext cx="4171950" cy="11696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55</xdr:row>
      <xdr:rowOff>0</xdr:rowOff>
    </xdr:from>
    <xdr:to>
      <xdr:col>25</xdr:col>
      <xdr:colOff>0</xdr:colOff>
      <xdr:row>75</xdr:row>
      <xdr:rowOff>0</xdr:rowOff>
    </xdr:to>
    <xdr:sp macro="" textlink="">
      <xdr:nvSpPr>
        <xdr:cNvPr id="4" name="Rectangle 3">
          <a:extLst>
            <a:ext uri="{FF2B5EF4-FFF2-40B4-BE49-F238E27FC236}">
              <a16:creationId xmlns:a16="http://schemas.microsoft.com/office/drawing/2014/main" id="{77C08AC7-887A-460D-AF5B-A2A05EC30B19}"/>
            </a:ext>
          </a:extLst>
        </xdr:cNvPr>
        <xdr:cNvSpPr/>
      </xdr:nvSpPr>
      <xdr:spPr>
        <a:xfrm>
          <a:off x="8562975" y="9115425"/>
          <a:ext cx="4171950" cy="3276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45</xdr:row>
      <xdr:rowOff>0</xdr:rowOff>
    </xdr:from>
    <xdr:to>
      <xdr:col>20</xdr:col>
      <xdr:colOff>0</xdr:colOff>
      <xdr:row>75</xdr:row>
      <xdr:rowOff>9525</xdr:rowOff>
    </xdr:to>
    <xdr:sp macro="" textlink="">
      <xdr:nvSpPr>
        <xdr:cNvPr id="5" name="Rectangle 4">
          <a:extLst>
            <a:ext uri="{FF2B5EF4-FFF2-40B4-BE49-F238E27FC236}">
              <a16:creationId xmlns:a16="http://schemas.microsoft.com/office/drawing/2014/main" id="{E8E0C7FA-2B14-401E-9D93-75D7746029F3}"/>
            </a:ext>
          </a:extLst>
        </xdr:cNvPr>
        <xdr:cNvSpPr/>
      </xdr:nvSpPr>
      <xdr:spPr>
        <a:xfrm>
          <a:off x="4381500" y="7496175"/>
          <a:ext cx="3943350" cy="49053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6" name="Rectangle: Top Corners Rounded 5">
          <a:extLst>
            <a:ext uri="{FF2B5EF4-FFF2-40B4-BE49-F238E27FC236}">
              <a16:creationId xmlns:a16="http://schemas.microsoft.com/office/drawing/2014/main" id="{86C15F80-1A20-4637-BB82-F4645E80789A}"/>
            </a:ext>
          </a:extLst>
        </xdr:cNvPr>
        <xdr:cNvSpPr/>
      </xdr:nvSpPr>
      <xdr:spPr>
        <a:xfrm>
          <a:off x="57150" y="5048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11</xdr:col>
      <xdr:colOff>0</xdr:colOff>
      <xdr:row>1</xdr:row>
      <xdr:rowOff>133350</xdr:rowOff>
    </xdr:from>
    <xdr:to>
      <xdr:col>20</xdr:col>
      <xdr:colOff>0</xdr:colOff>
      <xdr:row>3</xdr:row>
      <xdr:rowOff>0</xdr:rowOff>
    </xdr:to>
    <xdr:sp macro="" textlink="">
      <xdr:nvSpPr>
        <xdr:cNvPr id="7" name="Rectangle: Top Corners Rounded 6">
          <a:extLst>
            <a:ext uri="{FF2B5EF4-FFF2-40B4-BE49-F238E27FC236}">
              <a16:creationId xmlns:a16="http://schemas.microsoft.com/office/drawing/2014/main" id="{7ED5C713-27D1-4507-99B1-83621A7A12F6}"/>
            </a:ext>
          </a:extLst>
        </xdr:cNvPr>
        <xdr:cNvSpPr/>
      </xdr:nvSpPr>
      <xdr:spPr>
        <a:xfrm>
          <a:off x="4381500" y="5048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43</xdr:row>
      <xdr:rowOff>133350</xdr:rowOff>
    </xdr:from>
    <xdr:to>
      <xdr:col>20</xdr:col>
      <xdr:colOff>0</xdr:colOff>
      <xdr:row>45</xdr:row>
      <xdr:rowOff>0</xdr:rowOff>
    </xdr:to>
    <xdr:sp macro="" textlink="">
      <xdr:nvSpPr>
        <xdr:cNvPr id="8" name="Rectangle: Top Corners Rounded 7">
          <a:extLst>
            <a:ext uri="{FF2B5EF4-FFF2-40B4-BE49-F238E27FC236}">
              <a16:creationId xmlns:a16="http://schemas.microsoft.com/office/drawing/2014/main" id="{3028BEDB-969D-4901-8DA0-6AF4DFE9B8E9}"/>
            </a:ext>
          </a:extLst>
        </xdr:cNvPr>
        <xdr:cNvSpPr/>
      </xdr:nvSpPr>
      <xdr:spPr>
        <a:xfrm>
          <a:off x="4381500" y="73056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10</xdr:col>
      <xdr:colOff>0</xdr:colOff>
      <xdr:row>36</xdr:row>
      <xdr:rowOff>0</xdr:rowOff>
    </xdr:to>
    <xdr:sp macro="" textlink="">
      <xdr:nvSpPr>
        <xdr:cNvPr id="9" name="Rectangle: Top Corners Rounded 8">
          <a:extLst>
            <a:ext uri="{FF2B5EF4-FFF2-40B4-BE49-F238E27FC236}">
              <a16:creationId xmlns:a16="http://schemas.microsoft.com/office/drawing/2014/main" id="{BFD30BFF-2191-4CF7-95AE-3F59F45AAD65}"/>
            </a:ext>
          </a:extLst>
        </xdr:cNvPr>
        <xdr:cNvSpPr/>
      </xdr:nvSpPr>
      <xdr:spPr>
        <a:xfrm>
          <a:off x="57150" y="584835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40</xdr:row>
      <xdr:rowOff>133350</xdr:rowOff>
    </xdr:from>
    <xdr:to>
      <xdr:col>10</xdr:col>
      <xdr:colOff>0</xdr:colOff>
      <xdr:row>42</xdr:row>
      <xdr:rowOff>0</xdr:rowOff>
    </xdr:to>
    <xdr:sp macro="" textlink="">
      <xdr:nvSpPr>
        <xdr:cNvPr id="10" name="Rectangle: Top Corners Rounded 9">
          <a:extLst>
            <a:ext uri="{FF2B5EF4-FFF2-40B4-BE49-F238E27FC236}">
              <a16:creationId xmlns:a16="http://schemas.microsoft.com/office/drawing/2014/main" id="{5EF24CF1-4C7E-480F-B622-0CE672A7E7A4}"/>
            </a:ext>
          </a:extLst>
        </xdr:cNvPr>
        <xdr:cNvSpPr/>
      </xdr:nvSpPr>
      <xdr:spPr>
        <a:xfrm>
          <a:off x="57150" y="6819900"/>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xdr:row>
      <xdr:rowOff>133350</xdr:rowOff>
    </xdr:from>
    <xdr:to>
      <xdr:col>9</xdr:col>
      <xdr:colOff>0</xdr:colOff>
      <xdr:row>3</xdr:row>
      <xdr:rowOff>0</xdr:rowOff>
    </xdr:to>
    <xdr:sp macro="" textlink="">
      <xdr:nvSpPr>
        <xdr:cNvPr id="11" name="TextBox 10">
          <a:extLst>
            <a:ext uri="{FF2B5EF4-FFF2-40B4-BE49-F238E27FC236}">
              <a16:creationId xmlns:a16="http://schemas.microsoft.com/office/drawing/2014/main" id="{3E28FA77-B106-4723-A30D-60F3B85E4E50}"/>
            </a:ext>
          </a:extLst>
        </xdr:cNvPr>
        <xdr:cNvSpPr txBox="1"/>
      </xdr:nvSpPr>
      <xdr:spPr>
        <a:xfrm>
          <a:off x="33337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34</xdr:row>
      <xdr:rowOff>133350</xdr:rowOff>
    </xdr:from>
    <xdr:to>
      <xdr:col>9</xdr:col>
      <xdr:colOff>0</xdr:colOff>
      <xdr:row>36</xdr:row>
      <xdr:rowOff>0</xdr:rowOff>
    </xdr:to>
    <xdr:sp macro="" textlink="">
      <xdr:nvSpPr>
        <xdr:cNvPr id="12" name="TextBox 11">
          <a:extLst>
            <a:ext uri="{FF2B5EF4-FFF2-40B4-BE49-F238E27FC236}">
              <a16:creationId xmlns:a16="http://schemas.microsoft.com/office/drawing/2014/main" id="{A572693B-E244-4BD5-8D71-3756999F00C1}"/>
            </a:ext>
          </a:extLst>
        </xdr:cNvPr>
        <xdr:cNvSpPr txBox="1"/>
      </xdr:nvSpPr>
      <xdr:spPr>
        <a:xfrm>
          <a:off x="3333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40</xdr:row>
      <xdr:rowOff>133350</xdr:rowOff>
    </xdr:from>
    <xdr:to>
      <xdr:col>9</xdr:col>
      <xdr:colOff>0</xdr:colOff>
      <xdr:row>42</xdr:row>
      <xdr:rowOff>0</xdr:rowOff>
    </xdr:to>
    <xdr:sp macro="" textlink="">
      <xdr:nvSpPr>
        <xdr:cNvPr id="13" name="TextBox 12">
          <a:extLst>
            <a:ext uri="{FF2B5EF4-FFF2-40B4-BE49-F238E27FC236}">
              <a16:creationId xmlns:a16="http://schemas.microsoft.com/office/drawing/2014/main" id="{1910223A-277E-4BC7-B4B2-CE2FD29A3627}"/>
            </a:ext>
          </a:extLst>
        </xdr:cNvPr>
        <xdr:cNvSpPr txBox="1"/>
      </xdr:nvSpPr>
      <xdr:spPr>
        <a:xfrm>
          <a:off x="33337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1</xdr:row>
      <xdr:rowOff>133350</xdr:rowOff>
    </xdr:from>
    <xdr:to>
      <xdr:col>19</xdr:col>
      <xdr:colOff>0</xdr:colOff>
      <xdr:row>3</xdr:row>
      <xdr:rowOff>0</xdr:rowOff>
    </xdr:to>
    <xdr:sp macro="" textlink="">
      <xdr:nvSpPr>
        <xdr:cNvPr id="14" name="TextBox 13">
          <a:extLst>
            <a:ext uri="{FF2B5EF4-FFF2-40B4-BE49-F238E27FC236}">
              <a16:creationId xmlns:a16="http://schemas.microsoft.com/office/drawing/2014/main" id="{1F1F9D3C-CD43-4E10-AC6C-1DD4120D8D8E}"/>
            </a:ext>
          </a:extLst>
        </xdr:cNvPr>
        <xdr:cNvSpPr txBox="1"/>
      </xdr:nvSpPr>
      <xdr:spPr>
        <a:xfrm>
          <a:off x="73914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18</xdr:col>
      <xdr:colOff>0</xdr:colOff>
      <xdr:row>43</xdr:row>
      <xdr:rowOff>133350</xdr:rowOff>
    </xdr:from>
    <xdr:to>
      <xdr:col>19</xdr:col>
      <xdr:colOff>0</xdr:colOff>
      <xdr:row>45</xdr:row>
      <xdr:rowOff>0</xdr:rowOff>
    </xdr:to>
    <xdr:sp macro="" textlink="">
      <xdr:nvSpPr>
        <xdr:cNvPr id="15" name="TextBox 14">
          <a:extLst>
            <a:ext uri="{FF2B5EF4-FFF2-40B4-BE49-F238E27FC236}">
              <a16:creationId xmlns:a16="http://schemas.microsoft.com/office/drawing/2014/main" id="{EBFEB5FF-3702-413B-A314-E46A5306B217}"/>
            </a:ext>
          </a:extLst>
        </xdr:cNvPr>
        <xdr:cNvSpPr txBox="1"/>
      </xdr:nvSpPr>
      <xdr:spPr>
        <a:xfrm>
          <a:off x="7391400"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22</xdr:col>
      <xdr:colOff>0</xdr:colOff>
      <xdr:row>1</xdr:row>
      <xdr:rowOff>133350</xdr:rowOff>
    </xdr:from>
    <xdr:to>
      <xdr:col>25</xdr:col>
      <xdr:colOff>0</xdr:colOff>
      <xdr:row>3</xdr:row>
      <xdr:rowOff>0</xdr:rowOff>
    </xdr:to>
    <xdr:sp macro="" textlink="">
      <xdr:nvSpPr>
        <xdr:cNvPr id="16" name="Rectangle: Top Corners Rounded 15">
          <a:extLst>
            <a:ext uri="{FF2B5EF4-FFF2-40B4-BE49-F238E27FC236}">
              <a16:creationId xmlns:a16="http://schemas.microsoft.com/office/drawing/2014/main" id="{56FCABA0-C8B5-49C5-9949-5AAB3A68DE5C}"/>
            </a:ext>
          </a:extLst>
        </xdr:cNvPr>
        <xdr:cNvSpPr/>
      </xdr:nvSpPr>
      <xdr:spPr>
        <a:xfrm>
          <a:off x="856297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133350</xdr:rowOff>
    </xdr:from>
    <xdr:to>
      <xdr:col>29</xdr:col>
      <xdr:colOff>0</xdr:colOff>
      <xdr:row>3</xdr:row>
      <xdr:rowOff>0</xdr:rowOff>
    </xdr:to>
    <xdr:sp macro="" textlink="">
      <xdr:nvSpPr>
        <xdr:cNvPr id="17" name="Rectangle: Top Corners Rounded 16">
          <a:extLst>
            <a:ext uri="{FF2B5EF4-FFF2-40B4-BE49-F238E27FC236}">
              <a16:creationId xmlns:a16="http://schemas.microsoft.com/office/drawing/2014/main" id="{6B1F8DDF-04F7-4B5B-BFC2-1F2E0FC702E9}"/>
            </a:ext>
          </a:extLst>
        </xdr:cNvPr>
        <xdr:cNvSpPr/>
      </xdr:nvSpPr>
      <xdr:spPr>
        <a:xfrm>
          <a:off x="12849225" y="504825"/>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1</xdr:row>
      <xdr:rowOff>133350</xdr:rowOff>
    </xdr:from>
    <xdr:to>
      <xdr:col>24</xdr:col>
      <xdr:colOff>0</xdr:colOff>
      <xdr:row>3</xdr:row>
      <xdr:rowOff>0</xdr:rowOff>
    </xdr:to>
    <xdr:sp macro="" textlink="">
      <xdr:nvSpPr>
        <xdr:cNvPr id="18" name="TextBox 17">
          <a:extLst>
            <a:ext uri="{FF2B5EF4-FFF2-40B4-BE49-F238E27FC236}">
              <a16:creationId xmlns:a16="http://schemas.microsoft.com/office/drawing/2014/main" id="{DFE70A3B-718F-4723-BBFD-084C48094640}"/>
            </a:ext>
          </a:extLst>
        </xdr:cNvPr>
        <xdr:cNvSpPr txBox="1"/>
      </xdr:nvSpPr>
      <xdr:spPr>
        <a:xfrm>
          <a:off x="116109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27</xdr:col>
      <xdr:colOff>0</xdr:colOff>
      <xdr:row>1</xdr:row>
      <xdr:rowOff>133350</xdr:rowOff>
    </xdr:from>
    <xdr:to>
      <xdr:col>28</xdr:col>
      <xdr:colOff>0</xdr:colOff>
      <xdr:row>3</xdr:row>
      <xdr:rowOff>0</xdr:rowOff>
    </xdr:to>
    <xdr:sp macro="" textlink="">
      <xdr:nvSpPr>
        <xdr:cNvPr id="19" name="TextBox 18">
          <a:extLst>
            <a:ext uri="{FF2B5EF4-FFF2-40B4-BE49-F238E27FC236}">
              <a16:creationId xmlns:a16="http://schemas.microsoft.com/office/drawing/2014/main" id="{60F837F0-2333-40E3-9091-C9BE78CA765A}"/>
            </a:ext>
          </a:extLst>
        </xdr:cNvPr>
        <xdr:cNvSpPr txBox="1"/>
      </xdr:nvSpPr>
      <xdr:spPr>
        <a:xfrm>
          <a:off x="158972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43</xdr:row>
      <xdr:rowOff>133350</xdr:rowOff>
    </xdr:from>
    <xdr:to>
      <xdr:col>20</xdr:col>
      <xdr:colOff>0</xdr:colOff>
      <xdr:row>45</xdr:row>
      <xdr:rowOff>0</xdr:rowOff>
    </xdr:to>
    <xdr:sp macro="" textlink="">
      <xdr:nvSpPr>
        <xdr:cNvPr id="20" name="TextBox 19">
          <a:extLst>
            <a:ext uri="{FF2B5EF4-FFF2-40B4-BE49-F238E27FC236}">
              <a16:creationId xmlns:a16="http://schemas.microsoft.com/office/drawing/2014/main" id="{36DADB91-E213-4D6A-A752-0E6CAB3B51A2}"/>
            </a:ext>
          </a:extLst>
        </xdr:cNvPr>
        <xdr:cNvSpPr txBox="1"/>
      </xdr:nvSpPr>
      <xdr:spPr>
        <a:xfrm>
          <a:off x="7858125" y="73056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21" name="TextBox 20">
          <a:extLst>
            <a:ext uri="{FF2B5EF4-FFF2-40B4-BE49-F238E27FC236}">
              <a16:creationId xmlns:a16="http://schemas.microsoft.com/office/drawing/2014/main" id="{D0800FA5-1717-4CA0-9B00-C014E90C853C}"/>
            </a:ext>
          </a:extLst>
        </xdr:cNvPr>
        <xdr:cNvSpPr txBox="1"/>
      </xdr:nvSpPr>
      <xdr:spPr>
        <a:xfrm>
          <a:off x="78581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22" name="TextBox 21">
          <a:extLst>
            <a:ext uri="{FF2B5EF4-FFF2-40B4-BE49-F238E27FC236}">
              <a16:creationId xmlns:a16="http://schemas.microsoft.com/office/drawing/2014/main" id="{0DB35E7A-64B8-45C1-B7CC-EC1711FC63C4}"/>
            </a:ext>
          </a:extLst>
        </xdr:cNvPr>
        <xdr:cNvSpPr txBox="1"/>
      </xdr:nvSpPr>
      <xdr:spPr>
        <a:xfrm>
          <a:off x="38004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34</xdr:row>
      <xdr:rowOff>133350</xdr:rowOff>
    </xdr:from>
    <xdr:to>
      <xdr:col>10</xdr:col>
      <xdr:colOff>0</xdr:colOff>
      <xdr:row>36</xdr:row>
      <xdr:rowOff>0</xdr:rowOff>
    </xdr:to>
    <xdr:sp macro="" textlink="">
      <xdr:nvSpPr>
        <xdr:cNvPr id="23" name="TextBox 22">
          <a:extLst>
            <a:ext uri="{FF2B5EF4-FFF2-40B4-BE49-F238E27FC236}">
              <a16:creationId xmlns:a16="http://schemas.microsoft.com/office/drawing/2014/main" id="{66F1D854-193C-436A-B518-05D89BE30A38}"/>
            </a:ext>
          </a:extLst>
        </xdr:cNvPr>
        <xdr:cNvSpPr txBox="1"/>
      </xdr:nvSpPr>
      <xdr:spPr>
        <a:xfrm>
          <a:off x="38004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40</xdr:row>
      <xdr:rowOff>133350</xdr:rowOff>
    </xdr:from>
    <xdr:to>
      <xdr:col>10</xdr:col>
      <xdr:colOff>0</xdr:colOff>
      <xdr:row>42</xdr:row>
      <xdr:rowOff>0</xdr:rowOff>
    </xdr:to>
    <xdr:sp macro="" textlink="">
      <xdr:nvSpPr>
        <xdr:cNvPr id="24" name="TextBox 23">
          <a:extLst>
            <a:ext uri="{FF2B5EF4-FFF2-40B4-BE49-F238E27FC236}">
              <a16:creationId xmlns:a16="http://schemas.microsoft.com/office/drawing/2014/main" id="{79423B89-F2A9-4C73-8DDA-1651B7C36F79}"/>
            </a:ext>
          </a:extLst>
        </xdr:cNvPr>
        <xdr:cNvSpPr txBox="1"/>
      </xdr:nvSpPr>
      <xdr:spPr>
        <a:xfrm>
          <a:off x="38004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24</xdr:col>
      <xdr:colOff>0</xdr:colOff>
      <xdr:row>1</xdr:row>
      <xdr:rowOff>133350</xdr:rowOff>
    </xdr:from>
    <xdr:to>
      <xdr:col>25</xdr:col>
      <xdr:colOff>0</xdr:colOff>
      <xdr:row>3</xdr:row>
      <xdr:rowOff>0</xdr:rowOff>
    </xdr:to>
    <xdr:sp macro="" textlink="">
      <xdr:nvSpPr>
        <xdr:cNvPr id="25" name="TextBox 24">
          <a:extLst>
            <a:ext uri="{FF2B5EF4-FFF2-40B4-BE49-F238E27FC236}">
              <a16:creationId xmlns:a16="http://schemas.microsoft.com/office/drawing/2014/main" id="{F5A03091-2190-41A9-8C35-38FF5C7A7779}"/>
            </a:ext>
          </a:extLst>
        </xdr:cNvPr>
        <xdr:cNvSpPr txBox="1"/>
      </xdr:nvSpPr>
      <xdr:spPr>
        <a:xfrm>
          <a:off x="121729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28</xdr:col>
      <xdr:colOff>0</xdr:colOff>
      <xdr:row>1</xdr:row>
      <xdr:rowOff>133350</xdr:rowOff>
    </xdr:from>
    <xdr:to>
      <xdr:col>29</xdr:col>
      <xdr:colOff>0</xdr:colOff>
      <xdr:row>3</xdr:row>
      <xdr:rowOff>0</xdr:rowOff>
    </xdr:to>
    <xdr:sp macro="" textlink="">
      <xdr:nvSpPr>
        <xdr:cNvPr id="26" name="TextBox 25">
          <a:extLst>
            <a:ext uri="{FF2B5EF4-FFF2-40B4-BE49-F238E27FC236}">
              <a16:creationId xmlns:a16="http://schemas.microsoft.com/office/drawing/2014/main" id="{3950DAB5-31D1-4009-9D96-FFA64BA7222B}"/>
            </a:ext>
          </a:extLst>
        </xdr:cNvPr>
        <xdr:cNvSpPr txBox="1"/>
      </xdr:nvSpPr>
      <xdr:spPr>
        <a:xfrm>
          <a:off x="164592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26</xdr:col>
      <xdr:colOff>0</xdr:colOff>
      <xdr:row>1</xdr:row>
      <xdr:rowOff>133350</xdr:rowOff>
    </xdr:from>
    <xdr:to>
      <xdr:col>26</xdr:col>
      <xdr:colOff>2657475</xdr:colOff>
      <xdr:row>2</xdr:row>
      <xdr:rowOff>142875</xdr:rowOff>
    </xdr:to>
    <xdr:sp macro="" textlink="">
      <xdr:nvSpPr>
        <xdr:cNvPr id="27" name="TextBox 26">
          <a:extLst>
            <a:ext uri="{FF2B5EF4-FFF2-40B4-BE49-F238E27FC236}">
              <a16:creationId xmlns:a16="http://schemas.microsoft.com/office/drawing/2014/main" id="{CB6373BA-914E-47D5-A036-FE98746020B8}"/>
            </a:ext>
          </a:extLst>
        </xdr:cNvPr>
        <xdr:cNvSpPr txBox="1"/>
      </xdr:nvSpPr>
      <xdr:spPr>
        <a:xfrm>
          <a:off x="12849225" y="504825"/>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22</xdr:col>
      <xdr:colOff>0</xdr:colOff>
      <xdr:row>1</xdr:row>
      <xdr:rowOff>95250</xdr:rowOff>
    </xdr:from>
    <xdr:to>
      <xdr:col>22</xdr:col>
      <xdr:colOff>2686050</xdr:colOff>
      <xdr:row>3</xdr:row>
      <xdr:rowOff>19050</xdr:rowOff>
    </xdr:to>
    <xdr:sp macro="" textlink="">
      <xdr:nvSpPr>
        <xdr:cNvPr id="28" name="TextBox 27">
          <a:extLst>
            <a:ext uri="{FF2B5EF4-FFF2-40B4-BE49-F238E27FC236}">
              <a16:creationId xmlns:a16="http://schemas.microsoft.com/office/drawing/2014/main" id="{D0B3A7C5-D5DF-4558-9B6E-C137490B8387}"/>
            </a:ext>
          </a:extLst>
        </xdr:cNvPr>
        <xdr:cNvSpPr txBox="1"/>
      </xdr:nvSpPr>
      <xdr:spPr>
        <a:xfrm>
          <a:off x="8562975" y="466725"/>
          <a:ext cx="2686050" cy="2476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Fun</a:t>
          </a:r>
          <a:r>
            <a:rPr lang="en-US" sz="1100" b="1" baseline="0">
              <a:solidFill>
                <a:schemeClr val="bg1"/>
              </a:solidFill>
              <a:latin typeface="Arial Narrow" panose="020B0606020202030204" pitchFamily="34" charset="0"/>
              <a:ea typeface="+mn-ea"/>
              <a:cs typeface="+mn-cs"/>
            </a:rPr>
            <a:t> Patches</a:t>
          </a:r>
          <a:endParaRPr lang="en-US" sz="1100" b="1">
            <a:solidFill>
              <a:schemeClr val="bg1"/>
            </a:solidFill>
            <a:latin typeface="Arial Narrow" panose="020B0606020202030204" pitchFamily="34" charset="0"/>
          </a:endParaRPr>
        </a:p>
      </xdr:txBody>
    </xdr:sp>
    <xdr:clientData/>
  </xdr:twoCellAnchor>
  <xdr:twoCellAnchor>
    <xdr:from>
      <xdr:col>11</xdr:col>
      <xdr:colOff>0</xdr:colOff>
      <xdr:row>43</xdr:row>
      <xdr:rowOff>133350</xdr:rowOff>
    </xdr:from>
    <xdr:to>
      <xdr:col>12</xdr:col>
      <xdr:colOff>0</xdr:colOff>
      <xdr:row>45</xdr:row>
      <xdr:rowOff>0</xdr:rowOff>
    </xdr:to>
    <xdr:sp macro="" textlink="">
      <xdr:nvSpPr>
        <xdr:cNvPr id="29" name="TextBox 28">
          <a:extLst>
            <a:ext uri="{FF2B5EF4-FFF2-40B4-BE49-F238E27FC236}">
              <a16:creationId xmlns:a16="http://schemas.microsoft.com/office/drawing/2014/main" id="{3EEAB0D2-EAE2-4B8B-B3E6-8BBF59AD9235}"/>
            </a:ext>
          </a:extLst>
        </xdr:cNvPr>
        <xdr:cNvSpPr txBox="1"/>
      </xdr:nvSpPr>
      <xdr:spPr>
        <a:xfrm>
          <a:off x="4381500" y="73056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a:t>
          </a:r>
        </a:p>
      </xdr:txBody>
    </xdr:sp>
    <xdr:clientData/>
  </xdr:twoCellAnchor>
  <xdr:twoCellAnchor>
    <xdr:from>
      <xdr:col>11</xdr:col>
      <xdr:colOff>0</xdr:colOff>
      <xdr:row>1</xdr:row>
      <xdr:rowOff>133350</xdr:rowOff>
    </xdr:from>
    <xdr:to>
      <xdr:col>14</xdr:col>
      <xdr:colOff>38100</xdr:colOff>
      <xdr:row>2</xdr:row>
      <xdr:rowOff>152400</xdr:rowOff>
    </xdr:to>
    <xdr:sp macro="" textlink="">
      <xdr:nvSpPr>
        <xdr:cNvPr id="30" name="TextBox 29">
          <a:extLst>
            <a:ext uri="{FF2B5EF4-FFF2-40B4-BE49-F238E27FC236}">
              <a16:creationId xmlns:a16="http://schemas.microsoft.com/office/drawing/2014/main" id="{F2DEB7D1-4016-4652-BAA2-3B177EB16EC3}"/>
            </a:ext>
          </a:extLst>
        </xdr:cNvPr>
        <xdr:cNvSpPr txBox="1"/>
      </xdr:nvSpPr>
      <xdr:spPr>
        <a:xfrm>
          <a:off x="4381500" y="504825"/>
          <a:ext cx="2819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Leadership Journey Awards</a:t>
          </a:r>
          <a:endParaRPr lang="en-US" sz="1100">
            <a:solidFill>
              <a:schemeClr val="bg1"/>
            </a:solidFill>
            <a:latin typeface="Arial Narrow" panose="020B0606020202030204" pitchFamily="34" charset="0"/>
          </a:endParaRPr>
        </a:p>
      </xdr:txBody>
    </xdr:sp>
    <xdr:clientData/>
  </xdr:twoCellAnchor>
  <xdr:twoCellAnchor>
    <xdr:from>
      <xdr:col>1</xdr:col>
      <xdr:colOff>1</xdr:colOff>
      <xdr:row>1</xdr:row>
      <xdr:rowOff>133350</xdr:rowOff>
    </xdr:from>
    <xdr:to>
      <xdr:col>2</xdr:col>
      <xdr:colOff>1313090</xdr:colOff>
      <xdr:row>3</xdr:row>
      <xdr:rowOff>0</xdr:rowOff>
    </xdr:to>
    <xdr:sp macro="" textlink="">
      <xdr:nvSpPr>
        <xdr:cNvPr id="31" name="TextBox 30">
          <a:extLst>
            <a:ext uri="{FF2B5EF4-FFF2-40B4-BE49-F238E27FC236}">
              <a16:creationId xmlns:a16="http://schemas.microsoft.com/office/drawing/2014/main" id="{72709A2D-22E4-407F-8F96-3DDE2EEAAA98}"/>
            </a:ext>
          </a:extLst>
        </xdr:cNvPr>
        <xdr:cNvSpPr txBox="1"/>
      </xdr:nvSpPr>
      <xdr:spPr>
        <a:xfrm>
          <a:off x="57151" y="504825"/>
          <a:ext cx="26751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Individual</a:t>
          </a:r>
          <a:r>
            <a:rPr lang="en-US" sz="1100" b="1" baseline="0">
              <a:solidFill>
                <a:schemeClr val="bg1"/>
              </a:solidFill>
              <a:latin typeface="Arial Narrow" panose="020B0606020202030204" pitchFamily="34" charset="0"/>
              <a:ea typeface="+mn-ea"/>
              <a:cs typeface="+mn-cs"/>
            </a:rPr>
            <a:t> </a:t>
          </a:r>
          <a:r>
            <a:rPr lang="en-US" sz="1100" b="1">
              <a:solidFill>
                <a:schemeClr val="bg1"/>
              </a:solidFill>
              <a:latin typeface="Arial Narrow" panose="020B0606020202030204" pitchFamily="34" charset="0"/>
              <a:ea typeface="+mn-ea"/>
              <a:cs typeface="+mn-cs"/>
            </a:rPr>
            <a:t>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34</xdr:row>
      <xdr:rowOff>133350</xdr:rowOff>
    </xdr:from>
    <xdr:to>
      <xdr:col>2</xdr:col>
      <xdr:colOff>1495425</xdr:colOff>
      <xdr:row>35</xdr:row>
      <xdr:rowOff>142875</xdr:rowOff>
    </xdr:to>
    <xdr:sp macro="" textlink="">
      <xdr:nvSpPr>
        <xdr:cNvPr id="32" name="TextBox 31">
          <a:extLst>
            <a:ext uri="{FF2B5EF4-FFF2-40B4-BE49-F238E27FC236}">
              <a16:creationId xmlns:a16="http://schemas.microsoft.com/office/drawing/2014/main" id="{06AD4B0C-18AE-4AEA-9301-E7154D6E4879}"/>
            </a:ext>
          </a:extLst>
        </xdr:cNvPr>
        <xdr:cNvSpPr txBox="1"/>
      </xdr:nvSpPr>
      <xdr:spPr>
        <a:xfrm>
          <a:off x="57150" y="5848350"/>
          <a:ext cx="285750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Financial Literacy &amp; Cookie</a:t>
          </a:r>
          <a:r>
            <a:rPr lang="en-US" sz="1100" b="1" baseline="0">
              <a:solidFill>
                <a:schemeClr val="bg1"/>
              </a:solidFill>
              <a:latin typeface="Arial Narrow" panose="020B0606020202030204" pitchFamily="34" charset="0"/>
              <a:ea typeface="+mn-ea"/>
              <a:cs typeface="+mn-cs"/>
            </a:rPr>
            <a:t> Business Badges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40</xdr:row>
      <xdr:rowOff>133350</xdr:rowOff>
    </xdr:from>
    <xdr:to>
      <xdr:col>2</xdr:col>
      <xdr:colOff>1247775</xdr:colOff>
      <xdr:row>41</xdr:row>
      <xdr:rowOff>142875</xdr:rowOff>
    </xdr:to>
    <xdr:sp macro="" textlink="">
      <xdr:nvSpPr>
        <xdr:cNvPr id="33" name="TextBox 32">
          <a:extLst>
            <a:ext uri="{FF2B5EF4-FFF2-40B4-BE49-F238E27FC236}">
              <a16:creationId xmlns:a16="http://schemas.microsoft.com/office/drawing/2014/main" id="{AFFD0887-EA90-4F39-8126-184778D57F1E}"/>
            </a:ext>
          </a:extLst>
        </xdr:cNvPr>
        <xdr:cNvSpPr txBox="1"/>
      </xdr:nvSpPr>
      <xdr:spPr>
        <a:xfrm>
          <a:off x="57150" y="6819900"/>
          <a:ext cx="2609850"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Progressive Badge Sets</a:t>
          </a:r>
          <a:endParaRPr lang="en-US" sz="1100">
            <a:solidFill>
              <a:schemeClr val="bg1"/>
            </a:solidFill>
            <a:latin typeface="Arial Narrow" panose="020B0606020202030204" pitchFamily="34" charset="0"/>
          </a:endParaRPr>
        </a:p>
      </xdr:txBody>
    </xdr:sp>
    <xdr:clientData/>
  </xdr:twoCellAnchor>
  <xdr:twoCellAnchor editAs="oneCell">
    <xdr:from>
      <xdr:col>1</xdr:col>
      <xdr:colOff>1</xdr:colOff>
      <xdr:row>0</xdr:row>
      <xdr:rowOff>0</xdr:rowOff>
    </xdr:from>
    <xdr:to>
      <xdr:col>2</xdr:col>
      <xdr:colOff>377318</xdr:colOff>
      <xdr:row>1</xdr:row>
      <xdr:rowOff>85725</xdr:rowOff>
    </xdr:to>
    <xdr:pic>
      <xdr:nvPicPr>
        <xdr:cNvPr id="34" name="Picture 33">
          <a:extLst>
            <a:ext uri="{FF2B5EF4-FFF2-40B4-BE49-F238E27FC236}">
              <a16:creationId xmlns:a16="http://schemas.microsoft.com/office/drawing/2014/main" id="{492250C1-0BAF-4EE4-8691-9BA7A88752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0"/>
          <a:ext cx="1739392" cy="457200"/>
        </a:xfrm>
        <a:prstGeom prst="rect">
          <a:avLst/>
        </a:prstGeom>
      </xdr:spPr>
    </xdr:pic>
    <xdr:clientData/>
  </xdr:twoCellAnchor>
  <xdr:twoCellAnchor editAs="oneCell">
    <xdr:from>
      <xdr:col>1</xdr:col>
      <xdr:colOff>25401</xdr:colOff>
      <xdr:row>36</xdr:row>
      <xdr:rowOff>149226</xdr:rowOff>
    </xdr:from>
    <xdr:to>
      <xdr:col>1</xdr:col>
      <xdr:colOff>1351281</xdr:colOff>
      <xdr:row>39</xdr:row>
      <xdr:rowOff>39639</xdr:rowOff>
    </xdr:to>
    <xdr:pic>
      <xdr:nvPicPr>
        <xdr:cNvPr id="35" name="Picture 34">
          <a:extLst>
            <a:ext uri="{FF2B5EF4-FFF2-40B4-BE49-F238E27FC236}">
              <a16:creationId xmlns:a16="http://schemas.microsoft.com/office/drawing/2014/main" id="{B83AAEA9-75D9-4F7F-94AB-2A7E4A19A4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6188076"/>
          <a:ext cx="1325880" cy="376188"/>
        </a:xfrm>
        <a:prstGeom prst="rect">
          <a:avLst/>
        </a:prstGeom>
      </xdr:spPr>
    </xdr:pic>
    <xdr:clientData/>
  </xdr:twoCellAnchor>
  <xdr:twoCellAnchor>
    <xdr:from>
      <xdr:col>1</xdr:col>
      <xdr:colOff>0</xdr:colOff>
      <xdr:row>42</xdr:row>
      <xdr:rowOff>0</xdr:rowOff>
    </xdr:from>
    <xdr:to>
      <xdr:col>10</xdr:col>
      <xdr:colOff>0</xdr:colOff>
      <xdr:row>57</xdr:row>
      <xdr:rowOff>0</xdr:rowOff>
    </xdr:to>
    <xdr:sp macro="" textlink="">
      <xdr:nvSpPr>
        <xdr:cNvPr id="36" name="Rectangle 35">
          <a:extLst>
            <a:ext uri="{FF2B5EF4-FFF2-40B4-BE49-F238E27FC236}">
              <a16:creationId xmlns:a16="http://schemas.microsoft.com/office/drawing/2014/main" id="{58EFE916-EAD9-42BC-AAC2-7FFA7F5A1D4A}"/>
            </a:ext>
          </a:extLst>
        </xdr:cNvPr>
        <xdr:cNvSpPr/>
      </xdr:nvSpPr>
      <xdr:spPr>
        <a:xfrm>
          <a:off x="57150" y="7010400"/>
          <a:ext cx="4210050" cy="24288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34</xdr:row>
      <xdr:rowOff>0</xdr:rowOff>
    </xdr:to>
    <xdr:sp macro="" textlink="">
      <xdr:nvSpPr>
        <xdr:cNvPr id="37" name="Rectangle 36">
          <a:extLst>
            <a:ext uri="{FF2B5EF4-FFF2-40B4-BE49-F238E27FC236}">
              <a16:creationId xmlns:a16="http://schemas.microsoft.com/office/drawing/2014/main" id="{907FA1E6-B673-4587-9B63-36BA2FBCF683}"/>
            </a:ext>
          </a:extLst>
        </xdr:cNvPr>
        <xdr:cNvSpPr/>
      </xdr:nvSpPr>
      <xdr:spPr>
        <a:xfrm>
          <a:off x="57150" y="695325"/>
          <a:ext cx="4210050" cy="50196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59</xdr:row>
      <xdr:rowOff>0</xdr:rowOff>
    </xdr:from>
    <xdr:to>
      <xdr:col>10</xdr:col>
      <xdr:colOff>0</xdr:colOff>
      <xdr:row>65</xdr:row>
      <xdr:rowOff>0</xdr:rowOff>
    </xdr:to>
    <xdr:sp macro="" textlink="">
      <xdr:nvSpPr>
        <xdr:cNvPr id="38" name="Rectangle 37">
          <a:extLst>
            <a:ext uri="{FF2B5EF4-FFF2-40B4-BE49-F238E27FC236}">
              <a16:creationId xmlns:a16="http://schemas.microsoft.com/office/drawing/2014/main" id="{1907B72C-2BF0-4116-B956-D481EEA5D348}"/>
            </a:ext>
          </a:extLst>
        </xdr:cNvPr>
        <xdr:cNvSpPr/>
      </xdr:nvSpPr>
      <xdr:spPr>
        <a:xfrm>
          <a:off x="57150" y="9763125"/>
          <a:ext cx="4210050" cy="9715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0</xdr:rowOff>
    </xdr:from>
    <xdr:to>
      <xdr:col>10</xdr:col>
      <xdr:colOff>0</xdr:colOff>
      <xdr:row>72</xdr:row>
      <xdr:rowOff>0</xdr:rowOff>
    </xdr:to>
    <xdr:sp macro="" textlink="">
      <xdr:nvSpPr>
        <xdr:cNvPr id="39" name="Rectangle 38">
          <a:extLst>
            <a:ext uri="{FF2B5EF4-FFF2-40B4-BE49-F238E27FC236}">
              <a16:creationId xmlns:a16="http://schemas.microsoft.com/office/drawing/2014/main" id="{BD720019-B7F0-43ED-979E-92C54F9E7977}"/>
            </a:ext>
          </a:extLst>
        </xdr:cNvPr>
        <xdr:cNvSpPr/>
      </xdr:nvSpPr>
      <xdr:spPr>
        <a:xfrm>
          <a:off x="57150" y="11068050"/>
          <a:ext cx="4210050" cy="8382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57</xdr:row>
      <xdr:rowOff>133350</xdr:rowOff>
    </xdr:from>
    <xdr:to>
      <xdr:col>10</xdr:col>
      <xdr:colOff>0</xdr:colOff>
      <xdr:row>59</xdr:row>
      <xdr:rowOff>0</xdr:rowOff>
    </xdr:to>
    <xdr:sp macro="" textlink="">
      <xdr:nvSpPr>
        <xdr:cNvPr id="40" name="Rectangle: Top Corners Rounded 39">
          <a:extLst>
            <a:ext uri="{FF2B5EF4-FFF2-40B4-BE49-F238E27FC236}">
              <a16:creationId xmlns:a16="http://schemas.microsoft.com/office/drawing/2014/main" id="{FE732A2E-A338-4353-AC7F-08D317E38007}"/>
            </a:ext>
          </a:extLst>
        </xdr:cNvPr>
        <xdr:cNvSpPr/>
      </xdr:nvSpPr>
      <xdr:spPr>
        <a:xfrm>
          <a:off x="57150" y="9572625"/>
          <a:ext cx="42100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65</xdr:row>
      <xdr:rowOff>136684</xdr:rowOff>
    </xdr:from>
    <xdr:to>
      <xdr:col>10</xdr:col>
      <xdr:colOff>0</xdr:colOff>
      <xdr:row>67</xdr:row>
      <xdr:rowOff>0</xdr:rowOff>
    </xdr:to>
    <xdr:sp macro="" textlink="">
      <xdr:nvSpPr>
        <xdr:cNvPr id="41" name="Rectangle: Top Corners Rounded 40">
          <a:extLst>
            <a:ext uri="{FF2B5EF4-FFF2-40B4-BE49-F238E27FC236}">
              <a16:creationId xmlns:a16="http://schemas.microsoft.com/office/drawing/2014/main" id="{3B69B483-D26B-4F6C-9A53-D01F330BA125}"/>
            </a:ext>
          </a:extLst>
        </xdr:cNvPr>
        <xdr:cNvSpPr/>
      </xdr:nvSpPr>
      <xdr:spPr>
        <a:xfrm>
          <a:off x="57150" y="10871359"/>
          <a:ext cx="4210050" cy="196691"/>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57</xdr:row>
      <xdr:rowOff>133350</xdr:rowOff>
    </xdr:from>
    <xdr:to>
      <xdr:col>9</xdr:col>
      <xdr:colOff>0</xdr:colOff>
      <xdr:row>59</xdr:row>
      <xdr:rowOff>0</xdr:rowOff>
    </xdr:to>
    <xdr:sp macro="" textlink="">
      <xdr:nvSpPr>
        <xdr:cNvPr id="42" name="TextBox 41">
          <a:extLst>
            <a:ext uri="{FF2B5EF4-FFF2-40B4-BE49-F238E27FC236}">
              <a16:creationId xmlns:a16="http://schemas.microsoft.com/office/drawing/2014/main" id="{5A3074CB-18CD-4317-BACD-B4C105625FD4}"/>
            </a:ext>
          </a:extLst>
        </xdr:cNvPr>
        <xdr:cNvSpPr txBox="1"/>
      </xdr:nvSpPr>
      <xdr:spPr>
        <a:xfrm>
          <a:off x="3333750"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8</xdr:col>
      <xdr:colOff>0</xdr:colOff>
      <xdr:row>65</xdr:row>
      <xdr:rowOff>136684</xdr:rowOff>
    </xdr:from>
    <xdr:to>
      <xdr:col>9</xdr:col>
      <xdr:colOff>0</xdr:colOff>
      <xdr:row>67</xdr:row>
      <xdr:rowOff>0</xdr:rowOff>
    </xdr:to>
    <xdr:sp macro="" textlink="">
      <xdr:nvSpPr>
        <xdr:cNvPr id="43" name="TextBox 42">
          <a:extLst>
            <a:ext uri="{FF2B5EF4-FFF2-40B4-BE49-F238E27FC236}">
              <a16:creationId xmlns:a16="http://schemas.microsoft.com/office/drawing/2014/main" id="{93707739-7F14-4BBC-AD07-8E986C9A3D10}"/>
            </a:ext>
          </a:extLst>
        </xdr:cNvPr>
        <xdr:cNvSpPr txBox="1"/>
      </xdr:nvSpPr>
      <xdr:spPr>
        <a:xfrm>
          <a:off x="3333750"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9</xdr:col>
      <xdr:colOff>0</xdr:colOff>
      <xdr:row>65</xdr:row>
      <xdr:rowOff>136684</xdr:rowOff>
    </xdr:from>
    <xdr:to>
      <xdr:col>10</xdr:col>
      <xdr:colOff>0</xdr:colOff>
      <xdr:row>67</xdr:row>
      <xdr:rowOff>0</xdr:rowOff>
    </xdr:to>
    <xdr:sp macro="" textlink="">
      <xdr:nvSpPr>
        <xdr:cNvPr id="44" name="TextBox 43">
          <a:extLst>
            <a:ext uri="{FF2B5EF4-FFF2-40B4-BE49-F238E27FC236}">
              <a16:creationId xmlns:a16="http://schemas.microsoft.com/office/drawing/2014/main" id="{6CEEA1B6-A400-42E6-9F9E-A0CAFCA5E347}"/>
            </a:ext>
          </a:extLst>
        </xdr:cNvPr>
        <xdr:cNvSpPr txBox="1"/>
      </xdr:nvSpPr>
      <xdr:spPr>
        <a:xfrm>
          <a:off x="3800475" y="10871359"/>
          <a:ext cx="466725" cy="19669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9</xdr:col>
      <xdr:colOff>0</xdr:colOff>
      <xdr:row>57</xdr:row>
      <xdr:rowOff>133350</xdr:rowOff>
    </xdr:from>
    <xdr:to>
      <xdr:col>10</xdr:col>
      <xdr:colOff>0</xdr:colOff>
      <xdr:row>59</xdr:row>
      <xdr:rowOff>0</xdr:rowOff>
    </xdr:to>
    <xdr:sp macro="" textlink="">
      <xdr:nvSpPr>
        <xdr:cNvPr id="45" name="TextBox 44">
          <a:extLst>
            <a:ext uri="{FF2B5EF4-FFF2-40B4-BE49-F238E27FC236}">
              <a16:creationId xmlns:a16="http://schemas.microsoft.com/office/drawing/2014/main" id="{83EC0D6C-4E42-42E4-B96B-9A132C77AC49}"/>
            </a:ext>
          </a:extLst>
        </xdr:cNvPr>
        <xdr:cNvSpPr txBox="1"/>
      </xdr:nvSpPr>
      <xdr:spPr>
        <a:xfrm>
          <a:off x="3800475" y="95726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xdr:col>
      <xdr:colOff>0</xdr:colOff>
      <xdr:row>65</xdr:row>
      <xdr:rowOff>136684</xdr:rowOff>
    </xdr:from>
    <xdr:to>
      <xdr:col>2</xdr:col>
      <xdr:colOff>1171575</xdr:colOff>
      <xdr:row>67</xdr:row>
      <xdr:rowOff>19050</xdr:rowOff>
    </xdr:to>
    <xdr:sp macro="" textlink="">
      <xdr:nvSpPr>
        <xdr:cNvPr id="46" name="TextBox 45">
          <a:extLst>
            <a:ext uri="{FF2B5EF4-FFF2-40B4-BE49-F238E27FC236}">
              <a16:creationId xmlns:a16="http://schemas.microsoft.com/office/drawing/2014/main" id="{443210DB-B0C2-4EB0-8D3C-65A7E7101232}"/>
            </a:ext>
          </a:extLst>
        </xdr:cNvPr>
        <xdr:cNvSpPr txBox="1"/>
      </xdr:nvSpPr>
      <xdr:spPr>
        <a:xfrm>
          <a:off x="57150" y="10871359"/>
          <a:ext cx="2533650" cy="2157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Additional</a:t>
          </a:r>
          <a:r>
            <a:rPr lang="en-US" sz="1100" b="1" baseline="0">
              <a:solidFill>
                <a:schemeClr val="bg1"/>
              </a:solidFill>
              <a:latin typeface="Arial Narrow" panose="020B0606020202030204" pitchFamily="34" charset="0"/>
              <a:ea typeface="+mn-ea"/>
              <a:cs typeface="+mn-cs"/>
            </a:rPr>
            <a:t> Patch Awards</a:t>
          </a:r>
          <a:endParaRPr lang="en-US" sz="1100">
            <a:solidFill>
              <a:schemeClr val="bg1"/>
            </a:solidFill>
            <a:latin typeface="Arial Narrow" panose="020B0606020202030204" pitchFamily="34" charset="0"/>
          </a:endParaRPr>
        </a:p>
      </xdr:txBody>
    </xdr:sp>
    <xdr:clientData/>
  </xdr:twoCellAnchor>
  <xdr:twoCellAnchor>
    <xdr:from>
      <xdr:col>1</xdr:col>
      <xdr:colOff>0</xdr:colOff>
      <xdr:row>57</xdr:row>
      <xdr:rowOff>133350</xdr:rowOff>
    </xdr:from>
    <xdr:to>
      <xdr:col>2</xdr:col>
      <xdr:colOff>0</xdr:colOff>
      <xdr:row>59</xdr:row>
      <xdr:rowOff>0</xdr:rowOff>
    </xdr:to>
    <xdr:sp macro="" textlink="">
      <xdr:nvSpPr>
        <xdr:cNvPr id="47" name="TextBox 46">
          <a:extLst>
            <a:ext uri="{FF2B5EF4-FFF2-40B4-BE49-F238E27FC236}">
              <a16:creationId xmlns:a16="http://schemas.microsoft.com/office/drawing/2014/main" id="{76B1D1C3-A621-488E-B123-DE91AFB5176E}"/>
            </a:ext>
          </a:extLst>
        </xdr:cNvPr>
        <xdr:cNvSpPr txBox="1"/>
      </xdr:nvSpPr>
      <xdr:spPr>
        <a:xfrm>
          <a:off x="57150" y="9572625"/>
          <a:ext cx="13620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Pins</a:t>
          </a:r>
          <a:endParaRPr lang="en-US" sz="1100">
            <a:solidFill>
              <a:schemeClr val="bg1"/>
            </a:solidFill>
            <a:latin typeface="Arial Narrow" panose="020B0606020202030204" pitchFamily="34" charset="0"/>
          </a:endParaRPr>
        </a:p>
      </xdr:txBody>
    </xdr:sp>
    <xdr:clientData/>
  </xdr:twoCellAnchor>
  <xdr:twoCellAnchor>
    <xdr:from>
      <xdr:col>11</xdr:col>
      <xdr:colOff>0</xdr:colOff>
      <xdr:row>3</xdr:row>
      <xdr:rowOff>0</xdr:rowOff>
    </xdr:from>
    <xdr:to>
      <xdr:col>20</xdr:col>
      <xdr:colOff>0</xdr:colOff>
      <xdr:row>25</xdr:row>
      <xdr:rowOff>0</xdr:rowOff>
    </xdr:to>
    <xdr:sp macro="" textlink="">
      <xdr:nvSpPr>
        <xdr:cNvPr id="48" name="Rectangle 47">
          <a:extLst>
            <a:ext uri="{FF2B5EF4-FFF2-40B4-BE49-F238E27FC236}">
              <a16:creationId xmlns:a16="http://schemas.microsoft.com/office/drawing/2014/main" id="{2D84080D-581B-4574-A358-5633D61FBC01}"/>
            </a:ext>
          </a:extLst>
        </xdr:cNvPr>
        <xdr:cNvSpPr/>
      </xdr:nvSpPr>
      <xdr:spPr>
        <a:xfrm>
          <a:off x="4381500" y="695325"/>
          <a:ext cx="3943350" cy="35623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17462</xdr:colOff>
      <xdr:row>3</xdr:row>
      <xdr:rowOff>117476</xdr:rowOff>
    </xdr:from>
    <xdr:to>
      <xdr:col>11</xdr:col>
      <xdr:colOff>1206182</xdr:colOff>
      <xdr:row>23</xdr:row>
      <xdr:rowOff>136762</xdr:rowOff>
    </xdr:to>
    <xdr:grpSp>
      <xdr:nvGrpSpPr>
        <xdr:cNvPr id="49" name="Group 48">
          <a:extLst>
            <a:ext uri="{FF2B5EF4-FFF2-40B4-BE49-F238E27FC236}">
              <a16:creationId xmlns:a16="http://schemas.microsoft.com/office/drawing/2014/main" id="{26757414-FDF4-4E24-882F-6C401CC63E15}"/>
            </a:ext>
          </a:extLst>
        </xdr:cNvPr>
        <xdr:cNvGrpSpPr/>
      </xdr:nvGrpSpPr>
      <xdr:grpSpPr>
        <a:xfrm>
          <a:off x="4398962" y="812801"/>
          <a:ext cx="1188720" cy="3257786"/>
          <a:chOff x="4418012" y="812801"/>
          <a:chExt cx="1188720" cy="3238623"/>
        </a:xfrm>
      </xdr:grpSpPr>
      <xdr:pic>
        <xdr:nvPicPr>
          <xdr:cNvPr id="50" name="Picture 49">
            <a:extLst>
              <a:ext uri="{FF2B5EF4-FFF2-40B4-BE49-F238E27FC236}">
                <a16:creationId xmlns:a16="http://schemas.microsoft.com/office/drawing/2014/main" id="{37B45908-63C0-456D-BB5F-B68D92261E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8012" y="3491794"/>
            <a:ext cx="1188720" cy="559630"/>
          </a:xfrm>
          <a:prstGeom prst="rect">
            <a:avLst/>
          </a:prstGeom>
        </xdr:spPr>
      </xdr:pic>
      <xdr:pic>
        <xdr:nvPicPr>
          <xdr:cNvPr id="51" name="Picture 50">
            <a:extLst>
              <a:ext uri="{FF2B5EF4-FFF2-40B4-BE49-F238E27FC236}">
                <a16:creationId xmlns:a16="http://schemas.microsoft.com/office/drawing/2014/main" id="{A08B3412-FB85-4916-8DFF-A35C9480B7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9175" y="2660180"/>
            <a:ext cx="926393" cy="673315"/>
          </a:xfrm>
          <a:prstGeom prst="rect">
            <a:avLst/>
          </a:prstGeom>
        </xdr:spPr>
      </xdr:pic>
      <xdr:pic>
        <xdr:nvPicPr>
          <xdr:cNvPr id="52" name="Picture 51">
            <a:extLst>
              <a:ext uri="{FF2B5EF4-FFF2-40B4-BE49-F238E27FC236}">
                <a16:creationId xmlns:a16="http://schemas.microsoft.com/office/drawing/2014/main" id="{F4C65839-AE99-48B5-BB44-F2AB8362D4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18012" y="812801"/>
            <a:ext cx="1188720" cy="393066"/>
          </a:xfrm>
          <a:prstGeom prst="rect">
            <a:avLst/>
          </a:prstGeom>
        </xdr:spPr>
      </xdr:pic>
      <xdr:pic>
        <xdr:nvPicPr>
          <xdr:cNvPr id="53" name="Picture 52">
            <a:extLst>
              <a:ext uri="{FF2B5EF4-FFF2-40B4-BE49-F238E27FC236}">
                <a16:creationId xmlns:a16="http://schemas.microsoft.com/office/drawing/2014/main" id="{A460FA4B-4DBF-4251-AFD8-F69FEC85BB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69595" y="1210263"/>
            <a:ext cx="885554" cy="843843"/>
          </a:xfrm>
          <a:prstGeom prst="rect">
            <a:avLst/>
          </a:prstGeom>
        </xdr:spPr>
      </xdr:pic>
      <xdr:pic>
        <xdr:nvPicPr>
          <xdr:cNvPr id="54" name="Picture 53">
            <a:extLst>
              <a:ext uri="{FF2B5EF4-FFF2-40B4-BE49-F238E27FC236}">
                <a16:creationId xmlns:a16="http://schemas.microsoft.com/office/drawing/2014/main" id="{2B49D2E8-D89D-432A-8CB6-D0919BFB8E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58347" y="1926756"/>
            <a:ext cx="908049" cy="865245"/>
          </a:xfrm>
          <a:prstGeom prst="rect">
            <a:avLst/>
          </a:prstGeom>
        </xdr:spPr>
      </xdr:pic>
    </xdr:grpSp>
    <xdr:clientData/>
  </xdr:twoCellAnchor>
  <xdr:twoCellAnchor>
    <xdr:from>
      <xdr:col>1</xdr:col>
      <xdr:colOff>27305</xdr:colOff>
      <xdr:row>67</xdr:row>
      <xdr:rowOff>38100</xdr:rowOff>
    </xdr:from>
    <xdr:to>
      <xdr:col>1</xdr:col>
      <xdr:colOff>1353185</xdr:colOff>
      <xdr:row>72</xdr:row>
      <xdr:rowOff>150405</xdr:rowOff>
    </xdr:to>
    <xdr:grpSp>
      <xdr:nvGrpSpPr>
        <xdr:cNvPr id="55" name="Group 54">
          <a:extLst>
            <a:ext uri="{FF2B5EF4-FFF2-40B4-BE49-F238E27FC236}">
              <a16:creationId xmlns:a16="http://schemas.microsoft.com/office/drawing/2014/main" id="{44239D38-9139-426D-BBAC-77261D87B3DC}"/>
            </a:ext>
          </a:extLst>
        </xdr:cNvPr>
        <xdr:cNvGrpSpPr>
          <a:grpSpLocks noChangeAspect="1"/>
        </xdr:cNvGrpSpPr>
      </xdr:nvGrpSpPr>
      <xdr:grpSpPr>
        <a:xfrm>
          <a:off x="84455" y="11106150"/>
          <a:ext cx="1325880" cy="950505"/>
          <a:chOff x="84455" y="10445750"/>
          <a:chExt cx="1374140" cy="964193"/>
        </a:xfrm>
      </xdr:grpSpPr>
      <xdr:grpSp>
        <xdr:nvGrpSpPr>
          <xdr:cNvPr id="56" name="Group 55">
            <a:extLst>
              <a:ext uri="{FF2B5EF4-FFF2-40B4-BE49-F238E27FC236}">
                <a16:creationId xmlns:a16="http://schemas.microsoft.com/office/drawing/2014/main" id="{2806637C-D549-4DFC-B95F-4CEE4DAA2B3B}"/>
              </a:ext>
            </a:extLst>
          </xdr:cNvPr>
          <xdr:cNvGrpSpPr/>
        </xdr:nvGrpSpPr>
        <xdr:grpSpPr>
          <a:xfrm>
            <a:off x="84455" y="10445750"/>
            <a:ext cx="1374140" cy="496570"/>
            <a:chOff x="82550" y="10426700"/>
            <a:chExt cx="1374140" cy="496570"/>
          </a:xfrm>
        </xdr:grpSpPr>
        <xdr:pic>
          <xdr:nvPicPr>
            <xdr:cNvPr id="58" name="Picture 57">
              <a:extLst>
                <a:ext uri="{FF2B5EF4-FFF2-40B4-BE49-F238E27FC236}">
                  <a16:creationId xmlns:a16="http://schemas.microsoft.com/office/drawing/2014/main" id="{2ABB0473-E308-479E-BD2B-F5815CE291B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2550" y="10426700"/>
              <a:ext cx="508053" cy="496570"/>
            </a:xfrm>
            <a:prstGeom prst="rect">
              <a:avLst/>
            </a:prstGeom>
          </xdr:spPr>
        </xdr:pic>
        <xdr:pic>
          <xdr:nvPicPr>
            <xdr:cNvPr id="59" name="Picture 58">
              <a:extLst>
                <a:ext uri="{FF2B5EF4-FFF2-40B4-BE49-F238E27FC236}">
                  <a16:creationId xmlns:a16="http://schemas.microsoft.com/office/drawing/2014/main" id="{DC6F8713-2502-4BEB-AD56-DF8D82EDE91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48649" y="10426700"/>
              <a:ext cx="508041" cy="496570"/>
            </a:xfrm>
            <a:prstGeom prst="rect">
              <a:avLst/>
            </a:prstGeom>
          </xdr:spPr>
        </xdr:pic>
      </xdr:grpSp>
      <xdr:pic>
        <xdr:nvPicPr>
          <xdr:cNvPr id="57" name="Picture 56">
            <a:extLst>
              <a:ext uri="{FF2B5EF4-FFF2-40B4-BE49-F238E27FC236}">
                <a16:creationId xmlns:a16="http://schemas.microsoft.com/office/drawing/2014/main" id="{B59B95DE-E984-4007-96AA-9F30280BAF22}"/>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9896"/>
          <a:stretch/>
        </xdr:blipFill>
        <xdr:spPr>
          <a:xfrm>
            <a:off x="85725" y="10769600"/>
            <a:ext cx="1371600" cy="640343"/>
          </a:xfrm>
          <a:prstGeom prst="rect">
            <a:avLst/>
          </a:prstGeom>
        </xdr:spPr>
      </xdr:pic>
    </xdr:grpSp>
    <xdr:clientData/>
  </xdr:twoCellAnchor>
  <xdr:twoCellAnchor>
    <xdr:from>
      <xdr:col>1</xdr:col>
      <xdr:colOff>28575</xdr:colOff>
      <xdr:row>59</xdr:row>
      <xdr:rowOff>67214</xdr:rowOff>
    </xdr:from>
    <xdr:to>
      <xdr:col>1</xdr:col>
      <xdr:colOff>1354455</xdr:colOff>
      <xdr:row>64</xdr:row>
      <xdr:rowOff>121133</xdr:rowOff>
    </xdr:to>
    <xdr:grpSp>
      <xdr:nvGrpSpPr>
        <xdr:cNvPr id="60" name="Group 59">
          <a:extLst>
            <a:ext uri="{FF2B5EF4-FFF2-40B4-BE49-F238E27FC236}">
              <a16:creationId xmlns:a16="http://schemas.microsoft.com/office/drawing/2014/main" id="{FAB7C6C8-CC06-444E-8A6D-3028854F4D96}"/>
            </a:ext>
          </a:extLst>
        </xdr:cNvPr>
        <xdr:cNvGrpSpPr>
          <a:grpSpLocks noChangeAspect="1"/>
        </xdr:cNvGrpSpPr>
      </xdr:nvGrpSpPr>
      <xdr:grpSpPr>
        <a:xfrm>
          <a:off x="85725" y="9830339"/>
          <a:ext cx="1325880" cy="863544"/>
          <a:chOff x="5010150" y="7239540"/>
          <a:chExt cx="1101126" cy="720181"/>
        </a:xfrm>
      </xdr:grpSpPr>
      <xdr:pic>
        <xdr:nvPicPr>
          <xdr:cNvPr id="61" name="Picture 60">
            <a:extLst>
              <a:ext uri="{FF2B5EF4-FFF2-40B4-BE49-F238E27FC236}">
                <a16:creationId xmlns:a16="http://schemas.microsoft.com/office/drawing/2014/main" id="{646CF73F-8178-4DFF-9810-79EE2FD2BDB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10150" y="7239540"/>
            <a:ext cx="352421" cy="352421"/>
          </a:xfrm>
          <a:prstGeom prst="rect">
            <a:avLst/>
          </a:prstGeom>
        </xdr:spPr>
      </xdr:pic>
      <xdr:pic>
        <xdr:nvPicPr>
          <xdr:cNvPr id="62" name="Picture 61">
            <a:extLst>
              <a:ext uri="{FF2B5EF4-FFF2-40B4-BE49-F238E27FC236}">
                <a16:creationId xmlns:a16="http://schemas.microsoft.com/office/drawing/2014/main" id="{3E6EEF2E-91D7-48FE-8DA1-97D7D82F9E3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0" y="7607300"/>
            <a:ext cx="352421" cy="352421"/>
          </a:xfrm>
          <a:prstGeom prst="rect">
            <a:avLst/>
          </a:prstGeom>
        </xdr:spPr>
      </xdr:pic>
      <xdr:pic>
        <xdr:nvPicPr>
          <xdr:cNvPr id="63" name="Picture 62">
            <a:extLst>
              <a:ext uri="{FF2B5EF4-FFF2-40B4-BE49-F238E27FC236}">
                <a16:creationId xmlns:a16="http://schemas.microsoft.com/office/drawing/2014/main" id="{3B0BD04A-7D98-4FCC-A982-13EE91EE53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383453" y="7239540"/>
            <a:ext cx="352421" cy="352421"/>
          </a:xfrm>
          <a:prstGeom prst="rect">
            <a:avLst/>
          </a:prstGeom>
        </xdr:spPr>
      </xdr:pic>
      <xdr:pic>
        <xdr:nvPicPr>
          <xdr:cNvPr id="64" name="Picture 63">
            <a:extLst>
              <a:ext uri="{FF2B5EF4-FFF2-40B4-BE49-F238E27FC236}">
                <a16:creationId xmlns:a16="http://schemas.microsoft.com/office/drawing/2014/main" id="{3A7F5165-FBC5-4E18-90AF-FF57BA3EE05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384502" y="7607300"/>
            <a:ext cx="352421" cy="352421"/>
          </a:xfrm>
          <a:prstGeom prst="rect">
            <a:avLst/>
          </a:prstGeom>
        </xdr:spPr>
      </xdr:pic>
      <xdr:pic>
        <xdr:nvPicPr>
          <xdr:cNvPr id="65" name="Picture 64">
            <a:extLst>
              <a:ext uri="{FF2B5EF4-FFF2-40B4-BE49-F238E27FC236}">
                <a16:creationId xmlns:a16="http://schemas.microsoft.com/office/drawing/2014/main" id="{314565DC-02B1-4593-BCDF-0BC237D7B8D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58855" y="7607299"/>
            <a:ext cx="352421" cy="352422"/>
          </a:xfrm>
          <a:prstGeom prst="rect">
            <a:avLst/>
          </a:prstGeom>
        </xdr:spPr>
      </xdr:pic>
      <xdr:pic>
        <xdr:nvPicPr>
          <xdr:cNvPr id="66" name="Picture 65">
            <a:extLst>
              <a:ext uri="{FF2B5EF4-FFF2-40B4-BE49-F238E27FC236}">
                <a16:creationId xmlns:a16="http://schemas.microsoft.com/office/drawing/2014/main" id="{344431A2-DA8A-42BB-AEBE-255F76416C1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56757" y="7239540"/>
            <a:ext cx="354519" cy="354520"/>
          </a:xfrm>
          <a:prstGeom prst="rect">
            <a:avLst/>
          </a:prstGeom>
        </xdr:spPr>
      </xdr:pic>
    </xdr:grpSp>
    <xdr:clientData/>
  </xdr:twoCellAnchor>
  <xdr:twoCellAnchor>
    <xdr:from>
      <xdr:col>1</xdr:col>
      <xdr:colOff>51139</xdr:colOff>
      <xdr:row>9</xdr:row>
      <xdr:rowOff>7876</xdr:rowOff>
    </xdr:from>
    <xdr:to>
      <xdr:col>2</xdr:col>
      <xdr:colOff>2518</xdr:colOff>
      <xdr:row>11</xdr:row>
      <xdr:rowOff>2292</xdr:rowOff>
    </xdr:to>
    <xdr:grpSp>
      <xdr:nvGrpSpPr>
        <xdr:cNvPr id="67" name="Group 66">
          <a:extLst>
            <a:ext uri="{FF2B5EF4-FFF2-40B4-BE49-F238E27FC236}">
              <a16:creationId xmlns:a16="http://schemas.microsoft.com/office/drawing/2014/main" id="{5F7DCFFF-6055-4EC0-BED1-6EF1BE68021C}"/>
            </a:ext>
          </a:extLst>
        </xdr:cNvPr>
        <xdr:cNvGrpSpPr/>
      </xdr:nvGrpSpPr>
      <xdr:grpSpPr>
        <a:xfrm>
          <a:off x="108289" y="1674751"/>
          <a:ext cx="1313454" cy="318266"/>
          <a:chOff x="18469948" y="1650194"/>
          <a:chExt cx="1351554" cy="321441"/>
        </a:xfrm>
      </xdr:grpSpPr>
      <xdr:pic>
        <xdr:nvPicPr>
          <xdr:cNvPr id="68" name="Picture 67">
            <a:extLst>
              <a:ext uri="{FF2B5EF4-FFF2-40B4-BE49-F238E27FC236}">
                <a16:creationId xmlns:a16="http://schemas.microsoft.com/office/drawing/2014/main" id="{1D422C20-19D4-4434-B091-2DAC4A70CBA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469948" y="1657277"/>
            <a:ext cx="436966" cy="314358"/>
          </a:xfrm>
          <a:prstGeom prst="rect">
            <a:avLst/>
          </a:prstGeom>
        </xdr:spPr>
      </xdr:pic>
      <xdr:pic>
        <xdr:nvPicPr>
          <xdr:cNvPr id="69" name="Picture 68">
            <a:extLst>
              <a:ext uri="{FF2B5EF4-FFF2-40B4-BE49-F238E27FC236}">
                <a16:creationId xmlns:a16="http://schemas.microsoft.com/office/drawing/2014/main" id="{19B3124E-03FD-4077-B221-93E50466C81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935252" y="1650194"/>
            <a:ext cx="428956" cy="321441"/>
          </a:xfrm>
          <a:prstGeom prst="rect">
            <a:avLst/>
          </a:prstGeom>
        </xdr:spPr>
      </xdr:pic>
      <xdr:pic>
        <xdr:nvPicPr>
          <xdr:cNvPr id="70" name="Picture 69">
            <a:extLst>
              <a:ext uri="{FF2B5EF4-FFF2-40B4-BE49-F238E27FC236}">
                <a16:creationId xmlns:a16="http://schemas.microsoft.com/office/drawing/2014/main" id="{83B0CE5A-6B76-40A1-8257-4D56D176CEA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392546" y="1650194"/>
            <a:ext cx="428956" cy="321441"/>
          </a:xfrm>
          <a:prstGeom prst="rect">
            <a:avLst/>
          </a:prstGeom>
        </xdr:spPr>
      </xdr:pic>
    </xdr:grpSp>
    <xdr:clientData/>
  </xdr:twoCellAnchor>
  <xdr:twoCellAnchor>
    <xdr:from>
      <xdr:col>1</xdr:col>
      <xdr:colOff>45121</xdr:colOff>
      <xdr:row>11</xdr:row>
      <xdr:rowOff>131496</xdr:rowOff>
    </xdr:from>
    <xdr:to>
      <xdr:col>1</xdr:col>
      <xdr:colOff>1361087</xdr:colOff>
      <xdr:row>13</xdr:row>
      <xdr:rowOff>122737</xdr:rowOff>
    </xdr:to>
    <xdr:grpSp>
      <xdr:nvGrpSpPr>
        <xdr:cNvPr id="71" name="Group 70">
          <a:extLst>
            <a:ext uri="{FF2B5EF4-FFF2-40B4-BE49-F238E27FC236}">
              <a16:creationId xmlns:a16="http://schemas.microsoft.com/office/drawing/2014/main" id="{CCE77E81-3AA5-4FF2-8DE8-81A6D9819730}"/>
            </a:ext>
          </a:extLst>
        </xdr:cNvPr>
        <xdr:cNvGrpSpPr/>
      </xdr:nvGrpSpPr>
      <xdr:grpSpPr>
        <a:xfrm>
          <a:off x="102271" y="2122221"/>
          <a:ext cx="1315966" cy="315091"/>
          <a:chOff x="18477958" y="2094694"/>
          <a:chExt cx="1363591" cy="321441"/>
        </a:xfrm>
      </xdr:grpSpPr>
      <xdr:pic>
        <xdr:nvPicPr>
          <xdr:cNvPr id="72" name="Picture 71">
            <a:extLst>
              <a:ext uri="{FF2B5EF4-FFF2-40B4-BE49-F238E27FC236}">
                <a16:creationId xmlns:a16="http://schemas.microsoft.com/office/drawing/2014/main" id="{4CA731F3-C492-42E3-B12F-079BB056E7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8477958" y="2094694"/>
            <a:ext cx="428956" cy="321441"/>
          </a:xfrm>
          <a:prstGeom prst="rect">
            <a:avLst/>
          </a:prstGeom>
        </xdr:spPr>
      </xdr:pic>
      <xdr:pic>
        <xdr:nvPicPr>
          <xdr:cNvPr id="73" name="Picture 72">
            <a:extLst>
              <a:ext uri="{FF2B5EF4-FFF2-40B4-BE49-F238E27FC236}">
                <a16:creationId xmlns:a16="http://schemas.microsoft.com/office/drawing/2014/main" id="{8514BA11-DBB7-4FF4-B98A-BF79A23F853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935252" y="2095340"/>
            <a:ext cx="449003" cy="320795"/>
          </a:xfrm>
          <a:prstGeom prst="rect">
            <a:avLst/>
          </a:prstGeom>
        </xdr:spPr>
      </xdr:pic>
      <xdr:pic>
        <xdr:nvPicPr>
          <xdr:cNvPr id="74" name="Picture 73">
            <a:extLst>
              <a:ext uri="{FF2B5EF4-FFF2-40B4-BE49-F238E27FC236}">
                <a16:creationId xmlns:a16="http://schemas.microsoft.com/office/drawing/2014/main" id="{7B993965-CE23-432A-926A-8024784652F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392546" y="2095340"/>
            <a:ext cx="449003" cy="320795"/>
          </a:xfrm>
          <a:prstGeom prst="rect">
            <a:avLst/>
          </a:prstGeom>
        </xdr:spPr>
      </xdr:pic>
    </xdr:grpSp>
    <xdr:clientData/>
  </xdr:twoCellAnchor>
  <xdr:twoCellAnchor>
    <xdr:from>
      <xdr:col>1</xdr:col>
      <xdr:colOff>55144</xdr:colOff>
      <xdr:row>14</xdr:row>
      <xdr:rowOff>90016</xdr:rowOff>
    </xdr:from>
    <xdr:to>
      <xdr:col>1</xdr:col>
      <xdr:colOff>1360588</xdr:colOff>
      <xdr:row>16</xdr:row>
      <xdr:rowOff>82116</xdr:rowOff>
    </xdr:to>
    <xdr:grpSp>
      <xdr:nvGrpSpPr>
        <xdr:cNvPr id="75" name="Group 74">
          <a:extLst>
            <a:ext uri="{FF2B5EF4-FFF2-40B4-BE49-F238E27FC236}">
              <a16:creationId xmlns:a16="http://schemas.microsoft.com/office/drawing/2014/main" id="{9331967A-F31E-4F75-A51A-5FD67FE93F19}"/>
            </a:ext>
          </a:extLst>
        </xdr:cNvPr>
        <xdr:cNvGrpSpPr/>
      </xdr:nvGrpSpPr>
      <xdr:grpSpPr>
        <a:xfrm>
          <a:off x="112294" y="2566516"/>
          <a:ext cx="1305444" cy="315950"/>
          <a:chOff x="18477958" y="2457378"/>
          <a:chExt cx="1343544" cy="322300"/>
        </a:xfrm>
      </xdr:grpSpPr>
      <xdr:pic>
        <xdr:nvPicPr>
          <xdr:cNvPr id="76" name="Picture 75">
            <a:extLst>
              <a:ext uri="{FF2B5EF4-FFF2-40B4-BE49-F238E27FC236}">
                <a16:creationId xmlns:a16="http://schemas.microsoft.com/office/drawing/2014/main" id="{D2B78E2E-3C38-48E3-94C0-353393193FB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8477958" y="2457378"/>
            <a:ext cx="428956" cy="322300"/>
          </a:xfrm>
          <a:prstGeom prst="rect">
            <a:avLst/>
          </a:prstGeom>
        </xdr:spPr>
      </xdr:pic>
      <xdr:pic>
        <xdr:nvPicPr>
          <xdr:cNvPr id="77" name="Picture 76">
            <a:extLst>
              <a:ext uri="{FF2B5EF4-FFF2-40B4-BE49-F238E27FC236}">
                <a16:creationId xmlns:a16="http://schemas.microsoft.com/office/drawing/2014/main" id="{73CF12AD-D4FE-4A85-9B69-4CD2C582230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8935252" y="2457378"/>
            <a:ext cx="428956" cy="322300"/>
          </a:xfrm>
          <a:prstGeom prst="rect">
            <a:avLst/>
          </a:prstGeom>
        </xdr:spPr>
      </xdr:pic>
      <xdr:pic>
        <xdr:nvPicPr>
          <xdr:cNvPr id="78" name="Picture 77">
            <a:extLst>
              <a:ext uri="{FF2B5EF4-FFF2-40B4-BE49-F238E27FC236}">
                <a16:creationId xmlns:a16="http://schemas.microsoft.com/office/drawing/2014/main" id="{F72235AF-6E6F-431F-85C6-7AB3990661E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2546" y="2457378"/>
            <a:ext cx="428956" cy="322300"/>
          </a:xfrm>
          <a:prstGeom prst="rect">
            <a:avLst/>
          </a:prstGeom>
        </xdr:spPr>
      </xdr:pic>
    </xdr:grpSp>
    <xdr:clientData/>
  </xdr:twoCellAnchor>
  <xdr:twoCellAnchor>
    <xdr:from>
      <xdr:col>1</xdr:col>
      <xdr:colOff>50007</xdr:colOff>
      <xdr:row>17</xdr:row>
      <xdr:rowOff>49395</xdr:rowOff>
    </xdr:from>
    <xdr:to>
      <xdr:col>2</xdr:col>
      <xdr:colOff>3651</xdr:colOff>
      <xdr:row>19</xdr:row>
      <xdr:rowOff>41495</xdr:rowOff>
    </xdr:to>
    <xdr:grpSp>
      <xdr:nvGrpSpPr>
        <xdr:cNvPr id="79" name="Group 78">
          <a:extLst>
            <a:ext uri="{FF2B5EF4-FFF2-40B4-BE49-F238E27FC236}">
              <a16:creationId xmlns:a16="http://schemas.microsoft.com/office/drawing/2014/main" id="{79716572-C2DF-4A9C-8351-91E04059AE5F}"/>
            </a:ext>
          </a:extLst>
        </xdr:cNvPr>
        <xdr:cNvGrpSpPr/>
      </xdr:nvGrpSpPr>
      <xdr:grpSpPr>
        <a:xfrm>
          <a:off x="107157" y="3011670"/>
          <a:ext cx="1315719" cy="315950"/>
          <a:chOff x="18467683" y="2941571"/>
          <a:chExt cx="1353819" cy="322300"/>
        </a:xfrm>
      </xdr:grpSpPr>
      <xdr:pic>
        <xdr:nvPicPr>
          <xdr:cNvPr id="80" name="Picture 79">
            <a:extLst>
              <a:ext uri="{FF2B5EF4-FFF2-40B4-BE49-F238E27FC236}">
                <a16:creationId xmlns:a16="http://schemas.microsoft.com/office/drawing/2014/main" id="{3B2BFD07-7854-4EBE-9A6E-68345C507EA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8467683" y="2943076"/>
            <a:ext cx="439231" cy="320795"/>
          </a:xfrm>
          <a:prstGeom prst="rect">
            <a:avLst/>
          </a:prstGeom>
        </xdr:spPr>
      </xdr:pic>
      <xdr:pic>
        <xdr:nvPicPr>
          <xdr:cNvPr id="81" name="Picture 80">
            <a:extLst>
              <a:ext uri="{FF2B5EF4-FFF2-40B4-BE49-F238E27FC236}">
                <a16:creationId xmlns:a16="http://schemas.microsoft.com/office/drawing/2014/main" id="{DA129C7D-6E32-43AD-93C3-DF34B42E9E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8935252" y="2943076"/>
            <a:ext cx="439231" cy="320795"/>
          </a:xfrm>
          <a:prstGeom prst="rect">
            <a:avLst/>
          </a:prstGeom>
        </xdr:spPr>
      </xdr:pic>
      <xdr:pic>
        <xdr:nvPicPr>
          <xdr:cNvPr id="82" name="Picture 81">
            <a:extLst>
              <a:ext uri="{FF2B5EF4-FFF2-40B4-BE49-F238E27FC236}">
                <a16:creationId xmlns:a16="http://schemas.microsoft.com/office/drawing/2014/main" id="{10A2B675-0F6A-4C64-8767-FCCBAFD03BA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392546" y="2941571"/>
            <a:ext cx="428956" cy="322300"/>
          </a:xfrm>
          <a:prstGeom prst="rect">
            <a:avLst/>
          </a:prstGeom>
        </xdr:spPr>
      </xdr:pic>
    </xdr:grpSp>
    <xdr:clientData/>
  </xdr:twoCellAnchor>
  <xdr:twoCellAnchor>
    <xdr:from>
      <xdr:col>1</xdr:col>
      <xdr:colOff>50007</xdr:colOff>
      <xdr:row>20</xdr:row>
      <xdr:rowOff>8774</xdr:rowOff>
    </xdr:from>
    <xdr:to>
      <xdr:col>2</xdr:col>
      <xdr:colOff>3651</xdr:colOff>
      <xdr:row>22</xdr:row>
      <xdr:rowOff>874</xdr:rowOff>
    </xdr:to>
    <xdr:grpSp>
      <xdr:nvGrpSpPr>
        <xdr:cNvPr id="83" name="Group 82">
          <a:extLst>
            <a:ext uri="{FF2B5EF4-FFF2-40B4-BE49-F238E27FC236}">
              <a16:creationId xmlns:a16="http://schemas.microsoft.com/office/drawing/2014/main" id="{261333B0-4DBE-44BC-BE1A-4924389C837C}"/>
            </a:ext>
          </a:extLst>
        </xdr:cNvPr>
        <xdr:cNvGrpSpPr/>
      </xdr:nvGrpSpPr>
      <xdr:grpSpPr>
        <a:xfrm>
          <a:off x="107157" y="3456824"/>
          <a:ext cx="1315719" cy="315950"/>
          <a:chOff x="18477958" y="3678171"/>
          <a:chExt cx="1353819" cy="322300"/>
        </a:xfrm>
      </xdr:grpSpPr>
      <xdr:pic>
        <xdr:nvPicPr>
          <xdr:cNvPr id="84" name="Picture 83">
            <a:extLst>
              <a:ext uri="{FF2B5EF4-FFF2-40B4-BE49-F238E27FC236}">
                <a16:creationId xmlns:a16="http://schemas.microsoft.com/office/drawing/2014/main" id="{FED3F746-7375-4F90-BF61-BCB9D121D84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477958" y="3678171"/>
            <a:ext cx="428956" cy="322300"/>
          </a:xfrm>
          <a:prstGeom prst="rect">
            <a:avLst/>
          </a:prstGeom>
        </xdr:spPr>
      </xdr:pic>
      <xdr:pic>
        <xdr:nvPicPr>
          <xdr:cNvPr id="85" name="Picture 84">
            <a:extLst>
              <a:ext uri="{FF2B5EF4-FFF2-40B4-BE49-F238E27FC236}">
                <a16:creationId xmlns:a16="http://schemas.microsoft.com/office/drawing/2014/main" id="{7CB88D59-1BCF-4AA0-B028-FA57733AB54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8935252" y="3678171"/>
            <a:ext cx="428956" cy="322300"/>
          </a:xfrm>
          <a:prstGeom prst="rect">
            <a:avLst/>
          </a:prstGeom>
        </xdr:spPr>
      </xdr:pic>
      <xdr:pic>
        <xdr:nvPicPr>
          <xdr:cNvPr id="86" name="Picture 85">
            <a:extLst>
              <a:ext uri="{FF2B5EF4-FFF2-40B4-BE49-F238E27FC236}">
                <a16:creationId xmlns:a16="http://schemas.microsoft.com/office/drawing/2014/main" id="{603CE2B0-355F-467C-BAB2-ED45ED3D9A2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392546" y="3678171"/>
            <a:ext cx="439231" cy="320795"/>
          </a:xfrm>
          <a:prstGeom prst="rect">
            <a:avLst/>
          </a:prstGeom>
        </xdr:spPr>
      </xdr:pic>
    </xdr:grpSp>
    <xdr:clientData/>
  </xdr:twoCellAnchor>
  <xdr:twoCellAnchor>
    <xdr:from>
      <xdr:col>1</xdr:col>
      <xdr:colOff>50007</xdr:colOff>
      <xdr:row>22</xdr:row>
      <xdr:rowOff>133253</xdr:rowOff>
    </xdr:from>
    <xdr:to>
      <xdr:col>2</xdr:col>
      <xdr:colOff>3651</xdr:colOff>
      <xdr:row>24</xdr:row>
      <xdr:rowOff>124494</xdr:rowOff>
    </xdr:to>
    <xdr:grpSp>
      <xdr:nvGrpSpPr>
        <xdr:cNvPr id="87" name="Group 86">
          <a:extLst>
            <a:ext uri="{FF2B5EF4-FFF2-40B4-BE49-F238E27FC236}">
              <a16:creationId xmlns:a16="http://schemas.microsoft.com/office/drawing/2014/main" id="{8DC24A52-38FD-45D2-8BA5-F86F47FFE1F7}"/>
            </a:ext>
          </a:extLst>
        </xdr:cNvPr>
        <xdr:cNvGrpSpPr/>
      </xdr:nvGrpSpPr>
      <xdr:grpSpPr>
        <a:xfrm>
          <a:off x="107157" y="3905153"/>
          <a:ext cx="1315719" cy="315091"/>
          <a:chOff x="18467683" y="4166372"/>
          <a:chExt cx="1353819" cy="321441"/>
        </a:xfrm>
      </xdr:grpSpPr>
      <xdr:pic>
        <xdr:nvPicPr>
          <xdr:cNvPr id="88" name="Picture 87">
            <a:extLst>
              <a:ext uri="{FF2B5EF4-FFF2-40B4-BE49-F238E27FC236}">
                <a16:creationId xmlns:a16="http://schemas.microsoft.com/office/drawing/2014/main" id="{086CBCB3-D483-4DA5-8A6F-2E8F59E5584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8467683" y="4166372"/>
            <a:ext cx="439231" cy="320795"/>
          </a:xfrm>
          <a:prstGeom prst="rect">
            <a:avLst/>
          </a:prstGeom>
        </xdr:spPr>
      </xdr:pic>
      <xdr:pic>
        <xdr:nvPicPr>
          <xdr:cNvPr id="89" name="Picture 88">
            <a:extLst>
              <a:ext uri="{FF2B5EF4-FFF2-40B4-BE49-F238E27FC236}">
                <a16:creationId xmlns:a16="http://schemas.microsoft.com/office/drawing/2014/main" id="{423A1AF7-B18B-4107-9344-573670E501E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8935252" y="4166372"/>
            <a:ext cx="428956" cy="321441"/>
          </a:xfrm>
          <a:prstGeom prst="rect">
            <a:avLst/>
          </a:prstGeom>
        </xdr:spPr>
      </xdr:pic>
      <xdr:pic>
        <xdr:nvPicPr>
          <xdr:cNvPr id="90" name="Picture 89">
            <a:extLst>
              <a:ext uri="{FF2B5EF4-FFF2-40B4-BE49-F238E27FC236}">
                <a16:creationId xmlns:a16="http://schemas.microsoft.com/office/drawing/2014/main" id="{DE141537-6654-4520-9D80-9086806139F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392546" y="4166372"/>
            <a:ext cx="428956" cy="321441"/>
          </a:xfrm>
          <a:prstGeom prst="rect">
            <a:avLst/>
          </a:prstGeom>
        </xdr:spPr>
      </xdr:pic>
    </xdr:grpSp>
    <xdr:clientData/>
  </xdr:twoCellAnchor>
  <xdr:twoCellAnchor>
    <xdr:from>
      <xdr:col>1</xdr:col>
      <xdr:colOff>60113</xdr:colOff>
      <xdr:row>25</xdr:row>
      <xdr:rowOff>91773</xdr:rowOff>
    </xdr:from>
    <xdr:to>
      <xdr:col>2</xdr:col>
      <xdr:colOff>3069</xdr:colOff>
      <xdr:row>27</xdr:row>
      <xdr:rowOff>83014</xdr:rowOff>
    </xdr:to>
    <xdr:grpSp>
      <xdr:nvGrpSpPr>
        <xdr:cNvPr id="91" name="Group 90">
          <a:extLst>
            <a:ext uri="{FF2B5EF4-FFF2-40B4-BE49-F238E27FC236}">
              <a16:creationId xmlns:a16="http://schemas.microsoft.com/office/drawing/2014/main" id="{87D99E9E-646F-4B06-89F6-44EE4B1217FD}"/>
            </a:ext>
          </a:extLst>
        </xdr:cNvPr>
        <xdr:cNvGrpSpPr/>
      </xdr:nvGrpSpPr>
      <xdr:grpSpPr>
        <a:xfrm>
          <a:off x="117263" y="4349448"/>
          <a:ext cx="1305031" cy="315091"/>
          <a:chOff x="18477958" y="4594164"/>
          <a:chExt cx="1333606" cy="321441"/>
        </a:xfrm>
      </xdr:grpSpPr>
      <xdr:pic>
        <xdr:nvPicPr>
          <xdr:cNvPr id="92" name="Picture 91">
            <a:extLst>
              <a:ext uri="{FF2B5EF4-FFF2-40B4-BE49-F238E27FC236}">
                <a16:creationId xmlns:a16="http://schemas.microsoft.com/office/drawing/2014/main" id="{84F14090-5CD8-4C98-830E-6EB21A4C5D8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8477958" y="4594164"/>
            <a:ext cx="428956" cy="321441"/>
          </a:xfrm>
          <a:prstGeom prst="rect">
            <a:avLst/>
          </a:prstGeom>
        </xdr:spPr>
      </xdr:pic>
      <xdr:pic>
        <xdr:nvPicPr>
          <xdr:cNvPr id="93" name="Picture 92">
            <a:extLst>
              <a:ext uri="{FF2B5EF4-FFF2-40B4-BE49-F238E27FC236}">
                <a16:creationId xmlns:a16="http://schemas.microsoft.com/office/drawing/2014/main" id="{9543FBC5-47D8-4C1D-87E2-AF56F3EB75D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8935252" y="4594810"/>
            <a:ext cx="419018" cy="320795"/>
          </a:xfrm>
          <a:prstGeom prst="rect">
            <a:avLst/>
          </a:prstGeom>
        </xdr:spPr>
      </xdr:pic>
      <xdr:pic>
        <xdr:nvPicPr>
          <xdr:cNvPr id="94" name="Picture 93">
            <a:extLst>
              <a:ext uri="{FF2B5EF4-FFF2-40B4-BE49-F238E27FC236}">
                <a16:creationId xmlns:a16="http://schemas.microsoft.com/office/drawing/2014/main" id="{A74C30C7-944B-4D71-AE84-FEF786B5DC2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392546" y="4594810"/>
            <a:ext cx="419018" cy="320795"/>
          </a:xfrm>
          <a:prstGeom prst="rect">
            <a:avLst/>
          </a:prstGeom>
        </xdr:spPr>
      </xdr:pic>
    </xdr:grpSp>
    <xdr:clientData/>
  </xdr:twoCellAnchor>
  <xdr:twoCellAnchor>
    <xdr:from>
      <xdr:col>1</xdr:col>
      <xdr:colOff>293071</xdr:colOff>
      <xdr:row>31</xdr:row>
      <xdr:rowOff>16552</xdr:rowOff>
    </xdr:from>
    <xdr:to>
      <xdr:col>1</xdr:col>
      <xdr:colOff>1160762</xdr:colOff>
      <xdr:row>33</xdr:row>
      <xdr:rowOff>15088</xdr:rowOff>
    </xdr:to>
    <xdr:grpSp>
      <xdr:nvGrpSpPr>
        <xdr:cNvPr id="95" name="Group 94">
          <a:extLst>
            <a:ext uri="{FF2B5EF4-FFF2-40B4-BE49-F238E27FC236}">
              <a16:creationId xmlns:a16="http://schemas.microsoft.com/office/drawing/2014/main" id="{666B709C-A92B-4274-B7C5-A958938A4464}"/>
            </a:ext>
          </a:extLst>
        </xdr:cNvPr>
        <xdr:cNvGrpSpPr/>
      </xdr:nvGrpSpPr>
      <xdr:grpSpPr>
        <a:xfrm>
          <a:off x="350221" y="5245777"/>
          <a:ext cx="867691" cy="322386"/>
          <a:chOff x="19045379" y="5433102"/>
          <a:chExt cx="867691" cy="328736"/>
        </a:xfrm>
      </xdr:grpSpPr>
      <xdr:pic>
        <xdr:nvPicPr>
          <xdr:cNvPr id="96" name="Picture 95">
            <a:extLst>
              <a:ext uri="{FF2B5EF4-FFF2-40B4-BE49-F238E27FC236}">
                <a16:creationId xmlns:a16="http://schemas.microsoft.com/office/drawing/2014/main" id="{43DF4B9B-1CDF-42AB-8996-A3148C8528D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494946" y="5433102"/>
            <a:ext cx="418124" cy="328736"/>
          </a:xfrm>
          <a:prstGeom prst="rect">
            <a:avLst/>
          </a:prstGeom>
        </xdr:spPr>
      </xdr:pic>
      <xdr:pic>
        <xdr:nvPicPr>
          <xdr:cNvPr id="97" name="Picture 96">
            <a:extLst>
              <a:ext uri="{FF2B5EF4-FFF2-40B4-BE49-F238E27FC236}">
                <a16:creationId xmlns:a16="http://schemas.microsoft.com/office/drawing/2014/main" id="{10469CD1-0F2D-4AF1-98E9-4DBA577BE38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045379" y="5433102"/>
            <a:ext cx="418124" cy="328736"/>
          </a:xfrm>
          <a:prstGeom prst="rect">
            <a:avLst/>
          </a:prstGeom>
        </xdr:spPr>
      </xdr:pic>
    </xdr:grpSp>
    <xdr:clientData/>
  </xdr:twoCellAnchor>
  <xdr:twoCellAnchor>
    <xdr:from>
      <xdr:col>1</xdr:col>
      <xdr:colOff>31801</xdr:colOff>
      <xdr:row>42</xdr:row>
      <xdr:rowOff>103150</xdr:rowOff>
    </xdr:from>
    <xdr:to>
      <xdr:col>2</xdr:col>
      <xdr:colOff>51</xdr:colOff>
      <xdr:row>56</xdr:row>
      <xdr:rowOff>59234</xdr:rowOff>
    </xdr:to>
    <xdr:grpSp>
      <xdr:nvGrpSpPr>
        <xdr:cNvPr id="98" name="Group 97">
          <a:extLst>
            <a:ext uri="{FF2B5EF4-FFF2-40B4-BE49-F238E27FC236}">
              <a16:creationId xmlns:a16="http://schemas.microsoft.com/office/drawing/2014/main" id="{C2B28ED5-379B-4051-90D4-CFD7BD235A86}"/>
            </a:ext>
          </a:extLst>
        </xdr:cNvPr>
        <xdr:cNvGrpSpPr/>
      </xdr:nvGrpSpPr>
      <xdr:grpSpPr>
        <a:xfrm>
          <a:off x="88951" y="7113550"/>
          <a:ext cx="1330325" cy="2223034"/>
          <a:chOff x="88951" y="7240550"/>
          <a:chExt cx="1339850" cy="2267484"/>
        </a:xfrm>
      </xdr:grpSpPr>
      <xdr:pic>
        <xdr:nvPicPr>
          <xdr:cNvPr id="99" name="Picture 98">
            <a:extLst>
              <a:ext uri="{FF2B5EF4-FFF2-40B4-BE49-F238E27FC236}">
                <a16:creationId xmlns:a16="http://schemas.microsoft.com/office/drawing/2014/main" id="{E2CA5B67-9A8F-4365-ABAC-980076F6803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8951" y="8695900"/>
            <a:ext cx="1333500" cy="328216"/>
          </a:xfrm>
          <a:prstGeom prst="rect">
            <a:avLst/>
          </a:prstGeom>
        </xdr:spPr>
      </xdr:pic>
      <xdr:pic>
        <xdr:nvPicPr>
          <xdr:cNvPr id="100" name="Picture 99">
            <a:extLst>
              <a:ext uri="{FF2B5EF4-FFF2-40B4-BE49-F238E27FC236}">
                <a16:creationId xmlns:a16="http://schemas.microsoft.com/office/drawing/2014/main" id="{BEE5E613-F971-4488-8761-D9C8012CF59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8951" y="8211783"/>
            <a:ext cx="1333500" cy="325988"/>
          </a:xfrm>
          <a:prstGeom prst="rect">
            <a:avLst/>
          </a:prstGeom>
        </xdr:spPr>
      </xdr:pic>
      <xdr:grpSp>
        <xdr:nvGrpSpPr>
          <xdr:cNvPr id="101" name="Group 100">
            <a:extLst>
              <a:ext uri="{FF2B5EF4-FFF2-40B4-BE49-F238E27FC236}">
                <a16:creationId xmlns:a16="http://schemas.microsoft.com/office/drawing/2014/main" id="{9A7BB134-09FB-402D-B545-1033C57EAFD5}"/>
              </a:ext>
            </a:extLst>
          </xdr:cNvPr>
          <xdr:cNvGrpSpPr/>
        </xdr:nvGrpSpPr>
        <xdr:grpSpPr>
          <a:xfrm>
            <a:off x="88951" y="7727863"/>
            <a:ext cx="1333500" cy="325791"/>
            <a:chOff x="5197526" y="8243850"/>
            <a:chExt cx="1371600" cy="329184"/>
          </a:xfrm>
        </xdr:grpSpPr>
        <xdr:pic>
          <xdr:nvPicPr>
            <xdr:cNvPr id="110" name="Picture 109">
              <a:extLst>
                <a:ext uri="{FF2B5EF4-FFF2-40B4-BE49-F238E27FC236}">
                  <a16:creationId xmlns:a16="http://schemas.microsoft.com/office/drawing/2014/main" id="{45C60855-F580-4395-BBFA-C49395B73C8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197526" y="8243850"/>
              <a:ext cx="430600" cy="329184"/>
            </a:xfrm>
            <a:prstGeom prst="rect">
              <a:avLst/>
            </a:prstGeom>
          </xdr:spPr>
        </xdr:pic>
        <xdr:pic>
          <xdr:nvPicPr>
            <xdr:cNvPr id="111" name="Picture 110">
              <a:extLst>
                <a:ext uri="{FF2B5EF4-FFF2-40B4-BE49-F238E27FC236}">
                  <a16:creationId xmlns:a16="http://schemas.microsoft.com/office/drawing/2014/main" id="{57A91633-97C5-461D-968C-5A574AC3AE8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668026" y="8243850"/>
              <a:ext cx="430600" cy="329184"/>
            </a:xfrm>
            <a:prstGeom prst="rect">
              <a:avLst/>
            </a:prstGeom>
          </xdr:spPr>
        </xdr:pic>
        <xdr:pic>
          <xdr:nvPicPr>
            <xdr:cNvPr id="112" name="Picture 111">
              <a:extLst>
                <a:ext uri="{FF2B5EF4-FFF2-40B4-BE49-F238E27FC236}">
                  <a16:creationId xmlns:a16="http://schemas.microsoft.com/office/drawing/2014/main" id="{BEF2B865-9797-4071-AF22-FA7891EF3E5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138526" y="8243850"/>
              <a:ext cx="430600" cy="329184"/>
            </a:xfrm>
            <a:prstGeom prst="rect">
              <a:avLst/>
            </a:prstGeom>
          </xdr:spPr>
        </xdr:pic>
      </xdr:grpSp>
      <xdr:grpSp>
        <xdr:nvGrpSpPr>
          <xdr:cNvPr id="102" name="Group 101">
            <a:extLst>
              <a:ext uri="{FF2B5EF4-FFF2-40B4-BE49-F238E27FC236}">
                <a16:creationId xmlns:a16="http://schemas.microsoft.com/office/drawing/2014/main" id="{A30FAA1C-DD3A-4876-82CB-86CEE264059C}"/>
              </a:ext>
            </a:extLst>
          </xdr:cNvPr>
          <xdr:cNvGrpSpPr/>
        </xdr:nvGrpSpPr>
        <xdr:grpSpPr>
          <a:xfrm>
            <a:off x="88951" y="9182243"/>
            <a:ext cx="1333500" cy="325791"/>
            <a:chOff x="5197526" y="8708950"/>
            <a:chExt cx="1371600" cy="329184"/>
          </a:xfrm>
        </xdr:grpSpPr>
        <xdr:pic>
          <xdr:nvPicPr>
            <xdr:cNvPr id="107" name="Picture 106">
              <a:extLst>
                <a:ext uri="{FF2B5EF4-FFF2-40B4-BE49-F238E27FC236}">
                  <a16:creationId xmlns:a16="http://schemas.microsoft.com/office/drawing/2014/main" id="{2202678F-DF2E-4FD1-AB71-305975CB659F}"/>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5197526" y="8708950"/>
              <a:ext cx="441755" cy="329184"/>
            </a:xfrm>
            <a:prstGeom prst="rect">
              <a:avLst/>
            </a:prstGeom>
          </xdr:spPr>
        </xdr:pic>
        <xdr:pic>
          <xdr:nvPicPr>
            <xdr:cNvPr id="108" name="Picture 107">
              <a:extLst>
                <a:ext uri="{FF2B5EF4-FFF2-40B4-BE49-F238E27FC236}">
                  <a16:creationId xmlns:a16="http://schemas.microsoft.com/office/drawing/2014/main" id="{1E98257A-9610-405E-8071-7F51121CB08B}"/>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662448" y="8708950"/>
              <a:ext cx="441755" cy="329184"/>
            </a:xfrm>
            <a:prstGeom prst="rect">
              <a:avLst/>
            </a:prstGeom>
          </xdr:spPr>
        </xdr:pic>
        <xdr:pic>
          <xdr:nvPicPr>
            <xdr:cNvPr id="109" name="Picture 108">
              <a:extLst>
                <a:ext uri="{FF2B5EF4-FFF2-40B4-BE49-F238E27FC236}">
                  <a16:creationId xmlns:a16="http://schemas.microsoft.com/office/drawing/2014/main" id="{26BB8980-EF40-456C-810C-DFA49099EAE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127371" y="8708950"/>
              <a:ext cx="441755" cy="329184"/>
            </a:xfrm>
            <a:prstGeom prst="rect">
              <a:avLst/>
            </a:prstGeom>
          </xdr:spPr>
        </xdr:pic>
      </xdr:grpSp>
      <xdr:grpSp>
        <xdr:nvGrpSpPr>
          <xdr:cNvPr id="103" name="Group 102">
            <a:extLst>
              <a:ext uri="{FF2B5EF4-FFF2-40B4-BE49-F238E27FC236}">
                <a16:creationId xmlns:a16="http://schemas.microsoft.com/office/drawing/2014/main" id="{66025288-A455-4C17-A9D2-58769A3BC11D}"/>
              </a:ext>
            </a:extLst>
          </xdr:cNvPr>
          <xdr:cNvGrpSpPr/>
        </xdr:nvGrpSpPr>
        <xdr:grpSpPr>
          <a:xfrm>
            <a:off x="95301" y="7240550"/>
            <a:ext cx="1333500" cy="329184"/>
            <a:chOff x="20135901" y="7107200"/>
            <a:chExt cx="1333500" cy="329184"/>
          </a:xfrm>
        </xdr:grpSpPr>
        <xdr:pic>
          <xdr:nvPicPr>
            <xdr:cNvPr id="104" name="Picture 103">
              <a:extLst>
                <a:ext uri="{FF2B5EF4-FFF2-40B4-BE49-F238E27FC236}">
                  <a16:creationId xmlns:a16="http://schemas.microsoft.com/office/drawing/2014/main" id="{F20BA06C-DF63-45C2-9AD2-0E06F70E47C7}"/>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0135901" y="7107200"/>
              <a:ext cx="429815" cy="329184"/>
            </a:xfrm>
            <a:prstGeom prst="rect">
              <a:avLst/>
            </a:prstGeom>
          </xdr:spPr>
        </xdr:pic>
        <xdr:pic>
          <xdr:nvPicPr>
            <xdr:cNvPr id="105" name="Picture 104">
              <a:extLst>
                <a:ext uri="{FF2B5EF4-FFF2-40B4-BE49-F238E27FC236}">
                  <a16:creationId xmlns:a16="http://schemas.microsoft.com/office/drawing/2014/main" id="{56994EE2-585C-490F-9B3A-F785EA148A9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0584301" y="7107200"/>
              <a:ext cx="431521" cy="329184"/>
            </a:xfrm>
            <a:prstGeom prst="rect">
              <a:avLst/>
            </a:prstGeom>
          </xdr:spPr>
        </xdr:pic>
        <xdr:pic>
          <xdr:nvPicPr>
            <xdr:cNvPr id="106" name="Picture 105">
              <a:extLst>
                <a:ext uri="{FF2B5EF4-FFF2-40B4-BE49-F238E27FC236}">
                  <a16:creationId xmlns:a16="http://schemas.microsoft.com/office/drawing/2014/main" id="{485032FC-AE01-4447-8A1F-3006993127F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037880" y="7107200"/>
              <a:ext cx="431521" cy="329184"/>
            </a:xfrm>
            <a:prstGeom prst="rect">
              <a:avLst/>
            </a:prstGeom>
          </xdr:spPr>
        </xdr:pic>
      </xdr:grpSp>
    </xdr:grpSp>
    <xdr:clientData/>
  </xdr:twoCellAnchor>
  <xdr:twoCellAnchor>
    <xdr:from>
      <xdr:col>1</xdr:col>
      <xdr:colOff>53862</xdr:colOff>
      <xdr:row>3</xdr:row>
      <xdr:rowOff>75350</xdr:rowOff>
    </xdr:from>
    <xdr:to>
      <xdr:col>1</xdr:col>
      <xdr:colOff>1361871</xdr:colOff>
      <xdr:row>5</xdr:row>
      <xdr:rowOff>74334</xdr:rowOff>
    </xdr:to>
    <xdr:grpSp>
      <xdr:nvGrpSpPr>
        <xdr:cNvPr id="113" name="Group 112">
          <a:extLst>
            <a:ext uri="{FF2B5EF4-FFF2-40B4-BE49-F238E27FC236}">
              <a16:creationId xmlns:a16="http://schemas.microsoft.com/office/drawing/2014/main" id="{7EA1A8F9-C22C-43D0-A212-8319E36B243E}"/>
            </a:ext>
          </a:extLst>
        </xdr:cNvPr>
        <xdr:cNvGrpSpPr/>
      </xdr:nvGrpSpPr>
      <xdr:grpSpPr>
        <a:xfrm>
          <a:off x="111012" y="770675"/>
          <a:ext cx="1308009" cy="322834"/>
          <a:chOff x="18475393" y="869100"/>
          <a:chExt cx="1346109" cy="329184"/>
        </a:xfrm>
      </xdr:grpSpPr>
      <xdr:pic>
        <xdr:nvPicPr>
          <xdr:cNvPr id="114" name="Picture 113">
            <a:extLst>
              <a:ext uri="{FF2B5EF4-FFF2-40B4-BE49-F238E27FC236}">
                <a16:creationId xmlns:a16="http://schemas.microsoft.com/office/drawing/2014/main" id="{315A2334-9193-4B29-8267-E7E5BB215733}"/>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8935252" y="869548"/>
            <a:ext cx="424556" cy="328736"/>
          </a:xfrm>
          <a:prstGeom prst="rect">
            <a:avLst/>
          </a:prstGeom>
        </xdr:spPr>
      </xdr:pic>
      <xdr:pic>
        <xdr:nvPicPr>
          <xdr:cNvPr id="115" name="Picture 114">
            <a:extLst>
              <a:ext uri="{FF2B5EF4-FFF2-40B4-BE49-F238E27FC236}">
                <a16:creationId xmlns:a16="http://schemas.microsoft.com/office/drawing/2014/main" id="{15F3093A-2EE1-4435-8D9F-217284B82E03}"/>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392546" y="869548"/>
            <a:ext cx="428956" cy="328736"/>
          </a:xfrm>
          <a:prstGeom prst="rect">
            <a:avLst/>
          </a:prstGeom>
        </xdr:spPr>
      </xdr:pic>
      <xdr:pic>
        <xdr:nvPicPr>
          <xdr:cNvPr id="116" name="Picture 115">
            <a:extLst>
              <a:ext uri="{FF2B5EF4-FFF2-40B4-BE49-F238E27FC236}">
                <a16:creationId xmlns:a16="http://schemas.microsoft.com/office/drawing/2014/main" id="{B02EA721-A7D6-4D8E-80DD-6CE102317329}"/>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8475393" y="869100"/>
            <a:ext cx="431521" cy="329184"/>
          </a:xfrm>
          <a:prstGeom prst="rect">
            <a:avLst/>
          </a:prstGeom>
        </xdr:spPr>
      </xdr:pic>
    </xdr:grpSp>
    <xdr:clientData/>
  </xdr:twoCellAnchor>
  <xdr:twoCellAnchor>
    <xdr:from>
      <xdr:col>1</xdr:col>
      <xdr:colOff>53862</xdr:colOff>
      <xdr:row>6</xdr:row>
      <xdr:rowOff>41613</xdr:rowOff>
    </xdr:from>
    <xdr:to>
      <xdr:col>1</xdr:col>
      <xdr:colOff>1361871</xdr:colOff>
      <xdr:row>8</xdr:row>
      <xdr:rowOff>40597</xdr:rowOff>
    </xdr:to>
    <xdr:grpSp>
      <xdr:nvGrpSpPr>
        <xdr:cNvPr id="117" name="Group 116">
          <a:extLst>
            <a:ext uri="{FF2B5EF4-FFF2-40B4-BE49-F238E27FC236}">
              <a16:creationId xmlns:a16="http://schemas.microsoft.com/office/drawing/2014/main" id="{D7C344E4-A13D-4D0D-8500-3B45CBAEE28B}"/>
            </a:ext>
          </a:extLst>
        </xdr:cNvPr>
        <xdr:cNvGrpSpPr/>
      </xdr:nvGrpSpPr>
      <xdr:grpSpPr>
        <a:xfrm>
          <a:off x="111012" y="1222713"/>
          <a:ext cx="1308009" cy="322834"/>
          <a:chOff x="18477958" y="1305253"/>
          <a:chExt cx="1346109" cy="329184"/>
        </a:xfrm>
      </xdr:grpSpPr>
      <xdr:pic>
        <xdr:nvPicPr>
          <xdr:cNvPr id="118" name="Picture 117">
            <a:extLst>
              <a:ext uri="{FF2B5EF4-FFF2-40B4-BE49-F238E27FC236}">
                <a16:creationId xmlns:a16="http://schemas.microsoft.com/office/drawing/2014/main" id="{0029C37E-713B-4155-9CDD-30ACC5137B5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8477958" y="1305701"/>
            <a:ext cx="428956" cy="328736"/>
          </a:xfrm>
          <a:prstGeom prst="rect">
            <a:avLst/>
          </a:prstGeom>
        </xdr:spPr>
      </xdr:pic>
      <xdr:pic>
        <xdr:nvPicPr>
          <xdr:cNvPr id="119" name="Picture 118">
            <a:extLst>
              <a:ext uri="{FF2B5EF4-FFF2-40B4-BE49-F238E27FC236}">
                <a16:creationId xmlns:a16="http://schemas.microsoft.com/office/drawing/2014/main" id="{EB9DAA21-B5B0-44C4-8C37-1A4320416C2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935252" y="1320079"/>
            <a:ext cx="439231" cy="314358"/>
          </a:xfrm>
          <a:prstGeom prst="rect">
            <a:avLst/>
          </a:prstGeom>
        </xdr:spPr>
      </xdr:pic>
      <xdr:pic>
        <xdr:nvPicPr>
          <xdr:cNvPr id="120" name="Picture 119">
            <a:extLst>
              <a:ext uri="{FF2B5EF4-FFF2-40B4-BE49-F238E27FC236}">
                <a16:creationId xmlns:a16="http://schemas.microsoft.com/office/drawing/2014/main" id="{810FE872-1571-4F37-8A76-5C2B333447F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9392546" y="1305253"/>
            <a:ext cx="431521" cy="329184"/>
          </a:xfrm>
          <a:prstGeom prst="rect">
            <a:avLst/>
          </a:prstGeom>
        </xdr:spPr>
      </xdr:pic>
    </xdr:grpSp>
    <xdr:clientData/>
  </xdr:twoCellAnchor>
  <xdr:twoCellAnchor>
    <xdr:from>
      <xdr:col>1</xdr:col>
      <xdr:colOff>288760</xdr:colOff>
      <xdr:row>28</xdr:row>
      <xdr:rowOff>50293</xdr:rowOff>
    </xdr:from>
    <xdr:to>
      <xdr:col>1</xdr:col>
      <xdr:colOff>1165072</xdr:colOff>
      <xdr:row>30</xdr:row>
      <xdr:rowOff>49277</xdr:rowOff>
    </xdr:to>
    <xdr:grpSp>
      <xdr:nvGrpSpPr>
        <xdr:cNvPr id="121" name="Group 120">
          <a:extLst>
            <a:ext uri="{FF2B5EF4-FFF2-40B4-BE49-F238E27FC236}">
              <a16:creationId xmlns:a16="http://schemas.microsoft.com/office/drawing/2014/main" id="{4DB456DB-4E1B-4324-A9BB-B6EBC42F4B49}"/>
            </a:ext>
          </a:extLst>
        </xdr:cNvPr>
        <xdr:cNvGrpSpPr/>
      </xdr:nvGrpSpPr>
      <xdr:grpSpPr>
        <a:xfrm>
          <a:off x="345910" y="4793743"/>
          <a:ext cx="876312" cy="322834"/>
          <a:chOff x="19036758" y="4981804"/>
          <a:chExt cx="876312" cy="329184"/>
        </a:xfrm>
      </xdr:grpSpPr>
      <xdr:pic>
        <xdr:nvPicPr>
          <xdr:cNvPr id="122" name="Picture 121">
            <a:extLst>
              <a:ext uri="{FF2B5EF4-FFF2-40B4-BE49-F238E27FC236}">
                <a16:creationId xmlns:a16="http://schemas.microsoft.com/office/drawing/2014/main" id="{F9566A3B-8207-48D8-84B1-4E1357C9C1ED}"/>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036758" y="4982252"/>
            <a:ext cx="426745" cy="328736"/>
          </a:xfrm>
          <a:prstGeom prst="rect">
            <a:avLst/>
          </a:prstGeom>
        </xdr:spPr>
      </xdr:pic>
      <xdr:pic>
        <xdr:nvPicPr>
          <xdr:cNvPr id="123" name="Picture 122">
            <a:extLst>
              <a:ext uri="{FF2B5EF4-FFF2-40B4-BE49-F238E27FC236}">
                <a16:creationId xmlns:a16="http://schemas.microsoft.com/office/drawing/2014/main" id="{3935657D-EE91-4B75-BBED-CF1B2C9C9BD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481549" y="4981804"/>
            <a:ext cx="431521" cy="329184"/>
          </a:xfrm>
          <a:prstGeom prst="rect">
            <a:avLst/>
          </a:prstGeom>
        </xdr:spPr>
      </xdr:pic>
    </xdr:grpSp>
    <xdr:clientData/>
  </xdr:twoCellAnchor>
  <xdr:twoCellAnchor>
    <xdr:from>
      <xdr:col>11</xdr:col>
      <xdr:colOff>0</xdr:colOff>
      <xdr:row>26</xdr:row>
      <xdr:rowOff>155864</xdr:rowOff>
    </xdr:from>
    <xdr:to>
      <xdr:col>20</xdr:col>
      <xdr:colOff>0</xdr:colOff>
      <xdr:row>31</xdr:row>
      <xdr:rowOff>0</xdr:rowOff>
    </xdr:to>
    <xdr:sp macro="" textlink="">
      <xdr:nvSpPr>
        <xdr:cNvPr id="124" name="Rectangle 123">
          <a:extLst>
            <a:ext uri="{FF2B5EF4-FFF2-40B4-BE49-F238E27FC236}">
              <a16:creationId xmlns:a16="http://schemas.microsoft.com/office/drawing/2014/main" id="{2A82C5A6-41E0-4B22-A487-3282B11E3771}"/>
            </a:ext>
          </a:extLst>
        </xdr:cNvPr>
        <xdr:cNvSpPr/>
      </xdr:nvSpPr>
      <xdr:spPr>
        <a:xfrm>
          <a:off x="4381500" y="4575464"/>
          <a:ext cx="3943350" cy="65376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25</xdr:row>
      <xdr:rowOff>133350</xdr:rowOff>
    </xdr:from>
    <xdr:to>
      <xdr:col>20</xdr:col>
      <xdr:colOff>0</xdr:colOff>
      <xdr:row>27</xdr:row>
      <xdr:rowOff>0</xdr:rowOff>
    </xdr:to>
    <xdr:sp macro="" textlink="">
      <xdr:nvSpPr>
        <xdr:cNvPr id="125" name="Rectangle: Top Corners Rounded 124">
          <a:extLst>
            <a:ext uri="{FF2B5EF4-FFF2-40B4-BE49-F238E27FC236}">
              <a16:creationId xmlns:a16="http://schemas.microsoft.com/office/drawing/2014/main" id="{0DAC35C4-1A63-4D06-BB4B-D9AFCD9B9F84}"/>
            </a:ext>
          </a:extLst>
        </xdr:cNvPr>
        <xdr:cNvSpPr/>
      </xdr:nvSpPr>
      <xdr:spPr>
        <a:xfrm>
          <a:off x="4381500" y="439102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25</xdr:row>
      <xdr:rowOff>133350</xdr:rowOff>
    </xdr:from>
    <xdr:to>
      <xdr:col>19</xdr:col>
      <xdr:colOff>0</xdr:colOff>
      <xdr:row>27</xdr:row>
      <xdr:rowOff>0</xdr:rowOff>
    </xdr:to>
    <xdr:sp macro="" textlink="">
      <xdr:nvSpPr>
        <xdr:cNvPr id="126" name="TextBox 125">
          <a:extLst>
            <a:ext uri="{FF2B5EF4-FFF2-40B4-BE49-F238E27FC236}">
              <a16:creationId xmlns:a16="http://schemas.microsoft.com/office/drawing/2014/main" id="{1FCD7E5B-0FBC-4732-8522-6D41FF6DD9AD}"/>
            </a:ext>
          </a:extLst>
        </xdr:cNvPr>
        <xdr:cNvSpPr txBox="1"/>
      </xdr:nvSpPr>
      <xdr:spPr>
        <a:xfrm>
          <a:off x="739140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25</xdr:row>
      <xdr:rowOff>133350</xdr:rowOff>
    </xdr:from>
    <xdr:to>
      <xdr:col>20</xdr:col>
      <xdr:colOff>0</xdr:colOff>
      <xdr:row>27</xdr:row>
      <xdr:rowOff>0</xdr:rowOff>
    </xdr:to>
    <xdr:sp macro="" textlink="">
      <xdr:nvSpPr>
        <xdr:cNvPr id="127" name="TextBox 126">
          <a:extLst>
            <a:ext uri="{FF2B5EF4-FFF2-40B4-BE49-F238E27FC236}">
              <a16:creationId xmlns:a16="http://schemas.microsoft.com/office/drawing/2014/main" id="{0FA39281-D91E-42D8-A6C8-F079A9DCFCBB}"/>
            </a:ext>
          </a:extLst>
        </xdr:cNvPr>
        <xdr:cNvSpPr txBox="1"/>
      </xdr:nvSpPr>
      <xdr:spPr>
        <a:xfrm>
          <a:off x="785812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25</xdr:row>
      <xdr:rowOff>133350</xdr:rowOff>
    </xdr:from>
    <xdr:to>
      <xdr:col>12</xdr:col>
      <xdr:colOff>0</xdr:colOff>
      <xdr:row>27</xdr:row>
      <xdr:rowOff>0</xdr:rowOff>
    </xdr:to>
    <xdr:sp macro="" textlink="">
      <xdr:nvSpPr>
        <xdr:cNvPr id="128" name="TextBox 127">
          <a:extLst>
            <a:ext uri="{FF2B5EF4-FFF2-40B4-BE49-F238E27FC236}">
              <a16:creationId xmlns:a16="http://schemas.microsoft.com/office/drawing/2014/main" id="{5A904A6B-A271-4719-8330-5161CE9DE617}"/>
            </a:ext>
          </a:extLst>
        </xdr:cNvPr>
        <xdr:cNvSpPr txBox="1"/>
      </xdr:nvSpPr>
      <xdr:spPr>
        <a:xfrm>
          <a:off x="4381500" y="439102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Age-Level</a:t>
          </a:r>
          <a:r>
            <a:rPr lang="en-US" sz="1100" b="1">
              <a:solidFill>
                <a:schemeClr val="bg1"/>
              </a:solidFill>
              <a:latin typeface="Arial Narrow" panose="020B0606020202030204" pitchFamily="34" charset="0"/>
            </a:rPr>
            <a:t> Awards</a:t>
          </a:r>
        </a:p>
      </xdr:txBody>
    </xdr:sp>
    <xdr:clientData/>
  </xdr:twoCellAnchor>
  <xdr:twoCellAnchor>
    <xdr:from>
      <xdr:col>11</xdr:col>
      <xdr:colOff>0</xdr:colOff>
      <xdr:row>32</xdr:row>
      <xdr:rowOff>155864</xdr:rowOff>
    </xdr:from>
    <xdr:to>
      <xdr:col>20</xdr:col>
      <xdr:colOff>0</xdr:colOff>
      <xdr:row>43</xdr:row>
      <xdr:rowOff>0</xdr:rowOff>
    </xdr:to>
    <xdr:sp macro="" textlink="">
      <xdr:nvSpPr>
        <xdr:cNvPr id="129" name="Rectangle 128">
          <a:extLst>
            <a:ext uri="{FF2B5EF4-FFF2-40B4-BE49-F238E27FC236}">
              <a16:creationId xmlns:a16="http://schemas.microsoft.com/office/drawing/2014/main" id="{F797C189-D476-4714-8BB9-75D6E3B3E4DE}"/>
            </a:ext>
          </a:extLst>
        </xdr:cNvPr>
        <xdr:cNvSpPr/>
      </xdr:nvSpPr>
      <xdr:spPr>
        <a:xfrm>
          <a:off x="4381500" y="5547014"/>
          <a:ext cx="3943350" cy="1625311"/>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31</xdr:row>
      <xdr:rowOff>133350</xdr:rowOff>
    </xdr:from>
    <xdr:to>
      <xdr:col>20</xdr:col>
      <xdr:colOff>0</xdr:colOff>
      <xdr:row>33</xdr:row>
      <xdr:rowOff>0</xdr:rowOff>
    </xdr:to>
    <xdr:sp macro="" textlink="">
      <xdr:nvSpPr>
        <xdr:cNvPr id="130" name="Rectangle: Top Corners Rounded 129">
          <a:extLst>
            <a:ext uri="{FF2B5EF4-FFF2-40B4-BE49-F238E27FC236}">
              <a16:creationId xmlns:a16="http://schemas.microsoft.com/office/drawing/2014/main" id="{30B15E7A-58EB-4A75-8A2A-D789AE3BD9A6}"/>
            </a:ext>
          </a:extLst>
        </xdr:cNvPr>
        <xdr:cNvSpPr/>
      </xdr:nvSpPr>
      <xdr:spPr>
        <a:xfrm>
          <a:off x="4381500" y="5362575"/>
          <a:ext cx="39433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31</xdr:row>
      <xdr:rowOff>133350</xdr:rowOff>
    </xdr:from>
    <xdr:to>
      <xdr:col>19</xdr:col>
      <xdr:colOff>0</xdr:colOff>
      <xdr:row>33</xdr:row>
      <xdr:rowOff>0</xdr:rowOff>
    </xdr:to>
    <xdr:sp macro="" textlink="">
      <xdr:nvSpPr>
        <xdr:cNvPr id="131" name="TextBox 130">
          <a:extLst>
            <a:ext uri="{FF2B5EF4-FFF2-40B4-BE49-F238E27FC236}">
              <a16:creationId xmlns:a16="http://schemas.microsoft.com/office/drawing/2014/main" id="{6611C5C8-87D4-4BF3-B63D-46CBBA338C2F}"/>
            </a:ext>
          </a:extLst>
        </xdr:cNvPr>
        <xdr:cNvSpPr txBox="1"/>
      </xdr:nvSpPr>
      <xdr:spPr>
        <a:xfrm>
          <a:off x="7391400"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19</xdr:col>
      <xdr:colOff>0</xdr:colOff>
      <xdr:row>31</xdr:row>
      <xdr:rowOff>133350</xdr:rowOff>
    </xdr:from>
    <xdr:to>
      <xdr:col>20</xdr:col>
      <xdr:colOff>0</xdr:colOff>
      <xdr:row>33</xdr:row>
      <xdr:rowOff>0</xdr:rowOff>
    </xdr:to>
    <xdr:sp macro="" textlink="">
      <xdr:nvSpPr>
        <xdr:cNvPr id="132" name="TextBox 131">
          <a:extLst>
            <a:ext uri="{FF2B5EF4-FFF2-40B4-BE49-F238E27FC236}">
              <a16:creationId xmlns:a16="http://schemas.microsoft.com/office/drawing/2014/main" id="{E2D53675-0A3B-49F8-A244-A86474D5D875}"/>
            </a:ext>
          </a:extLst>
        </xdr:cNvPr>
        <xdr:cNvSpPr txBox="1"/>
      </xdr:nvSpPr>
      <xdr:spPr>
        <a:xfrm>
          <a:off x="7858125" y="53625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twoCellAnchor>
    <xdr:from>
      <xdr:col>11</xdr:col>
      <xdr:colOff>0</xdr:colOff>
      <xdr:row>31</xdr:row>
      <xdr:rowOff>133350</xdr:rowOff>
    </xdr:from>
    <xdr:to>
      <xdr:col>12</xdr:col>
      <xdr:colOff>0</xdr:colOff>
      <xdr:row>33</xdr:row>
      <xdr:rowOff>0</xdr:rowOff>
    </xdr:to>
    <xdr:sp macro="" textlink="">
      <xdr:nvSpPr>
        <xdr:cNvPr id="133" name="TextBox 132">
          <a:extLst>
            <a:ext uri="{FF2B5EF4-FFF2-40B4-BE49-F238E27FC236}">
              <a16:creationId xmlns:a16="http://schemas.microsoft.com/office/drawing/2014/main" id="{70B997C2-3880-44DF-8840-71E71E8A0BB6}"/>
            </a:ext>
          </a:extLst>
        </xdr:cNvPr>
        <xdr:cNvSpPr txBox="1"/>
      </xdr:nvSpPr>
      <xdr:spPr>
        <a:xfrm>
          <a:off x="4381500" y="5362575"/>
          <a:ext cx="1228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Council's Own</a:t>
          </a:r>
        </a:p>
      </xdr:txBody>
    </xdr:sp>
    <xdr:clientData/>
  </xdr:twoCellAnchor>
  <xdr:twoCellAnchor>
    <xdr:from>
      <xdr:col>22</xdr:col>
      <xdr:colOff>0</xdr:colOff>
      <xdr:row>3</xdr:row>
      <xdr:rowOff>0</xdr:rowOff>
    </xdr:from>
    <xdr:to>
      <xdr:col>25</xdr:col>
      <xdr:colOff>0</xdr:colOff>
      <xdr:row>53</xdr:row>
      <xdr:rowOff>8659</xdr:rowOff>
    </xdr:to>
    <xdr:sp macro="" textlink="">
      <xdr:nvSpPr>
        <xdr:cNvPr id="134" name="Rectangle 133">
          <a:extLst>
            <a:ext uri="{FF2B5EF4-FFF2-40B4-BE49-F238E27FC236}">
              <a16:creationId xmlns:a16="http://schemas.microsoft.com/office/drawing/2014/main" id="{6E3F769A-2935-49AA-B3F0-AFB2F3CCC7E3}"/>
            </a:ext>
          </a:extLst>
        </xdr:cNvPr>
        <xdr:cNvSpPr/>
      </xdr:nvSpPr>
      <xdr:spPr>
        <a:xfrm>
          <a:off x="8562975" y="695325"/>
          <a:ext cx="4171950" cy="8104909"/>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53</xdr:row>
      <xdr:rowOff>142875</xdr:rowOff>
    </xdr:from>
    <xdr:to>
      <xdr:col>25</xdr:col>
      <xdr:colOff>0</xdr:colOff>
      <xdr:row>55</xdr:row>
      <xdr:rowOff>9525</xdr:rowOff>
    </xdr:to>
    <xdr:sp macro="" textlink="">
      <xdr:nvSpPr>
        <xdr:cNvPr id="135" name="Rectangle: Top Corners Rounded 134">
          <a:extLst>
            <a:ext uri="{FF2B5EF4-FFF2-40B4-BE49-F238E27FC236}">
              <a16:creationId xmlns:a16="http://schemas.microsoft.com/office/drawing/2014/main" id="{20D57924-D6AA-455E-B348-5D09FD54AD2D}"/>
            </a:ext>
          </a:extLst>
        </xdr:cNvPr>
        <xdr:cNvSpPr/>
      </xdr:nvSpPr>
      <xdr:spPr>
        <a:xfrm>
          <a:off x="8562975" y="8934450"/>
          <a:ext cx="4171950" cy="190500"/>
        </a:xfrm>
        <a:prstGeom prst="round2SameRect">
          <a:avLst>
            <a:gd name="adj1" fmla="val 50000"/>
            <a:gd name="adj2" fmla="val 0"/>
          </a:avLst>
        </a:prstGeom>
        <a:solidFill>
          <a:srgbClr val="704B00"/>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54</xdr:row>
      <xdr:rowOff>0</xdr:rowOff>
    </xdr:from>
    <xdr:to>
      <xdr:col>22</xdr:col>
      <xdr:colOff>2657475</xdr:colOff>
      <xdr:row>55</xdr:row>
      <xdr:rowOff>9525</xdr:rowOff>
    </xdr:to>
    <xdr:sp macro="" textlink="">
      <xdr:nvSpPr>
        <xdr:cNvPr id="136" name="TextBox 135">
          <a:extLst>
            <a:ext uri="{FF2B5EF4-FFF2-40B4-BE49-F238E27FC236}">
              <a16:creationId xmlns:a16="http://schemas.microsoft.com/office/drawing/2014/main" id="{C54FDB0F-AB57-4718-933E-260AD9988F75}"/>
            </a:ext>
          </a:extLst>
        </xdr:cNvPr>
        <xdr:cNvSpPr txBox="1"/>
      </xdr:nvSpPr>
      <xdr:spPr>
        <a:xfrm>
          <a:off x="8562975" y="8953500"/>
          <a:ext cx="26574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bg1"/>
              </a:solidFill>
              <a:latin typeface="Arial Narrow" panose="020B0606020202030204" pitchFamily="34" charset="0"/>
              <a:ea typeface="+mn-ea"/>
              <a:cs typeface="+mn-cs"/>
            </a:rPr>
            <a:t>Othe</a:t>
          </a:r>
          <a:r>
            <a:rPr lang="en-US" sz="1100" b="1">
              <a:solidFill>
                <a:schemeClr val="bg1"/>
              </a:solidFill>
              <a:latin typeface="Arial Narrow" panose="020B0606020202030204" pitchFamily="34" charset="0"/>
            </a:rPr>
            <a:t>r Awards cont'd</a:t>
          </a:r>
        </a:p>
      </xdr:txBody>
    </xdr:sp>
    <xdr:clientData/>
  </xdr:twoCellAnchor>
  <xdr:twoCellAnchor>
    <xdr:from>
      <xdr:col>23</xdr:col>
      <xdr:colOff>0</xdr:colOff>
      <xdr:row>53</xdr:row>
      <xdr:rowOff>152400</xdr:rowOff>
    </xdr:from>
    <xdr:to>
      <xdr:col>24</xdr:col>
      <xdr:colOff>0</xdr:colOff>
      <xdr:row>55</xdr:row>
      <xdr:rowOff>19050</xdr:rowOff>
    </xdr:to>
    <xdr:sp macro="" textlink="">
      <xdr:nvSpPr>
        <xdr:cNvPr id="137" name="TextBox 136">
          <a:extLst>
            <a:ext uri="{FF2B5EF4-FFF2-40B4-BE49-F238E27FC236}">
              <a16:creationId xmlns:a16="http://schemas.microsoft.com/office/drawing/2014/main" id="{6D3F9478-14CD-495C-A73C-178C02CE9A8C}"/>
            </a:ext>
          </a:extLst>
        </xdr:cNvPr>
        <xdr:cNvSpPr txBox="1"/>
      </xdr:nvSpPr>
      <xdr:spPr>
        <a:xfrm>
          <a:off x="11610975" y="894397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Earn</a:t>
          </a:r>
        </a:p>
      </xdr:txBody>
    </xdr:sp>
    <xdr:clientData/>
  </xdr:twoCellAnchor>
  <xdr:twoCellAnchor>
    <xdr:from>
      <xdr:col>24</xdr:col>
      <xdr:colOff>0</xdr:colOff>
      <xdr:row>54</xdr:row>
      <xdr:rowOff>0</xdr:rowOff>
    </xdr:from>
    <xdr:to>
      <xdr:col>25</xdr:col>
      <xdr:colOff>0</xdr:colOff>
      <xdr:row>55</xdr:row>
      <xdr:rowOff>28575</xdr:rowOff>
    </xdr:to>
    <xdr:sp macro="" textlink="">
      <xdr:nvSpPr>
        <xdr:cNvPr id="138" name="TextBox 137">
          <a:extLst>
            <a:ext uri="{FF2B5EF4-FFF2-40B4-BE49-F238E27FC236}">
              <a16:creationId xmlns:a16="http://schemas.microsoft.com/office/drawing/2014/main" id="{3277F72B-0AD9-4F47-892D-4BB2905F38FC}"/>
            </a:ext>
          </a:extLst>
        </xdr:cNvPr>
        <xdr:cNvSpPr txBox="1"/>
      </xdr:nvSpPr>
      <xdr:spPr>
        <a:xfrm>
          <a:off x="12172950" y="8953500"/>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bg1"/>
              </a:solidFill>
              <a:latin typeface="Arial Narrow" panose="020B0606020202030204" pitchFamily="34" charset="0"/>
              <a:ea typeface="+mn-ea"/>
              <a:cs typeface="+mn-cs"/>
            </a:rPr>
            <a:t>Recv</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gstrax.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6" Type="http://schemas.openxmlformats.org/officeDocument/2006/relationships/printerSettings" Target="../printerSettings/printerSettings1.bin"/><Relationship Id="rId5" Type="http://schemas.openxmlformats.org/officeDocument/2006/relationships/hyperlink" Target="https://www.facebook.com/groups/GirlScoutTrax/" TargetMode="External"/><Relationship Id="rId4" Type="http://schemas.openxmlformats.org/officeDocument/2006/relationships/hyperlink" Target="https://gs-emilee.blogspot.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G86"/>
  <sheetViews>
    <sheetView showGridLines="0" tabSelected="1" zoomScaleNormal="100" workbookViewId="0">
      <selection activeCell="E4" sqref="E4"/>
    </sheetView>
  </sheetViews>
  <sheetFormatPr defaultColWidth="8.85546875" defaultRowHeight="12.75"/>
  <cols>
    <col min="1" max="1" width="4.7109375" style="1" customWidth="1"/>
    <col min="2" max="2" width="16.7109375" style="1" customWidth="1"/>
    <col min="3" max="3" width="10.7109375" style="1" customWidth="1"/>
    <col min="4" max="4" width="15.7109375" style="1" customWidth="1"/>
    <col min="5" max="5" width="21.7109375" style="1" customWidth="1"/>
    <col min="6" max="6" width="22.42578125" style="1" customWidth="1"/>
    <col min="7" max="16384" width="8.85546875" style="1"/>
  </cols>
  <sheetData>
    <row r="1" spans="1:6" ht="52.5" customHeight="1">
      <c r="A1" s="508" t="s">
        <v>0</v>
      </c>
      <c r="B1" s="508"/>
      <c r="C1" s="508"/>
      <c r="D1" s="508"/>
      <c r="E1" s="508"/>
      <c r="F1" s="508"/>
    </row>
    <row r="2" spans="1:6" ht="22.5" customHeight="1">
      <c r="A2" s="517" t="s">
        <v>1</v>
      </c>
      <c r="B2" s="517"/>
      <c r="C2" s="517"/>
      <c r="D2" s="517"/>
      <c r="E2" s="517"/>
      <c r="F2" s="517"/>
    </row>
    <row r="3" spans="1:6" ht="6.75" customHeight="1" thickBot="1"/>
    <row r="4" spans="1:6" ht="13.5" thickBot="1">
      <c r="A4" s="511" t="s">
        <v>2</v>
      </c>
      <c r="B4" s="511"/>
      <c r="C4" s="511"/>
      <c r="D4" s="523"/>
      <c r="E4" s="444"/>
    </row>
    <row r="5" spans="1:6" ht="8.25" customHeight="1" thickBot="1"/>
    <row r="6" spans="1:6" ht="13.5" thickBot="1">
      <c r="A6" s="511" t="s">
        <v>3</v>
      </c>
      <c r="B6" s="512"/>
      <c r="C6" s="512"/>
      <c r="D6" s="512"/>
      <c r="E6" s="186"/>
    </row>
    <row r="7" spans="1:6" ht="18" customHeight="1">
      <c r="A7" s="3" t="s">
        <v>4</v>
      </c>
    </row>
    <row r="8" spans="1:6" ht="25.5" customHeight="1">
      <c r="B8" s="516" t="s">
        <v>5</v>
      </c>
      <c r="C8" s="516"/>
      <c r="D8" s="516"/>
      <c r="E8" s="516"/>
      <c r="F8" s="516"/>
    </row>
    <row r="9" spans="1:6" ht="15" customHeight="1">
      <c r="A9" s="2" t="s">
        <v>6</v>
      </c>
      <c r="B9" s="2"/>
      <c r="C9" s="2"/>
      <c r="D9" s="2"/>
      <c r="E9" s="2"/>
      <c r="F9" s="2"/>
    </row>
    <row r="10" spans="1:6" ht="38.25" customHeight="1">
      <c r="B10" s="509" t="s">
        <v>7</v>
      </c>
      <c r="C10" s="501"/>
      <c r="D10" s="501"/>
      <c r="E10" s="501"/>
      <c r="F10" s="501"/>
    </row>
    <row r="11" spans="1:6" ht="15" customHeight="1">
      <c r="A11" s="2" t="s">
        <v>8</v>
      </c>
      <c r="B11" s="2"/>
      <c r="C11" s="2"/>
      <c r="D11" s="2"/>
      <c r="E11" s="2"/>
      <c r="F11" s="2"/>
    </row>
    <row r="12" spans="1:6" ht="28.5" customHeight="1">
      <c r="B12" s="501" t="s">
        <v>9</v>
      </c>
      <c r="C12" s="501"/>
      <c r="D12" s="501"/>
      <c r="E12" s="501"/>
      <c r="F12" s="501"/>
    </row>
    <row r="13" spans="1:6" ht="15" customHeight="1">
      <c r="A13" s="2" t="s">
        <v>10</v>
      </c>
      <c r="B13" s="2"/>
      <c r="C13" s="2"/>
      <c r="D13" s="2"/>
      <c r="E13" s="2"/>
      <c r="F13" s="2"/>
    </row>
    <row r="14" spans="1:6" ht="78.75" customHeight="1">
      <c r="B14" s="519" t="s">
        <v>1169</v>
      </c>
      <c r="C14" s="519"/>
      <c r="D14" s="519"/>
      <c r="E14" s="519"/>
      <c r="F14" s="519"/>
    </row>
    <row r="15" spans="1:6" ht="15" customHeight="1">
      <c r="A15" s="3" t="s">
        <v>14</v>
      </c>
      <c r="B15" s="445"/>
      <c r="C15" s="445"/>
      <c r="D15" s="445"/>
      <c r="E15" s="445"/>
      <c r="F15" s="445"/>
    </row>
    <row r="16" spans="1:6" ht="27.75" customHeight="1">
      <c r="B16" s="501" t="s">
        <v>15</v>
      </c>
      <c r="C16" s="501"/>
      <c r="D16" s="501"/>
      <c r="E16" s="501"/>
      <c r="F16" s="501"/>
    </row>
    <row r="17" spans="1:6" ht="15" customHeight="1">
      <c r="A17" s="2" t="s">
        <v>11</v>
      </c>
      <c r="B17" s="2"/>
      <c r="C17" s="2"/>
      <c r="D17" s="2"/>
      <c r="E17" s="2"/>
      <c r="F17" s="2"/>
    </row>
    <row r="18" spans="1:6" ht="27.75" customHeight="1">
      <c r="B18" s="501" t="s">
        <v>12</v>
      </c>
      <c r="C18" s="501"/>
      <c r="D18" s="501"/>
      <c r="E18" s="501"/>
      <c r="F18" s="501"/>
    </row>
    <row r="19" spans="1:6" s="189" customFormat="1" ht="15" customHeight="1">
      <c r="A19" s="520" t="s">
        <v>13</v>
      </c>
      <c r="B19" s="521"/>
      <c r="C19" s="521"/>
      <c r="D19" s="448"/>
      <c r="E19" s="448"/>
      <c r="F19" s="448"/>
    </row>
    <row r="20" spans="1:6" s="189" customFormat="1" ht="36.75" customHeight="1">
      <c r="B20" s="522" t="s">
        <v>1150</v>
      </c>
      <c r="C20" s="522"/>
      <c r="D20" s="522"/>
      <c r="E20" s="522"/>
      <c r="F20" s="522"/>
    </row>
    <row r="21" spans="1:6" ht="24" customHeight="1">
      <c r="A21" s="500" t="s">
        <v>1137</v>
      </c>
      <c r="B21" s="500"/>
      <c r="C21" s="500"/>
      <c r="D21" s="500"/>
      <c r="E21" s="500"/>
      <c r="F21" s="500"/>
    </row>
    <row r="22" spans="1:6" ht="39.75" customHeight="1">
      <c r="B22" s="509" t="s">
        <v>16</v>
      </c>
      <c r="C22" s="501"/>
      <c r="D22" s="501"/>
      <c r="E22" s="501"/>
      <c r="F22" s="501"/>
    </row>
    <row r="23" spans="1:6" ht="15" customHeight="1">
      <c r="A23" s="447" t="s">
        <v>17</v>
      </c>
      <c r="B23" s="447"/>
      <c r="C23" s="447"/>
      <c r="D23" s="447"/>
      <c r="E23" s="447"/>
      <c r="F23" s="447"/>
    </row>
    <row r="24" spans="1:6" ht="66" customHeight="1">
      <c r="B24" s="509" t="s">
        <v>18</v>
      </c>
      <c r="C24" s="501"/>
      <c r="D24" s="501"/>
      <c r="E24" s="501"/>
      <c r="F24" s="501"/>
    </row>
    <row r="25" spans="1:6" ht="15" customHeight="1">
      <c r="A25" s="3" t="s">
        <v>19</v>
      </c>
      <c r="B25" s="445"/>
      <c r="C25" s="445"/>
      <c r="D25" s="445"/>
      <c r="E25" s="445"/>
      <c r="F25" s="445"/>
    </row>
    <row r="26" spans="1:6" ht="66.75" customHeight="1">
      <c r="B26" s="509" t="s">
        <v>20</v>
      </c>
      <c r="C26" s="509"/>
      <c r="D26" s="509"/>
      <c r="E26" s="509"/>
      <c r="F26" s="509"/>
    </row>
    <row r="27" spans="1:6" ht="15" customHeight="1">
      <c r="A27" s="2" t="s">
        <v>21</v>
      </c>
      <c r="B27" s="2"/>
      <c r="C27" s="2"/>
      <c r="D27" s="2"/>
      <c r="E27" s="2"/>
      <c r="F27" s="2"/>
    </row>
    <row r="28" spans="1:6" ht="90" customHeight="1">
      <c r="B28" s="518" t="s">
        <v>22</v>
      </c>
      <c r="C28" s="518"/>
      <c r="D28" s="518"/>
      <c r="E28" s="518"/>
      <c r="F28" s="518"/>
    </row>
    <row r="29" spans="1:6" ht="32.25" customHeight="1">
      <c r="B29" s="518" t="s">
        <v>23</v>
      </c>
      <c r="C29" s="518"/>
      <c r="D29" s="518"/>
      <c r="E29" s="518"/>
      <c r="F29" s="518"/>
    </row>
    <row r="30" spans="1:6" ht="10.5" customHeight="1">
      <c r="B30" s="451"/>
      <c r="C30" s="507" t="s">
        <v>24</v>
      </c>
      <c r="D30" s="507"/>
      <c r="E30" s="507"/>
      <c r="F30" s="507"/>
    </row>
    <row r="31" spans="1:6" ht="15" customHeight="1">
      <c r="A31" s="3" t="s">
        <v>25</v>
      </c>
      <c r="B31" s="449"/>
      <c r="C31" s="449"/>
      <c r="D31" s="449"/>
      <c r="E31" s="449"/>
      <c r="F31" s="449"/>
    </row>
    <row r="32" spans="1:6" ht="43.5" customHeight="1">
      <c r="B32" s="509" t="s">
        <v>26</v>
      </c>
      <c r="C32" s="501"/>
      <c r="D32" s="501"/>
      <c r="E32" s="501"/>
      <c r="F32" s="501"/>
    </row>
    <row r="33" spans="1:7" ht="12" customHeight="1">
      <c r="B33" s="449"/>
      <c r="C33" s="87" t="s">
        <v>27</v>
      </c>
      <c r="D33" s="87"/>
      <c r="E33" s="87"/>
      <c r="F33" s="449"/>
    </row>
    <row r="34" spans="1:7" ht="54" customHeight="1">
      <c r="B34" s="501" t="s">
        <v>28</v>
      </c>
      <c r="C34" s="501"/>
      <c r="D34" s="501"/>
      <c r="E34" s="501"/>
      <c r="F34" s="501"/>
    </row>
    <row r="35" spans="1:7" ht="20.25" customHeight="1">
      <c r="A35" s="2" t="s">
        <v>29</v>
      </c>
      <c r="B35" s="2"/>
      <c r="C35" s="2"/>
      <c r="D35" s="2"/>
      <c r="E35" s="2"/>
      <c r="F35" s="2"/>
    </row>
    <row r="36" spans="1:7" ht="53.25" customHeight="1">
      <c r="B36" s="509" t="s">
        <v>1152</v>
      </c>
      <c r="C36" s="501"/>
      <c r="D36" s="501"/>
      <c r="E36" s="501"/>
      <c r="F36" s="501"/>
    </row>
    <row r="37" spans="1:7" ht="15" customHeight="1">
      <c r="A37" s="447" t="s">
        <v>30</v>
      </c>
      <c r="B37" s="447"/>
      <c r="C37" s="447"/>
      <c r="D37" s="447"/>
      <c r="E37" s="447"/>
      <c r="F37" s="447"/>
    </row>
    <row r="38" spans="1:7" ht="27.75" customHeight="1">
      <c r="B38" s="501" t="s">
        <v>31</v>
      </c>
      <c r="C38" s="501"/>
      <c r="D38" s="501"/>
      <c r="E38" s="501"/>
      <c r="F38" s="501"/>
    </row>
    <row r="39" spans="1:7" ht="67.5" customHeight="1">
      <c r="B39" s="509" t="s">
        <v>32</v>
      </c>
      <c r="C39" s="501"/>
      <c r="D39" s="501"/>
      <c r="E39" s="501"/>
      <c r="F39" s="501"/>
    </row>
    <row r="40" spans="1:7" ht="15" customHeight="1">
      <c r="B40" s="501" t="s">
        <v>33</v>
      </c>
      <c r="C40" s="501"/>
      <c r="D40" s="505" t="s">
        <v>34</v>
      </c>
      <c r="E40" s="505"/>
      <c r="F40" s="506"/>
    </row>
    <row r="41" spans="1:7">
      <c r="B41" s="3"/>
      <c r="C41" s="452" t="s">
        <v>35</v>
      </c>
      <c r="D41" s="306" t="s">
        <v>36</v>
      </c>
      <c r="E41" s="306"/>
      <c r="F41" s="87"/>
      <c r="G41" s="449"/>
    </row>
    <row r="42" spans="1:7" ht="30.75" customHeight="1">
      <c r="B42" s="501" t="s">
        <v>37</v>
      </c>
      <c r="C42" s="501"/>
      <c r="D42" s="501"/>
      <c r="E42" s="501"/>
      <c r="F42" s="501"/>
    </row>
    <row r="43" spans="1:7" ht="30.75" customHeight="1">
      <c r="B43" s="501" t="s">
        <v>38</v>
      </c>
      <c r="C43" s="501"/>
      <c r="D43" s="501"/>
      <c r="E43" s="501"/>
      <c r="F43" s="501"/>
    </row>
    <row r="44" spans="1:7">
      <c r="A44" s="3" t="s">
        <v>39</v>
      </c>
      <c r="B44" s="445"/>
      <c r="C44" s="445"/>
      <c r="D44" s="445"/>
      <c r="E44" s="445"/>
      <c r="F44" s="445"/>
    </row>
    <row r="45" spans="1:7">
      <c r="A45" s="446"/>
      <c r="B45" s="513" t="s">
        <v>40</v>
      </c>
      <c r="C45" s="513"/>
      <c r="D45" s="4"/>
      <c r="E45" s="4"/>
      <c r="F45" s="4"/>
    </row>
    <row r="46" spans="1:7" ht="20.25" customHeight="1">
      <c r="A46" s="514" t="s">
        <v>41</v>
      </c>
      <c r="B46" s="514"/>
      <c r="C46" s="514"/>
      <c r="D46" s="514"/>
      <c r="E46" s="514"/>
      <c r="F46" s="514"/>
    </row>
    <row r="47" spans="1:7">
      <c r="B47" s="3" t="s">
        <v>42</v>
      </c>
      <c r="C47" s="174">
        <v>39713</v>
      </c>
      <c r="D47" s="510" t="s">
        <v>43</v>
      </c>
      <c r="E47" s="510"/>
      <c r="F47" s="510"/>
      <c r="G47" s="510"/>
    </row>
    <row r="48" spans="1:7">
      <c r="B48" s="3" t="s">
        <v>44</v>
      </c>
      <c r="C48" s="174">
        <v>39716</v>
      </c>
      <c r="D48" s="510" t="s">
        <v>45</v>
      </c>
      <c r="E48" s="510"/>
      <c r="F48" s="510"/>
      <c r="G48" s="510"/>
    </row>
    <row r="49" spans="2:6">
      <c r="B49" s="3"/>
      <c r="C49" s="174"/>
      <c r="D49" s="5" t="s">
        <v>46</v>
      </c>
      <c r="E49" s="5"/>
    </row>
    <row r="50" spans="2:6">
      <c r="B50" s="3" t="s">
        <v>47</v>
      </c>
      <c r="C50" s="174">
        <v>39797</v>
      </c>
      <c r="D50" s="5" t="s">
        <v>48</v>
      </c>
      <c r="E50" s="5"/>
    </row>
    <row r="51" spans="2:6" ht="27" customHeight="1">
      <c r="B51" s="68" t="s">
        <v>49</v>
      </c>
      <c r="C51" s="453">
        <v>39920</v>
      </c>
      <c r="D51" s="515" t="s">
        <v>50</v>
      </c>
      <c r="E51" s="515"/>
      <c r="F51" s="504"/>
    </row>
    <row r="52" spans="2:6">
      <c r="B52" s="68" t="s">
        <v>51</v>
      </c>
      <c r="C52" s="174">
        <v>40035</v>
      </c>
      <c r="D52" s="454" t="s">
        <v>52</v>
      </c>
      <c r="E52" s="454"/>
    </row>
    <row r="53" spans="2:6">
      <c r="B53" s="68" t="s">
        <v>53</v>
      </c>
      <c r="C53" s="174">
        <v>40246</v>
      </c>
      <c r="D53" s="5" t="s">
        <v>54</v>
      </c>
      <c r="E53" s="5"/>
    </row>
    <row r="54" spans="2:6">
      <c r="B54" s="68" t="s">
        <v>55</v>
      </c>
      <c r="C54" s="174">
        <v>40562</v>
      </c>
      <c r="D54" s="454" t="s">
        <v>56</v>
      </c>
      <c r="E54" s="454"/>
    </row>
    <row r="55" spans="2:6">
      <c r="B55" s="68" t="s">
        <v>57</v>
      </c>
      <c r="C55" s="174">
        <v>40864</v>
      </c>
      <c r="D55" s="503" t="s">
        <v>58</v>
      </c>
      <c r="E55" s="503"/>
      <c r="F55" s="504"/>
    </row>
    <row r="56" spans="2:6">
      <c r="C56" s="455"/>
      <c r="D56" s="504"/>
      <c r="E56" s="504"/>
      <c r="F56" s="504"/>
    </row>
    <row r="57" spans="2:6">
      <c r="C57" s="455"/>
      <c r="D57" s="504"/>
      <c r="E57" s="504"/>
      <c r="F57" s="504"/>
    </row>
    <row r="58" spans="2:6">
      <c r="C58" s="455"/>
      <c r="D58" s="504"/>
      <c r="E58" s="504"/>
      <c r="F58" s="504"/>
    </row>
    <row r="59" spans="2:6">
      <c r="C59" s="455"/>
      <c r="D59" s="504"/>
      <c r="E59" s="504"/>
      <c r="F59" s="504"/>
    </row>
    <row r="60" spans="2:6">
      <c r="B60" s="68" t="s">
        <v>59</v>
      </c>
      <c r="C60" s="174">
        <v>40872</v>
      </c>
      <c r="D60" s="503" t="s">
        <v>60</v>
      </c>
      <c r="E60" s="503"/>
      <c r="F60" s="504"/>
    </row>
    <row r="61" spans="2:6">
      <c r="C61" s="455"/>
      <c r="D61" s="504"/>
      <c r="E61" s="504"/>
      <c r="F61" s="504"/>
    </row>
    <row r="62" spans="2:6">
      <c r="C62" s="455"/>
      <c r="D62" s="504"/>
      <c r="E62" s="504"/>
      <c r="F62" s="504"/>
    </row>
    <row r="63" spans="2:6">
      <c r="C63" s="455"/>
      <c r="D63" s="504"/>
      <c r="E63" s="504"/>
      <c r="F63" s="504"/>
    </row>
    <row r="64" spans="2:6">
      <c r="B64" s="68" t="s">
        <v>61</v>
      </c>
      <c r="C64" s="174">
        <v>40887</v>
      </c>
      <c r="D64" s="456" t="s">
        <v>62</v>
      </c>
      <c r="E64" s="456"/>
      <c r="F64" s="117"/>
    </row>
    <row r="65" spans="2:7">
      <c r="B65" s="68" t="s">
        <v>63</v>
      </c>
      <c r="C65" s="174">
        <v>40924</v>
      </c>
      <c r="D65" s="456" t="s">
        <v>64</v>
      </c>
      <c r="E65" s="456"/>
      <c r="F65" s="117"/>
    </row>
    <row r="66" spans="2:7">
      <c r="B66" s="68" t="s">
        <v>65</v>
      </c>
      <c r="C66" s="174">
        <v>42205</v>
      </c>
      <c r="D66" s="503" t="s">
        <v>66</v>
      </c>
      <c r="E66" s="503"/>
      <c r="F66" s="504"/>
    </row>
    <row r="67" spans="2:7">
      <c r="C67" s="455"/>
      <c r="D67" s="504"/>
      <c r="E67" s="504"/>
      <c r="F67" s="504"/>
    </row>
    <row r="68" spans="2:7">
      <c r="D68" s="504"/>
      <c r="E68" s="504"/>
      <c r="F68" s="504"/>
    </row>
    <row r="69" spans="2:7" ht="12.75" customHeight="1">
      <c r="B69" s="68" t="s">
        <v>67</v>
      </c>
      <c r="C69" s="174">
        <v>42233</v>
      </c>
      <c r="D69" s="502" t="s">
        <v>68</v>
      </c>
      <c r="E69" s="502"/>
      <c r="F69" s="502"/>
      <c r="G69" s="457"/>
    </row>
    <row r="70" spans="2:7">
      <c r="C70" s="455"/>
      <c r="D70" s="502"/>
      <c r="E70" s="502"/>
      <c r="F70" s="502"/>
      <c r="G70" s="457"/>
    </row>
    <row r="71" spans="2:7" ht="12.75" customHeight="1">
      <c r="B71" s="68" t="s">
        <v>69</v>
      </c>
      <c r="C71" s="174">
        <v>42878</v>
      </c>
      <c r="D71" s="502" t="s">
        <v>70</v>
      </c>
      <c r="E71" s="502"/>
      <c r="F71" s="502"/>
      <c r="G71" s="502"/>
    </row>
    <row r="72" spans="2:7" ht="12.75" customHeight="1">
      <c r="B72" s="68" t="s">
        <v>71</v>
      </c>
      <c r="C72" s="174">
        <v>42959</v>
      </c>
      <c r="D72" s="499" t="s">
        <v>72</v>
      </c>
      <c r="E72" s="499"/>
      <c r="F72" s="499"/>
      <c r="G72" s="458"/>
    </row>
    <row r="73" spans="2:7">
      <c r="D73" s="499"/>
      <c r="E73" s="499"/>
      <c r="F73" s="499"/>
      <c r="G73" s="458"/>
    </row>
    <row r="74" spans="2:7" ht="12.75" customHeight="1">
      <c r="B74" s="68" t="s">
        <v>73</v>
      </c>
      <c r="C74" s="174">
        <v>42978</v>
      </c>
      <c r="D74" s="499" t="s">
        <v>74</v>
      </c>
      <c r="E74" s="499"/>
      <c r="F74" s="499"/>
      <c r="G74" s="499"/>
    </row>
    <row r="75" spans="2:7">
      <c r="B75" s="68" t="s">
        <v>75</v>
      </c>
      <c r="C75" s="174">
        <v>43006</v>
      </c>
      <c r="D75" s="499" t="s">
        <v>76</v>
      </c>
      <c r="E75" s="499"/>
      <c r="F75" s="499"/>
      <c r="G75" s="499"/>
    </row>
    <row r="76" spans="2:7">
      <c r="B76" s="68" t="s">
        <v>77</v>
      </c>
      <c r="C76" s="174">
        <v>43304</v>
      </c>
      <c r="D76" s="499" t="s">
        <v>78</v>
      </c>
      <c r="E76" s="499"/>
      <c r="F76" s="499"/>
      <c r="G76" s="499"/>
    </row>
    <row r="77" spans="2:7">
      <c r="B77" s="68" t="s">
        <v>79</v>
      </c>
      <c r="C77" s="174">
        <v>43323</v>
      </c>
      <c r="D77" s="499" t="s">
        <v>80</v>
      </c>
      <c r="E77" s="499"/>
      <c r="F77" s="499"/>
      <c r="G77" s="499"/>
    </row>
    <row r="78" spans="2:7" ht="27" customHeight="1">
      <c r="B78" s="313" t="s">
        <v>81</v>
      </c>
      <c r="C78" s="459">
        <v>43693</v>
      </c>
      <c r="D78" s="499" t="s">
        <v>82</v>
      </c>
      <c r="E78" s="499"/>
      <c r="F78" s="499"/>
      <c r="G78" s="458"/>
    </row>
    <row r="79" spans="2:7" ht="12.75" customHeight="1">
      <c r="B79" s="312" t="s">
        <v>83</v>
      </c>
      <c r="C79" s="459">
        <v>43700</v>
      </c>
      <c r="D79" s="458" t="s">
        <v>84</v>
      </c>
      <c r="E79" s="458"/>
      <c r="F79" s="458"/>
      <c r="G79" s="458"/>
    </row>
    <row r="80" spans="2:7">
      <c r="B80" s="312" t="s">
        <v>85</v>
      </c>
      <c r="C80" s="459">
        <v>43705</v>
      </c>
      <c r="D80" s="458" t="s">
        <v>84</v>
      </c>
      <c r="E80" s="458"/>
      <c r="F80" s="458"/>
      <c r="G80" s="458"/>
    </row>
    <row r="81" spans="2:6" ht="25.5" customHeight="1">
      <c r="B81" s="312" t="s">
        <v>86</v>
      </c>
      <c r="C81" s="459">
        <v>44058</v>
      </c>
      <c r="D81" s="499" t="s">
        <v>1151</v>
      </c>
      <c r="E81" s="499"/>
      <c r="F81" s="499"/>
    </row>
    <row r="82" spans="2:6">
      <c r="B82" s="312" t="s">
        <v>1162</v>
      </c>
      <c r="C82" s="459">
        <v>44060</v>
      </c>
      <c r="D82" s="499" t="s">
        <v>1163</v>
      </c>
      <c r="E82" s="499"/>
      <c r="F82" s="499"/>
    </row>
    <row r="83" spans="2:6" ht="27" customHeight="1">
      <c r="B83" s="312" t="s">
        <v>1164</v>
      </c>
      <c r="C83" s="459">
        <v>44060</v>
      </c>
      <c r="D83" s="499" t="s">
        <v>1165</v>
      </c>
      <c r="E83" s="499"/>
      <c r="F83" s="499"/>
    </row>
    <row r="84" spans="2:6">
      <c r="B84" s="312" t="s">
        <v>1166</v>
      </c>
      <c r="C84" s="459">
        <v>44060</v>
      </c>
      <c r="D84" s="499" t="s">
        <v>1163</v>
      </c>
      <c r="E84" s="499"/>
      <c r="F84" s="499"/>
    </row>
    <row r="85" spans="2:6">
      <c r="B85" s="312" t="s">
        <v>1167</v>
      </c>
      <c r="C85" s="459">
        <v>44063</v>
      </c>
      <c r="D85" s="499" t="s">
        <v>1168</v>
      </c>
      <c r="E85" s="499"/>
      <c r="F85" s="499"/>
    </row>
    <row r="86" spans="2:6">
      <c r="B86" s="312" t="s">
        <v>1170</v>
      </c>
      <c r="C86" s="459">
        <v>44074</v>
      </c>
      <c r="D86" s="499" t="s">
        <v>1171</v>
      </c>
      <c r="E86" s="499"/>
      <c r="F86" s="499"/>
    </row>
  </sheetData>
  <sheetProtection algorithmName="SHA-512" hashValue="kR6ne7bJgdDGLR+8H6TwU/hcpRuFMdJYzrAQXiSxkigIZg4GrYwHWxubAMU6y3O5LwIek1jDj7eP5g4RFrQYiw==" saltValue="cveMHnf/4w83F7cvzIdzSQ==" spinCount="100000" sheet="1" objects="1" scenarios="1" selectLockedCells="1"/>
  <mergeCells count="50">
    <mergeCell ref="A4:D4"/>
    <mergeCell ref="B10:F10"/>
    <mergeCell ref="D82:F82"/>
    <mergeCell ref="D51:F51"/>
    <mergeCell ref="B8:F8"/>
    <mergeCell ref="D81:F81"/>
    <mergeCell ref="B32:F32"/>
    <mergeCell ref="D74:G74"/>
    <mergeCell ref="D47:G47"/>
    <mergeCell ref="B24:F24"/>
    <mergeCell ref="B28:F28"/>
    <mergeCell ref="B29:F29"/>
    <mergeCell ref="B14:F14"/>
    <mergeCell ref="B22:F22"/>
    <mergeCell ref="B12:F12"/>
    <mergeCell ref="B18:F18"/>
    <mergeCell ref="B16:F16"/>
    <mergeCell ref="A19:C19"/>
    <mergeCell ref="C30:F30"/>
    <mergeCell ref="A1:F1"/>
    <mergeCell ref="B26:F26"/>
    <mergeCell ref="D66:F68"/>
    <mergeCell ref="D60:F63"/>
    <mergeCell ref="D48:G48"/>
    <mergeCell ref="A6:D6"/>
    <mergeCell ref="B42:F42"/>
    <mergeCell ref="B43:F43"/>
    <mergeCell ref="B45:C45"/>
    <mergeCell ref="A46:F46"/>
    <mergeCell ref="B38:F38"/>
    <mergeCell ref="B39:F39"/>
    <mergeCell ref="B36:F36"/>
    <mergeCell ref="A2:F2"/>
    <mergeCell ref="B20:F20"/>
    <mergeCell ref="D86:F86"/>
    <mergeCell ref="A21:F21"/>
    <mergeCell ref="D85:F85"/>
    <mergeCell ref="D83:F83"/>
    <mergeCell ref="B40:C40"/>
    <mergeCell ref="B34:F34"/>
    <mergeCell ref="D78:F78"/>
    <mergeCell ref="D71:G71"/>
    <mergeCell ref="D55:F59"/>
    <mergeCell ref="D40:F40"/>
    <mergeCell ref="D69:F70"/>
    <mergeCell ref="D72:F73"/>
    <mergeCell ref="D77:G77"/>
    <mergeCell ref="D76:G76"/>
    <mergeCell ref="D75:G75"/>
    <mergeCell ref="D84:F84"/>
  </mergeCells>
  <phoneticPr fontId="6" type="noConversion"/>
  <hyperlinks>
    <hyperlink ref="B45" r:id="rId1" display="aedmunds@bellsouth.net." xr:uid="{00000000-0004-0000-0000-000000000000}"/>
    <hyperlink ref="B45:C45" r:id="rId2" display="aedmunds@bellsouth.net" xr:uid="{00000000-0004-0000-0000-000001000000}"/>
    <hyperlink ref="D40" r:id="rId3" xr:uid="{00000000-0004-0000-0000-000002000000}"/>
    <hyperlink ref="C30" r:id="rId4" xr:uid="{BDE43323-00D4-4B12-8769-4A25ADD010CC}"/>
    <hyperlink ref="D41" r:id="rId5" xr:uid="{6391B1C6-625D-4BD3-A073-87247487636D}"/>
  </hyperlinks>
  <pageMargins left="0.75" right="0.75" top="1" bottom="0.5" header="0.25" footer="0.25"/>
  <pageSetup orientation="portrait" horizontalDpi="300" verticalDpi="300" r:id="rId6"/>
  <headerFooter alignWithMargins="0">
    <oddHeader>&amp;C&amp;"Arial,Bold"&amp;14BrownieTrax
&amp;12Instructions Page - &amp;D</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7"/>
    <pageSetUpPr fitToPage="1"/>
  </sheetPr>
  <dimension ref="A1:AG17"/>
  <sheetViews>
    <sheetView showGridLines="0" zoomScaleNormal="100" workbookViewId="0">
      <selection activeCell="D7" sqref="D7"/>
    </sheetView>
  </sheetViews>
  <sheetFormatPr defaultColWidth="9.140625" defaultRowHeight="12.75"/>
  <cols>
    <col min="1" max="1" width="14.42578125" style="94" customWidth="1"/>
    <col min="2" max="2" width="2.28515625" style="94" customWidth="1"/>
    <col min="3" max="3" width="34.7109375" style="94" bestFit="1" customWidth="1"/>
    <col min="4" max="33" width="3.28515625" style="94" bestFit="1" customWidth="1"/>
    <col min="34" max="16384" width="9.140625" style="94"/>
  </cols>
  <sheetData>
    <row r="1" spans="1:33" ht="12.75" customHeight="1">
      <c r="A1" s="177"/>
      <c r="B1" s="178" t="s">
        <v>102</v>
      </c>
      <c r="C1" s="433">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row>
    <row r="2" spans="1:33" ht="15">
      <c r="A2" s="179"/>
      <c r="B2" s="95" t="s">
        <v>110</v>
      </c>
      <c r="C2" s="78">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row>
    <row r="3" spans="1:33">
      <c r="A3" s="595"/>
      <c r="B3" s="595"/>
      <c r="C3" s="596"/>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row>
    <row r="4" spans="1:33">
      <c r="A4" s="206"/>
      <c r="B4" s="207"/>
      <c r="C4" s="208" t="s">
        <v>128</v>
      </c>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row>
    <row r="5" spans="1:33">
      <c r="A5" s="98"/>
      <c r="B5" s="98"/>
      <c r="C5" s="98"/>
      <c r="D5" s="97"/>
      <c r="E5" s="97"/>
      <c r="F5" s="97"/>
      <c r="G5" s="96"/>
      <c r="H5" s="96"/>
      <c r="I5" s="96"/>
      <c r="J5" s="96"/>
      <c r="K5" s="597"/>
      <c r="L5" s="598"/>
      <c r="M5" s="598"/>
      <c r="N5" s="598"/>
      <c r="O5" s="598"/>
      <c r="P5" s="598"/>
      <c r="Q5" s="598"/>
      <c r="R5" s="598"/>
      <c r="S5" s="598"/>
      <c r="T5" s="97"/>
      <c r="U5" s="96"/>
      <c r="V5" s="96"/>
      <c r="W5" s="96"/>
      <c r="X5" s="96"/>
      <c r="Y5" s="597"/>
      <c r="Z5" s="598"/>
      <c r="AA5" s="598"/>
      <c r="AB5" s="598"/>
      <c r="AC5" s="598"/>
      <c r="AD5" s="598"/>
      <c r="AE5" s="598"/>
      <c r="AF5" s="598"/>
      <c r="AG5" s="598"/>
    </row>
    <row r="6" spans="1:33">
      <c r="A6" s="98"/>
      <c r="B6" s="99" t="s">
        <v>970</v>
      </c>
      <c r="C6" s="100"/>
      <c r="D6" s="101"/>
      <c r="E6" s="101"/>
      <c r="F6" s="101"/>
      <c r="G6" s="100"/>
      <c r="H6" s="100"/>
      <c r="I6" s="100"/>
      <c r="J6" s="100"/>
      <c r="K6" s="102"/>
      <c r="L6" s="103"/>
      <c r="M6" s="103"/>
      <c r="N6" s="103"/>
      <c r="O6" s="103"/>
      <c r="P6" s="103"/>
      <c r="Q6" s="103"/>
      <c r="R6" s="103"/>
      <c r="S6" s="103"/>
      <c r="T6" s="101"/>
      <c r="U6" s="100"/>
      <c r="V6" s="100"/>
      <c r="W6" s="100"/>
      <c r="X6" s="100"/>
      <c r="Y6" s="102"/>
      <c r="Z6" s="103"/>
      <c r="AA6" s="103"/>
      <c r="AB6" s="103"/>
      <c r="AC6" s="103"/>
      <c r="AD6" s="103"/>
      <c r="AE6" s="103"/>
      <c r="AF6" s="103"/>
      <c r="AG6" s="103"/>
    </row>
    <row r="7" spans="1:33">
      <c r="A7" s="104"/>
      <c r="B7" s="105">
        <v>1</v>
      </c>
      <c r="C7" s="106" t="s">
        <v>971</v>
      </c>
      <c r="D7" s="107"/>
      <c r="E7" s="108" t="s">
        <v>972</v>
      </c>
      <c r="F7" s="108" t="s">
        <v>972</v>
      </c>
      <c r="G7" s="108" t="s">
        <v>972</v>
      </c>
      <c r="H7" s="108" t="s">
        <v>972</v>
      </c>
      <c r="I7" s="108" t="s">
        <v>972</v>
      </c>
      <c r="J7" s="108"/>
      <c r="K7" s="108" t="s">
        <v>972</v>
      </c>
      <c r="L7" s="108" t="s">
        <v>972</v>
      </c>
      <c r="M7" s="108" t="s">
        <v>972</v>
      </c>
      <c r="N7" s="108" t="s">
        <v>972</v>
      </c>
      <c r="O7" s="108" t="s">
        <v>972</v>
      </c>
      <c r="P7" s="108" t="s">
        <v>972</v>
      </c>
      <c r="Q7" s="108" t="s">
        <v>972</v>
      </c>
      <c r="R7" s="108" t="s">
        <v>972</v>
      </c>
      <c r="S7" s="108" t="s">
        <v>972</v>
      </c>
      <c r="T7" s="108" t="s">
        <v>972</v>
      </c>
      <c r="U7" s="108" t="s">
        <v>972</v>
      </c>
      <c r="V7" s="108" t="s">
        <v>972</v>
      </c>
      <c r="W7" s="108" t="s">
        <v>972</v>
      </c>
      <c r="X7" s="108"/>
      <c r="Y7" s="108" t="s">
        <v>972</v>
      </c>
      <c r="Z7" s="108" t="s">
        <v>972</v>
      </c>
      <c r="AA7" s="108" t="s">
        <v>972</v>
      </c>
      <c r="AB7" s="108" t="s">
        <v>972</v>
      </c>
      <c r="AC7" s="108" t="s">
        <v>972</v>
      </c>
      <c r="AD7" s="108" t="s">
        <v>972</v>
      </c>
      <c r="AE7" s="108" t="s">
        <v>972</v>
      </c>
      <c r="AF7" s="108" t="s">
        <v>972</v>
      </c>
      <c r="AG7" s="108" t="s">
        <v>972</v>
      </c>
    </row>
    <row r="8" spans="1:33">
      <c r="A8" s="104"/>
      <c r="B8" s="105">
        <v>2</v>
      </c>
      <c r="C8" s="106" t="s">
        <v>973</v>
      </c>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row>
    <row r="9" spans="1:33">
      <c r="A9" s="202"/>
      <c r="B9" s="105">
        <v>3</v>
      </c>
      <c r="C9" s="106" t="s">
        <v>974</v>
      </c>
      <c r="D9" s="107"/>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row>
    <row r="10" spans="1:33">
      <c r="A10" s="112"/>
      <c r="B10" s="99" t="s">
        <v>975</v>
      </c>
      <c r="C10" s="100"/>
      <c r="D10" s="110" t="str">
        <f t="shared" ref="D10:AG10" si="0">IF(COUNTIF(D7:D9,"C")&gt;=1,"A",IF(COUNTIF(D7:D9,"C")&gt;0,"P"," "))</f>
        <v xml:space="preserve"> </v>
      </c>
      <c r="E10" s="110" t="str">
        <f t="shared" si="0"/>
        <v xml:space="preserve"> </v>
      </c>
      <c r="F10" s="110" t="str">
        <f t="shared" ref="F10:S10" si="1">IF(COUNTIF(F7:F9,"C")&gt;=1,"A",IF(COUNTIF(F7:F9,"C")&gt;0,"P"," "))</f>
        <v xml:space="preserve"> </v>
      </c>
      <c r="G10" s="110" t="str">
        <f t="shared" si="1"/>
        <v xml:space="preserve"> </v>
      </c>
      <c r="H10" s="110" t="str">
        <f t="shared" si="1"/>
        <v xml:space="preserve"> </v>
      </c>
      <c r="I10" s="110" t="str">
        <f t="shared" si="1"/>
        <v xml:space="preserve"> </v>
      </c>
      <c r="J10" s="110" t="str">
        <f t="shared" si="1"/>
        <v xml:space="preserve"> </v>
      </c>
      <c r="K10" s="110" t="str">
        <f t="shared" si="1"/>
        <v xml:space="preserve"> </v>
      </c>
      <c r="L10" s="110" t="str">
        <f t="shared" si="1"/>
        <v xml:space="preserve"> </v>
      </c>
      <c r="M10" s="110" t="str">
        <f t="shared" si="1"/>
        <v xml:space="preserve"> </v>
      </c>
      <c r="N10" s="110" t="str">
        <f t="shared" si="1"/>
        <v xml:space="preserve"> </v>
      </c>
      <c r="O10" s="110" t="str">
        <f t="shared" si="1"/>
        <v xml:space="preserve"> </v>
      </c>
      <c r="P10" s="110" t="str">
        <f t="shared" si="1"/>
        <v xml:space="preserve"> </v>
      </c>
      <c r="Q10" s="110" t="str">
        <f t="shared" si="1"/>
        <v xml:space="preserve"> </v>
      </c>
      <c r="R10" s="110" t="str">
        <f t="shared" si="1"/>
        <v xml:space="preserve"> </v>
      </c>
      <c r="S10" s="110" t="str">
        <f t="shared" si="1"/>
        <v xml:space="preserve"> </v>
      </c>
      <c r="T10" s="110" t="str">
        <f t="shared" si="0"/>
        <v xml:space="preserve"> </v>
      </c>
      <c r="U10" s="110" t="str">
        <f t="shared" si="0"/>
        <v xml:space="preserve"> </v>
      </c>
      <c r="V10" s="110" t="str">
        <f t="shared" si="0"/>
        <v xml:space="preserve"> </v>
      </c>
      <c r="W10" s="110" t="str">
        <f t="shared" si="0"/>
        <v xml:space="preserve"> </v>
      </c>
      <c r="X10" s="110" t="str">
        <f t="shared" si="0"/>
        <v xml:space="preserve"> </v>
      </c>
      <c r="Y10" s="110" t="str">
        <f t="shared" si="0"/>
        <v xml:space="preserve"> </v>
      </c>
      <c r="Z10" s="110" t="str">
        <f t="shared" si="0"/>
        <v xml:space="preserve"> </v>
      </c>
      <c r="AA10" s="110" t="str">
        <f t="shared" si="0"/>
        <v xml:space="preserve"> </v>
      </c>
      <c r="AB10" s="110" t="str">
        <f t="shared" si="0"/>
        <v xml:space="preserve"> </v>
      </c>
      <c r="AC10" s="110" t="str">
        <f t="shared" si="0"/>
        <v xml:space="preserve"> </v>
      </c>
      <c r="AD10" s="110" t="str">
        <f t="shared" si="0"/>
        <v xml:space="preserve"> </v>
      </c>
      <c r="AE10" s="110" t="str">
        <f t="shared" si="0"/>
        <v xml:space="preserve"> </v>
      </c>
      <c r="AF10" s="110" t="str">
        <f t="shared" si="0"/>
        <v xml:space="preserve"> </v>
      </c>
      <c r="AG10" s="110" t="str">
        <f t="shared" si="0"/>
        <v xml:space="preserve"> </v>
      </c>
    </row>
    <row r="11" spans="1:33">
      <c r="A11" s="112"/>
      <c r="B11" s="105">
        <v>1</v>
      </c>
      <c r="C11" s="106" t="s">
        <v>976</v>
      </c>
      <c r="D11" s="107"/>
      <c r="E11" s="108" t="s">
        <v>972</v>
      </c>
      <c r="F11" s="108" t="s">
        <v>972</v>
      </c>
      <c r="G11" s="108" t="s">
        <v>972</v>
      </c>
      <c r="H11" s="108" t="s">
        <v>972</v>
      </c>
      <c r="I11" s="108" t="s">
        <v>972</v>
      </c>
      <c r="J11" s="108"/>
      <c r="K11" s="108" t="s">
        <v>972</v>
      </c>
      <c r="L11" s="108" t="s">
        <v>972</v>
      </c>
      <c r="M11" s="108" t="s">
        <v>972</v>
      </c>
      <c r="N11" s="108" t="s">
        <v>972</v>
      </c>
      <c r="O11" s="108" t="s">
        <v>972</v>
      </c>
      <c r="P11" s="108" t="s">
        <v>972</v>
      </c>
      <c r="Q11" s="108" t="s">
        <v>972</v>
      </c>
      <c r="R11" s="108" t="s">
        <v>972</v>
      </c>
      <c r="S11" s="108" t="s">
        <v>972</v>
      </c>
      <c r="T11" s="108" t="s">
        <v>972</v>
      </c>
      <c r="U11" s="108" t="s">
        <v>972</v>
      </c>
      <c r="V11" s="108" t="s">
        <v>972</v>
      </c>
      <c r="W11" s="108" t="s">
        <v>972</v>
      </c>
      <c r="X11" s="108"/>
      <c r="Y11" s="108" t="s">
        <v>972</v>
      </c>
      <c r="Z11" s="108" t="s">
        <v>972</v>
      </c>
      <c r="AA11" s="108" t="s">
        <v>972</v>
      </c>
      <c r="AB11" s="108" t="s">
        <v>972</v>
      </c>
      <c r="AC11" s="108" t="s">
        <v>972</v>
      </c>
      <c r="AD11" s="108" t="s">
        <v>972</v>
      </c>
      <c r="AE11" s="108" t="s">
        <v>972</v>
      </c>
      <c r="AF11" s="108" t="s">
        <v>972</v>
      </c>
      <c r="AG11" s="108" t="s">
        <v>972</v>
      </c>
    </row>
    <row r="12" spans="1:33">
      <c r="A12" s="112"/>
      <c r="B12" s="105">
        <v>2</v>
      </c>
      <c r="C12" s="106" t="s">
        <v>977</v>
      </c>
      <c r="D12" s="107"/>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row>
    <row r="13" spans="1:33">
      <c r="A13" s="112"/>
      <c r="B13" s="105">
        <v>3</v>
      </c>
      <c r="C13" s="106" t="s">
        <v>978</v>
      </c>
      <c r="D13" s="107"/>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row>
    <row r="14" spans="1:33" s="111" customFormat="1" ht="11.25" hidden="1">
      <c r="A14" s="109"/>
      <c r="B14" s="109"/>
      <c r="C14" s="109"/>
      <c r="D14" s="110" t="str">
        <f>IF(COUNTIF(D11:D13,"C")&gt;=1,"A",IF(COUNTIF(D11:D13,"C")&gt;0,"P"," "))</f>
        <v xml:space="preserve"> </v>
      </c>
      <c r="E14" s="110" t="str">
        <f>IF(COUNTIF(E11:E13,"C")&gt;=1,"A",IF(COUNTIF(E11:E13,"C")&gt;0,"P"," "))</f>
        <v xml:space="preserve"> </v>
      </c>
      <c r="F14" s="110" t="str">
        <f t="shared" ref="F14:S14" si="2">IF(COUNTIF(F11:F13,"C")&gt;=1,"A",IF(COUNTIF(F11:F13,"C")&gt;0,"P"," "))</f>
        <v xml:space="preserve"> </v>
      </c>
      <c r="G14" s="110" t="str">
        <f t="shared" si="2"/>
        <v xml:space="preserve"> </v>
      </c>
      <c r="H14" s="110" t="str">
        <f t="shared" si="2"/>
        <v xml:space="preserve"> </v>
      </c>
      <c r="I14" s="110" t="str">
        <f t="shared" si="2"/>
        <v xml:space="preserve"> </v>
      </c>
      <c r="J14" s="110" t="str">
        <f t="shared" si="2"/>
        <v xml:space="preserve"> </v>
      </c>
      <c r="K14" s="110" t="str">
        <f t="shared" si="2"/>
        <v xml:space="preserve"> </v>
      </c>
      <c r="L14" s="110" t="str">
        <f t="shared" si="2"/>
        <v xml:space="preserve"> </v>
      </c>
      <c r="M14" s="110" t="str">
        <f t="shared" si="2"/>
        <v xml:space="preserve"> </v>
      </c>
      <c r="N14" s="110" t="str">
        <f t="shared" si="2"/>
        <v xml:space="preserve"> </v>
      </c>
      <c r="O14" s="110" t="str">
        <f t="shared" si="2"/>
        <v xml:space="preserve"> </v>
      </c>
      <c r="P14" s="110" t="str">
        <f t="shared" si="2"/>
        <v xml:space="preserve"> </v>
      </c>
      <c r="Q14" s="110" t="str">
        <f t="shared" si="2"/>
        <v xml:space="preserve"> </v>
      </c>
      <c r="R14" s="110" t="str">
        <f t="shared" si="2"/>
        <v xml:space="preserve"> </v>
      </c>
      <c r="S14" s="110" t="str">
        <f t="shared" si="2"/>
        <v xml:space="preserve"> </v>
      </c>
      <c r="T14" s="110" t="str">
        <f t="shared" ref="T14:AG14" si="3">IF(COUNTIF(T11:T13,"C")&gt;=1,"A",IF(COUNTIF(T11:T13,"C")&gt;0,"P"," "))</f>
        <v xml:space="preserve"> </v>
      </c>
      <c r="U14" s="110" t="str">
        <f t="shared" si="3"/>
        <v xml:space="preserve"> </v>
      </c>
      <c r="V14" s="110" t="str">
        <f t="shared" si="3"/>
        <v xml:space="preserve"> </v>
      </c>
      <c r="W14" s="110" t="str">
        <f t="shared" si="3"/>
        <v xml:space="preserve"> </v>
      </c>
      <c r="X14" s="110" t="str">
        <f t="shared" si="3"/>
        <v xml:space="preserve"> </v>
      </c>
      <c r="Y14" s="110" t="str">
        <f t="shared" si="3"/>
        <v xml:space="preserve"> </v>
      </c>
      <c r="Z14" s="110" t="str">
        <f t="shared" si="3"/>
        <v xml:space="preserve"> </v>
      </c>
      <c r="AA14" s="110" t="str">
        <f t="shared" si="3"/>
        <v xml:space="preserve"> </v>
      </c>
      <c r="AB14" s="110" t="str">
        <f t="shared" si="3"/>
        <v xml:space="preserve"> </v>
      </c>
      <c r="AC14" s="110" t="str">
        <f t="shared" si="3"/>
        <v xml:space="preserve"> </v>
      </c>
      <c r="AD14" s="110" t="str">
        <f t="shared" si="3"/>
        <v xml:space="preserve"> </v>
      </c>
      <c r="AE14" s="110" t="str">
        <f t="shared" si="3"/>
        <v xml:space="preserve"> </v>
      </c>
      <c r="AF14" s="110" t="str">
        <f t="shared" si="3"/>
        <v xml:space="preserve"> </v>
      </c>
      <c r="AG14" s="110" t="str">
        <f t="shared" si="3"/>
        <v xml:space="preserve"> </v>
      </c>
    </row>
    <row r="15" spans="1:33" ht="13.5" thickBot="1">
      <c r="A15" s="112"/>
      <c r="B15" s="426" t="s">
        <v>979</v>
      </c>
      <c r="C15" s="265"/>
      <c r="D15" s="107"/>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row>
    <row r="16" spans="1:33" s="111" customFormat="1" ht="12" hidden="1" thickBot="1">
      <c r="A16" s="109"/>
      <c r="B16" s="113"/>
      <c r="C16" s="114"/>
      <c r="D16" s="110" t="str">
        <f>IF(COUNTIF(D15:D15,"C")=1,"A",IF(COUNTIF(D15:D15,"C")&gt;0,"P"," "))</f>
        <v xml:space="preserve"> </v>
      </c>
      <c r="E16" s="110" t="str">
        <f>IF(COUNTIF(E15:E15,"C")=1,"A",IF(COUNTIF(E15:E15,"C")&gt;0,"P"," "))</f>
        <v xml:space="preserve"> </v>
      </c>
      <c r="F16" s="110" t="str">
        <f t="shared" ref="F16:S16" si="4">IF(COUNTIF(F15:F15,"C")=1,"A",IF(COUNTIF(F15:F15,"C")&gt;0,"P"," "))</f>
        <v xml:space="preserve"> </v>
      </c>
      <c r="G16" s="110" t="str">
        <f t="shared" si="4"/>
        <v xml:space="preserve"> </v>
      </c>
      <c r="H16" s="110" t="str">
        <f t="shared" si="4"/>
        <v xml:space="preserve"> </v>
      </c>
      <c r="I16" s="110" t="str">
        <f t="shared" si="4"/>
        <v xml:space="preserve"> </v>
      </c>
      <c r="J16" s="110" t="str">
        <f t="shared" si="4"/>
        <v xml:space="preserve"> </v>
      </c>
      <c r="K16" s="110" t="str">
        <f t="shared" si="4"/>
        <v xml:space="preserve"> </v>
      </c>
      <c r="L16" s="110" t="str">
        <f t="shared" si="4"/>
        <v xml:space="preserve"> </v>
      </c>
      <c r="M16" s="110" t="str">
        <f t="shared" si="4"/>
        <v xml:space="preserve"> </v>
      </c>
      <c r="N16" s="110" t="str">
        <f t="shared" si="4"/>
        <v xml:space="preserve"> </v>
      </c>
      <c r="O16" s="110" t="str">
        <f t="shared" si="4"/>
        <v xml:space="preserve"> </v>
      </c>
      <c r="P16" s="110" t="str">
        <f t="shared" si="4"/>
        <v xml:space="preserve"> </v>
      </c>
      <c r="Q16" s="110" t="str">
        <f t="shared" si="4"/>
        <v xml:space="preserve"> </v>
      </c>
      <c r="R16" s="110" t="str">
        <f t="shared" si="4"/>
        <v xml:space="preserve"> </v>
      </c>
      <c r="S16" s="110" t="str">
        <f t="shared" si="4"/>
        <v xml:space="preserve"> </v>
      </c>
      <c r="T16" s="110" t="str">
        <f t="shared" ref="T16:AG16" si="5">IF(COUNTIF(T15:T15,"C")=1,"A",IF(COUNTIF(T15:T15,"C")&gt;0,"P"," "))</f>
        <v xml:space="preserve"> </v>
      </c>
      <c r="U16" s="110" t="str">
        <f t="shared" si="5"/>
        <v xml:space="preserve"> </v>
      </c>
      <c r="V16" s="110" t="str">
        <f t="shared" si="5"/>
        <v xml:space="preserve"> </v>
      </c>
      <c r="W16" s="110" t="str">
        <f t="shared" si="5"/>
        <v xml:space="preserve"> </v>
      </c>
      <c r="X16" s="110" t="str">
        <f t="shared" si="5"/>
        <v xml:space="preserve"> </v>
      </c>
      <c r="Y16" s="110" t="str">
        <f t="shared" si="5"/>
        <v xml:space="preserve"> </v>
      </c>
      <c r="Z16" s="110" t="str">
        <f t="shared" si="5"/>
        <v xml:space="preserve"> </v>
      </c>
      <c r="AA16" s="110" t="str">
        <f t="shared" si="5"/>
        <v xml:space="preserve"> </v>
      </c>
      <c r="AB16" s="110" t="str">
        <f t="shared" si="5"/>
        <v xml:space="preserve"> </v>
      </c>
      <c r="AC16" s="110" t="str">
        <f t="shared" si="5"/>
        <v xml:space="preserve"> </v>
      </c>
      <c r="AD16" s="110" t="str">
        <f t="shared" si="5"/>
        <v xml:space="preserve"> </v>
      </c>
      <c r="AE16" s="110" t="str">
        <f t="shared" si="5"/>
        <v xml:space="preserve"> </v>
      </c>
      <c r="AF16" s="110" t="str">
        <f t="shared" si="5"/>
        <v xml:space="preserve"> </v>
      </c>
      <c r="AG16" s="110" t="str">
        <f t="shared" si="5"/>
        <v xml:space="preserve"> </v>
      </c>
    </row>
    <row r="17" spans="1:33" ht="13.5" thickBot="1">
      <c r="A17" s="112"/>
      <c r="B17" s="112"/>
      <c r="C17" s="115" t="s">
        <v>117</v>
      </c>
      <c r="D17" s="116" t="str">
        <f t="shared" ref="D17:AG17" si="6">IF(COUNTIF(D10:D16,"A")&gt;2,"C",IF(COUNTIF(D10:D16,"A")&gt;0,"P"," "))</f>
        <v xml:space="preserve"> </v>
      </c>
      <c r="E17" s="116" t="str">
        <f t="shared" si="6"/>
        <v xml:space="preserve"> </v>
      </c>
      <c r="F17" s="116" t="str">
        <f t="shared" ref="F17:S17" si="7">IF(COUNTIF(F10:F16,"A")&gt;2,"C",IF(COUNTIF(F10:F16,"A")&gt;0,"P"," "))</f>
        <v xml:space="preserve"> </v>
      </c>
      <c r="G17" s="116" t="str">
        <f t="shared" si="7"/>
        <v xml:space="preserve"> </v>
      </c>
      <c r="H17" s="116" t="str">
        <f t="shared" si="7"/>
        <v xml:space="preserve"> </v>
      </c>
      <c r="I17" s="116" t="str">
        <f t="shared" si="7"/>
        <v xml:space="preserve"> </v>
      </c>
      <c r="J17" s="116" t="str">
        <f t="shared" si="7"/>
        <v xml:space="preserve"> </v>
      </c>
      <c r="K17" s="116" t="str">
        <f t="shared" si="7"/>
        <v xml:space="preserve"> </v>
      </c>
      <c r="L17" s="116" t="str">
        <f t="shared" si="7"/>
        <v xml:space="preserve"> </v>
      </c>
      <c r="M17" s="116" t="str">
        <f t="shared" si="7"/>
        <v xml:space="preserve"> </v>
      </c>
      <c r="N17" s="116" t="str">
        <f t="shared" si="7"/>
        <v xml:space="preserve"> </v>
      </c>
      <c r="O17" s="116" t="str">
        <f t="shared" si="7"/>
        <v xml:space="preserve"> </v>
      </c>
      <c r="P17" s="116" t="str">
        <f t="shared" si="7"/>
        <v xml:space="preserve"> </v>
      </c>
      <c r="Q17" s="116" t="str">
        <f t="shared" si="7"/>
        <v xml:space="preserve"> </v>
      </c>
      <c r="R17" s="116" t="str">
        <f t="shared" si="7"/>
        <v xml:space="preserve"> </v>
      </c>
      <c r="S17" s="116" t="str">
        <f t="shared" si="7"/>
        <v xml:space="preserve"> </v>
      </c>
      <c r="T17" s="116" t="str">
        <f t="shared" si="6"/>
        <v xml:space="preserve"> </v>
      </c>
      <c r="U17" s="116" t="str">
        <f t="shared" si="6"/>
        <v xml:space="preserve"> </v>
      </c>
      <c r="V17" s="116" t="str">
        <f t="shared" si="6"/>
        <v xml:space="preserve"> </v>
      </c>
      <c r="W17" s="116" t="str">
        <f t="shared" si="6"/>
        <v xml:space="preserve"> </v>
      </c>
      <c r="X17" s="116" t="str">
        <f t="shared" si="6"/>
        <v xml:space="preserve"> </v>
      </c>
      <c r="Y17" s="116" t="str">
        <f t="shared" si="6"/>
        <v xml:space="preserve"> </v>
      </c>
      <c r="Z17" s="116" t="str">
        <f t="shared" si="6"/>
        <v xml:space="preserve"> </v>
      </c>
      <c r="AA17" s="116" t="str">
        <f t="shared" si="6"/>
        <v xml:space="preserve"> </v>
      </c>
      <c r="AB17" s="116" t="str">
        <f t="shared" si="6"/>
        <v xml:space="preserve"> </v>
      </c>
      <c r="AC17" s="116" t="str">
        <f t="shared" si="6"/>
        <v xml:space="preserve"> </v>
      </c>
      <c r="AD17" s="116" t="str">
        <f t="shared" si="6"/>
        <v xml:space="preserve"> </v>
      </c>
      <c r="AE17" s="116" t="str">
        <f t="shared" si="6"/>
        <v xml:space="preserve"> </v>
      </c>
      <c r="AF17" s="116" t="str">
        <f t="shared" si="6"/>
        <v xml:space="preserve"> </v>
      </c>
      <c r="AG17" s="116" t="str">
        <f t="shared" si="6"/>
        <v xml:space="preserve"> </v>
      </c>
    </row>
  </sheetData>
  <sheetProtection algorithmName="SHA-512" hashValue="Z14qV4dn6IzB/83PJ7bIrDT/97PYYDuLQxMElQlAAwqi5ci/xyzFx7uh1cs+Pa9wRR84D/JTbwn3yP4THVFyaA==" saltValue="dAl027bQ7P9p+gWfnK3O3w==" spinCount="100000" sheet="1" objects="1" scenarios="1" selectLockedCells="1"/>
  <mergeCells count="33">
    <mergeCell ref="Q1:Q4"/>
    <mergeCell ref="R1:R4"/>
    <mergeCell ref="S1:S4"/>
    <mergeCell ref="K5:S5"/>
    <mergeCell ref="E1:E4"/>
    <mergeCell ref="W1:W4"/>
    <mergeCell ref="Y5:AG5"/>
    <mergeCell ref="AD1:AD4"/>
    <mergeCell ref="AE1:AE4"/>
    <mergeCell ref="AF1:AF4"/>
    <mergeCell ref="AG1:AG4"/>
    <mergeCell ref="AC1:AC4"/>
    <mergeCell ref="X1:X4"/>
    <mergeCell ref="Y1:Y4"/>
    <mergeCell ref="Z1:Z4"/>
    <mergeCell ref="AA1:AA4"/>
    <mergeCell ref="AB1:AB4"/>
    <mergeCell ref="A3:C3"/>
    <mergeCell ref="D1:D4"/>
    <mergeCell ref="T1:T4"/>
    <mergeCell ref="U1:U4"/>
    <mergeCell ref="V1:V4"/>
    <mergeCell ref="F1:F4"/>
    <mergeCell ref="G1:G4"/>
    <mergeCell ref="H1:H4"/>
    <mergeCell ref="I1:I4"/>
    <mergeCell ref="J1:J4"/>
    <mergeCell ref="K1:K4"/>
    <mergeCell ref="L1:L4"/>
    <mergeCell ref="M1:M4"/>
    <mergeCell ref="N1:N4"/>
    <mergeCell ref="O1:O4"/>
    <mergeCell ref="P1:P4"/>
  </mergeCells>
  <pageMargins left="0.75" right="0.75" top="1" bottom="0.5" header="0.25" footer="0.25"/>
  <pageSetup scale="90" orientation="portrait" horizontalDpi="300" verticalDpi="300" r:id="rId1"/>
  <headerFooter alignWithMargins="0">
    <oddHeader>&amp;C&amp;"Arial,Bold"&amp;14BrownieTrax
&amp;12Bridging page - &amp;D</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1"/>
    <pageSetUpPr fitToPage="1"/>
  </sheetPr>
  <dimension ref="A1:AG120"/>
  <sheetViews>
    <sheetView showGridLines="0" workbookViewId="0">
      <pane ySplit="4" topLeftCell="A5" activePane="bottomLeft" state="frozen"/>
      <selection pane="bottomLeft" activeCell="D6" sqref="D6"/>
    </sheetView>
  </sheetViews>
  <sheetFormatPr defaultColWidth="9.140625" defaultRowHeight="12.75"/>
  <cols>
    <col min="1" max="1" width="9.7109375" style="148" customWidth="1"/>
    <col min="2" max="2" width="2.42578125" style="94" customWidth="1"/>
    <col min="3" max="3" width="29.7109375" style="94" customWidth="1"/>
    <col min="4" max="33" width="3.28515625" style="159" customWidth="1"/>
    <col min="34" max="16384" width="9.140625" style="94"/>
  </cols>
  <sheetData>
    <row r="1" spans="1:33" ht="12.75" customHeight="1">
      <c r="A1" s="138"/>
      <c r="B1" s="139" t="s">
        <v>102</v>
      </c>
      <c r="C1" s="160">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row>
    <row r="2" spans="1:33" ht="15">
      <c r="A2" s="138"/>
      <c r="B2" s="140" t="s">
        <v>110</v>
      </c>
      <c r="C2" s="161">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row>
    <row r="3" spans="1:33">
      <c r="A3" s="138"/>
      <c r="B3" s="112"/>
      <c r="C3" s="112"/>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row>
    <row r="4" spans="1:33">
      <c r="A4" s="138"/>
      <c r="B4" s="601" t="s">
        <v>980</v>
      </c>
      <c r="C4" s="602"/>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row>
    <row r="5" spans="1:33">
      <c r="B5" s="149" t="s">
        <v>981</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row>
    <row r="6" spans="1:33">
      <c r="A6" s="151"/>
      <c r="B6" s="112">
        <v>1</v>
      </c>
      <c r="C6" s="152" t="s">
        <v>982</v>
      </c>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row>
    <row r="7" spans="1:33">
      <c r="B7" s="112">
        <v>2</v>
      </c>
      <c r="C7" s="152" t="s">
        <v>983</v>
      </c>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row>
    <row r="8" spans="1:33">
      <c r="B8" s="112">
        <v>3</v>
      </c>
      <c r="C8" s="152" t="s">
        <v>984</v>
      </c>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row>
    <row r="9" spans="1:33">
      <c r="B9" s="153">
        <v>4</v>
      </c>
      <c r="C9" s="152" t="s">
        <v>985</v>
      </c>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row>
    <row r="10" spans="1:33" ht="13.5" thickBot="1">
      <c r="B10" s="153">
        <v>5</v>
      </c>
      <c r="C10" s="152" t="s">
        <v>986</v>
      </c>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row>
    <row r="11" spans="1:33" ht="12" customHeight="1" thickBot="1">
      <c r="B11" s="112"/>
      <c r="C11" s="154" t="s">
        <v>117</v>
      </c>
      <c r="D11" s="155" t="str">
        <f t="shared" ref="D11:AG11" si="0">IF(COUNTIF(D6:D10,"C")&gt;4,"C",IF(COUNTIF(D6:D10,"C")&gt;0,"P"," "))</f>
        <v xml:space="preserve"> </v>
      </c>
      <c r="E11" s="155" t="str">
        <f t="shared" si="0"/>
        <v xml:space="preserve"> </v>
      </c>
      <c r="F11" s="155" t="str">
        <f t="shared" ref="F11:S11" si="1">IF(COUNTIF(F6:F10,"C")&gt;4,"C",IF(COUNTIF(F6:F10,"C")&gt;0,"P"," "))</f>
        <v xml:space="preserve"> </v>
      </c>
      <c r="G11" s="155" t="str">
        <f t="shared" si="1"/>
        <v xml:space="preserve"> </v>
      </c>
      <c r="H11" s="155" t="str">
        <f t="shared" si="1"/>
        <v xml:space="preserve"> </v>
      </c>
      <c r="I11" s="155" t="str">
        <f t="shared" si="1"/>
        <v xml:space="preserve"> </v>
      </c>
      <c r="J11" s="155" t="str">
        <f t="shared" si="1"/>
        <v xml:space="preserve"> </v>
      </c>
      <c r="K11" s="155" t="str">
        <f t="shared" si="1"/>
        <v xml:space="preserve"> </v>
      </c>
      <c r="L11" s="155" t="str">
        <f t="shared" si="1"/>
        <v xml:space="preserve"> </v>
      </c>
      <c r="M11" s="155" t="str">
        <f t="shared" si="1"/>
        <v xml:space="preserve"> </v>
      </c>
      <c r="N11" s="155" t="str">
        <f t="shared" si="1"/>
        <v xml:space="preserve"> </v>
      </c>
      <c r="O11" s="155" t="str">
        <f t="shared" si="1"/>
        <v xml:space="preserve"> </v>
      </c>
      <c r="P11" s="155" t="str">
        <f t="shared" si="1"/>
        <v xml:space="preserve"> </v>
      </c>
      <c r="Q11" s="155" t="str">
        <f t="shared" si="1"/>
        <v xml:space="preserve"> </v>
      </c>
      <c r="R11" s="155" t="str">
        <f t="shared" si="1"/>
        <v xml:space="preserve"> </v>
      </c>
      <c r="S11" s="155" t="str">
        <f t="shared" si="1"/>
        <v xml:space="preserve"> </v>
      </c>
      <c r="T11" s="155" t="str">
        <f t="shared" si="0"/>
        <v xml:space="preserve"> </v>
      </c>
      <c r="U11" s="155" t="str">
        <f t="shared" si="0"/>
        <v xml:space="preserve"> </v>
      </c>
      <c r="V11" s="155" t="str">
        <f t="shared" si="0"/>
        <v xml:space="preserve"> </v>
      </c>
      <c r="W11" s="155" t="str">
        <f t="shared" si="0"/>
        <v xml:space="preserve"> </v>
      </c>
      <c r="X11" s="155" t="str">
        <f t="shared" si="0"/>
        <v xml:space="preserve"> </v>
      </c>
      <c r="Y11" s="155" t="str">
        <f t="shared" si="0"/>
        <v xml:space="preserve"> </v>
      </c>
      <c r="Z11" s="155" t="str">
        <f t="shared" si="0"/>
        <v xml:space="preserve"> </v>
      </c>
      <c r="AA11" s="155" t="str">
        <f t="shared" si="0"/>
        <v xml:space="preserve"> </v>
      </c>
      <c r="AB11" s="155" t="str">
        <f t="shared" si="0"/>
        <v xml:space="preserve"> </v>
      </c>
      <c r="AC11" s="155" t="str">
        <f t="shared" si="0"/>
        <v xml:space="preserve"> </v>
      </c>
      <c r="AD11" s="155" t="str">
        <f t="shared" si="0"/>
        <v xml:space="preserve"> </v>
      </c>
      <c r="AE11" s="155" t="str">
        <f t="shared" si="0"/>
        <v xml:space="preserve"> </v>
      </c>
      <c r="AF11" s="155" t="str">
        <f t="shared" si="0"/>
        <v xml:space="preserve"> </v>
      </c>
      <c r="AG11" s="155" t="str">
        <f t="shared" si="0"/>
        <v xml:space="preserve"> </v>
      </c>
    </row>
    <row r="12" spans="1:33">
      <c r="B12" s="149" t="s">
        <v>987</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row>
    <row r="13" spans="1:33">
      <c r="A13" s="151"/>
      <c r="B13" s="112">
        <v>1</v>
      </c>
      <c r="C13" s="152" t="s">
        <v>982</v>
      </c>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row>
    <row r="14" spans="1:33">
      <c r="B14" s="112">
        <v>2</v>
      </c>
      <c r="C14" s="152" t="s">
        <v>983</v>
      </c>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row>
    <row r="15" spans="1:33">
      <c r="B15" s="112">
        <v>3</v>
      </c>
      <c r="C15" s="152" t="s">
        <v>984</v>
      </c>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row>
    <row r="16" spans="1:33">
      <c r="B16" s="153">
        <v>4</v>
      </c>
      <c r="C16" s="152" t="s">
        <v>985</v>
      </c>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row>
    <row r="17" spans="1:33" ht="13.5" thickBot="1">
      <c r="B17" s="153">
        <v>5</v>
      </c>
      <c r="C17" s="152" t="s">
        <v>986</v>
      </c>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row>
    <row r="18" spans="1:33" ht="12" customHeight="1" thickBot="1">
      <c r="B18" s="112"/>
      <c r="C18" s="154" t="s">
        <v>117</v>
      </c>
      <c r="D18" s="155" t="str">
        <f t="shared" ref="D18:AG18" si="2">IF(COUNTIF(D13:D17,"C")&gt;4,"C",IF(COUNTIF(D13:D17,"C")&gt;0,"P"," "))</f>
        <v xml:space="preserve"> </v>
      </c>
      <c r="E18" s="155" t="str">
        <f t="shared" si="2"/>
        <v xml:space="preserve"> </v>
      </c>
      <c r="F18" s="155" t="str">
        <f t="shared" ref="F18:S18" si="3">IF(COUNTIF(F13:F17,"C")&gt;4,"C",IF(COUNTIF(F13:F17,"C")&gt;0,"P"," "))</f>
        <v xml:space="preserve"> </v>
      </c>
      <c r="G18" s="155" t="str">
        <f t="shared" si="3"/>
        <v xml:space="preserve"> </v>
      </c>
      <c r="H18" s="155" t="str">
        <f t="shared" si="3"/>
        <v xml:space="preserve"> </v>
      </c>
      <c r="I18" s="155" t="str">
        <f t="shared" si="3"/>
        <v xml:space="preserve"> </v>
      </c>
      <c r="J18" s="155" t="str">
        <f t="shared" si="3"/>
        <v xml:space="preserve"> </v>
      </c>
      <c r="K18" s="155" t="str">
        <f t="shared" si="3"/>
        <v xml:space="preserve"> </v>
      </c>
      <c r="L18" s="155" t="str">
        <f t="shared" si="3"/>
        <v xml:space="preserve"> </v>
      </c>
      <c r="M18" s="155" t="str">
        <f t="shared" si="3"/>
        <v xml:space="preserve"> </v>
      </c>
      <c r="N18" s="155" t="str">
        <f t="shared" si="3"/>
        <v xml:space="preserve"> </v>
      </c>
      <c r="O18" s="155" t="str">
        <f t="shared" si="3"/>
        <v xml:space="preserve"> </v>
      </c>
      <c r="P18" s="155" t="str">
        <f t="shared" si="3"/>
        <v xml:space="preserve"> </v>
      </c>
      <c r="Q18" s="155" t="str">
        <f t="shared" si="3"/>
        <v xml:space="preserve"> </v>
      </c>
      <c r="R18" s="155" t="str">
        <f t="shared" si="3"/>
        <v xml:space="preserve"> </v>
      </c>
      <c r="S18" s="155" t="str">
        <f t="shared" si="3"/>
        <v xml:space="preserve"> </v>
      </c>
      <c r="T18" s="155" t="str">
        <f t="shared" si="2"/>
        <v xml:space="preserve"> </v>
      </c>
      <c r="U18" s="155" t="str">
        <f t="shared" si="2"/>
        <v xml:space="preserve"> </v>
      </c>
      <c r="V18" s="155" t="str">
        <f t="shared" si="2"/>
        <v xml:space="preserve"> </v>
      </c>
      <c r="W18" s="155" t="str">
        <f t="shared" si="2"/>
        <v xml:space="preserve"> </v>
      </c>
      <c r="X18" s="155" t="str">
        <f t="shared" si="2"/>
        <v xml:space="preserve"> </v>
      </c>
      <c r="Y18" s="155" t="str">
        <f t="shared" si="2"/>
        <v xml:space="preserve"> </v>
      </c>
      <c r="Z18" s="155" t="str">
        <f t="shared" si="2"/>
        <v xml:space="preserve"> </v>
      </c>
      <c r="AA18" s="155" t="str">
        <f t="shared" si="2"/>
        <v xml:space="preserve"> </v>
      </c>
      <c r="AB18" s="155" t="str">
        <f t="shared" si="2"/>
        <v xml:space="preserve"> </v>
      </c>
      <c r="AC18" s="155" t="str">
        <f t="shared" si="2"/>
        <v xml:space="preserve"> </v>
      </c>
      <c r="AD18" s="155" t="str">
        <f t="shared" si="2"/>
        <v xml:space="preserve"> </v>
      </c>
      <c r="AE18" s="155" t="str">
        <f t="shared" si="2"/>
        <v xml:space="preserve"> </v>
      </c>
      <c r="AF18" s="155" t="str">
        <f t="shared" si="2"/>
        <v xml:space="preserve"> </v>
      </c>
      <c r="AG18" s="155" t="str">
        <f t="shared" si="2"/>
        <v xml:space="preserve"> </v>
      </c>
    </row>
    <row r="19" spans="1:33">
      <c r="B19" s="149" t="s">
        <v>988</v>
      </c>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row>
    <row r="20" spans="1:33">
      <c r="A20"/>
      <c r="B20" s="112">
        <v>1</v>
      </c>
      <c r="C20" s="152" t="s">
        <v>989</v>
      </c>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row>
    <row r="21" spans="1:33">
      <c r="B21" s="112">
        <v>2</v>
      </c>
      <c r="C21" s="152" t="s">
        <v>990</v>
      </c>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row>
    <row r="22" spans="1:33">
      <c r="B22" s="112">
        <v>3</v>
      </c>
      <c r="C22" s="152" t="s">
        <v>991</v>
      </c>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row>
    <row r="23" spans="1:33">
      <c r="B23" s="153">
        <v>4</v>
      </c>
      <c r="C23" s="152" t="s">
        <v>992</v>
      </c>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row>
    <row r="24" spans="1:33" ht="13.5" thickBot="1">
      <c r="B24" s="153">
        <v>5</v>
      </c>
      <c r="C24" s="152" t="s">
        <v>993</v>
      </c>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row>
    <row r="25" spans="1:33" ht="12" customHeight="1" thickBot="1">
      <c r="B25" s="112"/>
      <c r="C25" s="154" t="s">
        <v>117</v>
      </c>
      <c r="D25" s="155" t="str">
        <f t="shared" ref="D25:AG25" si="4">IF(COUNTIF(D20:D24,"C")&gt;4,"C",IF(COUNTIF(D20:D24,"C")&gt;0,"P"," "))</f>
        <v xml:space="preserve"> </v>
      </c>
      <c r="E25" s="155" t="str">
        <f t="shared" si="4"/>
        <v xml:space="preserve"> </v>
      </c>
      <c r="F25" s="155" t="str">
        <f t="shared" ref="F25:S25" si="5">IF(COUNTIF(F20:F24,"C")&gt;4,"C",IF(COUNTIF(F20:F24,"C")&gt;0,"P"," "))</f>
        <v xml:space="preserve"> </v>
      </c>
      <c r="G25" s="155" t="str">
        <f t="shared" si="5"/>
        <v xml:space="preserve"> </v>
      </c>
      <c r="H25" s="155" t="str">
        <f t="shared" si="5"/>
        <v xml:space="preserve"> </v>
      </c>
      <c r="I25" s="155" t="str">
        <f t="shared" si="5"/>
        <v xml:space="preserve"> </v>
      </c>
      <c r="J25" s="155" t="str">
        <f t="shared" si="5"/>
        <v xml:space="preserve"> </v>
      </c>
      <c r="K25" s="155" t="str">
        <f t="shared" si="5"/>
        <v xml:space="preserve"> </v>
      </c>
      <c r="L25" s="155" t="str">
        <f t="shared" si="5"/>
        <v xml:space="preserve"> </v>
      </c>
      <c r="M25" s="155" t="str">
        <f t="shared" si="5"/>
        <v xml:space="preserve"> </v>
      </c>
      <c r="N25" s="155" t="str">
        <f t="shared" si="5"/>
        <v xml:space="preserve"> </v>
      </c>
      <c r="O25" s="155" t="str">
        <f t="shared" si="5"/>
        <v xml:space="preserve"> </v>
      </c>
      <c r="P25" s="155" t="str">
        <f t="shared" si="5"/>
        <v xml:space="preserve"> </v>
      </c>
      <c r="Q25" s="155" t="str">
        <f t="shared" si="5"/>
        <v xml:space="preserve"> </v>
      </c>
      <c r="R25" s="155" t="str">
        <f t="shared" si="5"/>
        <v xml:space="preserve"> </v>
      </c>
      <c r="S25" s="155" t="str">
        <f t="shared" si="5"/>
        <v xml:space="preserve"> </v>
      </c>
      <c r="T25" s="155" t="str">
        <f t="shared" si="4"/>
        <v xml:space="preserve"> </v>
      </c>
      <c r="U25" s="155" t="str">
        <f t="shared" si="4"/>
        <v xml:space="preserve"> </v>
      </c>
      <c r="V25" s="155" t="str">
        <f t="shared" si="4"/>
        <v xml:space="preserve"> </v>
      </c>
      <c r="W25" s="155" t="str">
        <f t="shared" si="4"/>
        <v xml:space="preserve"> </v>
      </c>
      <c r="X25" s="155" t="str">
        <f t="shared" si="4"/>
        <v xml:space="preserve"> </v>
      </c>
      <c r="Y25" s="155" t="str">
        <f t="shared" si="4"/>
        <v xml:space="preserve"> </v>
      </c>
      <c r="Z25" s="155" t="str">
        <f t="shared" si="4"/>
        <v xml:space="preserve"> </v>
      </c>
      <c r="AA25" s="155" t="str">
        <f t="shared" si="4"/>
        <v xml:space="preserve"> </v>
      </c>
      <c r="AB25" s="155" t="str">
        <f t="shared" si="4"/>
        <v xml:space="preserve"> </v>
      </c>
      <c r="AC25" s="155" t="str">
        <f t="shared" si="4"/>
        <v xml:space="preserve"> </v>
      </c>
      <c r="AD25" s="155" t="str">
        <f t="shared" si="4"/>
        <v xml:space="preserve"> </v>
      </c>
      <c r="AE25" s="155" t="str">
        <f t="shared" si="4"/>
        <v xml:space="preserve"> </v>
      </c>
      <c r="AF25" s="155" t="str">
        <f t="shared" si="4"/>
        <v xml:space="preserve"> </v>
      </c>
      <c r="AG25" s="155" t="str">
        <f t="shared" si="4"/>
        <v xml:space="preserve"> </v>
      </c>
    </row>
    <row r="26" spans="1:33">
      <c r="B26" s="149" t="s">
        <v>994</v>
      </c>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row>
    <row r="27" spans="1:33">
      <c r="A27"/>
      <c r="B27" s="112">
        <v>1</v>
      </c>
      <c r="C27" s="152" t="s">
        <v>989</v>
      </c>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row>
    <row r="28" spans="1:33">
      <c r="B28" s="112">
        <v>2</v>
      </c>
      <c r="C28" s="152" t="s">
        <v>990</v>
      </c>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row>
    <row r="29" spans="1:33">
      <c r="B29" s="112">
        <v>3</v>
      </c>
      <c r="C29" s="152" t="s">
        <v>991</v>
      </c>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row>
    <row r="30" spans="1:33">
      <c r="B30" s="153">
        <v>4</v>
      </c>
      <c r="C30" s="152" t="s">
        <v>992</v>
      </c>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row>
    <row r="31" spans="1:33" ht="13.5" thickBot="1">
      <c r="B31" s="153">
        <v>5</v>
      </c>
      <c r="C31" s="152" t="s">
        <v>993</v>
      </c>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row>
    <row r="32" spans="1:33" ht="12" customHeight="1" thickBot="1">
      <c r="B32" s="112"/>
      <c r="C32" s="154" t="s">
        <v>117</v>
      </c>
      <c r="D32" s="155" t="str">
        <f t="shared" ref="D32:AG32" si="6">IF(COUNTIF(D27:D31,"C")&gt;4,"C",IF(COUNTIF(D27:D31,"C")&gt;0,"P"," "))</f>
        <v xml:space="preserve"> </v>
      </c>
      <c r="E32" s="155" t="str">
        <f t="shared" si="6"/>
        <v xml:space="preserve"> </v>
      </c>
      <c r="F32" s="155" t="str">
        <f t="shared" ref="F32:S32" si="7">IF(COUNTIF(F27:F31,"C")&gt;4,"C",IF(COUNTIF(F27:F31,"C")&gt;0,"P"," "))</f>
        <v xml:space="preserve"> </v>
      </c>
      <c r="G32" s="155" t="str">
        <f t="shared" si="7"/>
        <v xml:space="preserve"> </v>
      </c>
      <c r="H32" s="155" t="str">
        <f t="shared" si="7"/>
        <v xml:space="preserve"> </v>
      </c>
      <c r="I32" s="155" t="str">
        <f t="shared" si="7"/>
        <v xml:space="preserve"> </v>
      </c>
      <c r="J32" s="155" t="str">
        <f t="shared" si="7"/>
        <v xml:space="preserve"> </v>
      </c>
      <c r="K32" s="155" t="str">
        <f t="shared" si="7"/>
        <v xml:space="preserve"> </v>
      </c>
      <c r="L32" s="155" t="str">
        <f t="shared" si="7"/>
        <v xml:space="preserve"> </v>
      </c>
      <c r="M32" s="155" t="str">
        <f t="shared" si="7"/>
        <v xml:space="preserve"> </v>
      </c>
      <c r="N32" s="155" t="str">
        <f t="shared" si="7"/>
        <v xml:space="preserve"> </v>
      </c>
      <c r="O32" s="155" t="str">
        <f t="shared" si="7"/>
        <v xml:space="preserve"> </v>
      </c>
      <c r="P32" s="155" t="str">
        <f t="shared" si="7"/>
        <v xml:space="preserve"> </v>
      </c>
      <c r="Q32" s="155" t="str">
        <f t="shared" si="7"/>
        <v xml:space="preserve"> </v>
      </c>
      <c r="R32" s="155" t="str">
        <f t="shared" si="7"/>
        <v xml:space="preserve"> </v>
      </c>
      <c r="S32" s="155" t="str">
        <f t="shared" si="7"/>
        <v xml:space="preserve"> </v>
      </c>
      <c r="T32" s="155" t="str">
        <f t="shared" si="6"/>
        <v xml:space="preserve"> </v>
      </c>
      <c r="U32" s="155" t="str">
        <f t="shared" si="6"/>
        <v xml:space="preserve"> </v>
      </c>
      <c r="V32" s="155" t="str">
        <f t="shared" si="6"/>
        <v xml:space="preserve"> </v>
      </c>
      <c r="W32" s="155" t="str">
        <f t="shared" si="6"/>
        <v xml:space="preserve"> </v>
      </c>
      <c r="X32" s="155" t="str">
        <f t="shared" si="6"/>
        <v xml:space="preserve"> </v>
      </c>
      <c r="Y32" s="155" t="str">
        <f t="shared" si="6"/>
        <v xml:space="preserve"> </v>
      </c>
      <c r="Z32" s="155" t="str">
        <f t="shared" si="6"/>
        <v xml:space="preserve"> </v>
      </c>
      <c r="AA32" s="155" t="str">
        <f t="shared" si="6"/>
        <v xml:space="preserve"> </v>
      </c>
      <c r="AB32" s="155" t="str">
        <f t="shared" si="6"/>
        <v xml:space="preserve"> </v>
      </c>
      <c r="AC32" s="155" t="str">
        <f t="shared" si="6"/>
        <v xml:space="preserve"> </v>
      </c>
      <c r="AD32" s="155" t="str">
        <f t="shared" si="6"/>
        <v xml:space="preserve"> </v>
      </c>
      <c r="AE32" s="155" t="str">
        <f t="shared" si="6"/>
        <v xml:space="preserve"> </v>
      </c>
      <c r="AF32" s="155" t="str">
        <f t="shared" si="6"/>
        <v xml:space="preserve"> </v>
      </c>
      <c r="AG32" s="155" t="str">
        <f t="shared" si="6"/>
        <v xml:space="preserve"> </v>
      </c>
    </row>
    <row r="33" spans="1:33" ht="13.5" customHeight="1">
      <c r="A33" s="138"/>
      <c r="B33" s="141" t="s">
        <v>995</v>
      </c>
      <c r="C33" s="158"/>
      <c r="D33" s="192"/>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row>
    <row r="34" spans="1:33" ht="13.5" customHeight="1">
      <c r="A34"/>
      <c r="B34" s="139">
        <v>1</v>
      </c>
      <c r="C34" s="146" t="s">
        <v>996</v>
      </c>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row>
    <row r="35" spans="1:33" ht="13.5" customHeight="1">
      <c r="A35" s="138"/>
      <c r="B35" s="139">
        <v>2</v>
      </c>
      <c r="C35" s="146" t="s">
        <v>997</v>
      </c>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row>
    <row r="36" spans="1:33" ht="13.5" customHeight="1">
      <c r="A36" s="138"/>
      <c r="B36" s="139">
        <v>3</v>
      </c>
      <c r="C36" s="146" t="s">
        <v>998</v>
      </c>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row>
    <row r="37" spans="1:33" ht="13.5" customHeight="1">
      <c r="A37" s="138"/>
      <c r="B37" s="139">
        <v>4</v>
      </c>
      <c r="C37" s="146" t="s">
        <v>999</v>
      </c>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row>
    <row r="38" spans="1:33" ht="13.5" customHeight="1" thickBot="1">
      <c r="A38" s="138"/>
      <c r="B38" s="172">
        <v>5</v>
      </c>
      <c r="C38" s="146" t="s">
        <v>1000</v>
      </c>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row>
    <row r="39" spans="1:33" ht="12" customHeight="1" thickBot="1">
      <c r="B39" s="112"/>
      <c r="C39" s="154" t="s">
        <v>117</v>
      </c>
      <c r="D39" s="155" t="str">
        <f t="shared" ref="D39:AG39" si="8">IF(COUNTIF(D34:D38,"C")&gt;4,"C",IF(COUNTIF(D34:D38,"C")&gt;0,"P"," "))</f>
        <v xml:space="preserve"> </v>
      </c>
      <c r="E39" s="155" t="str">
        <f t="shared" si="8"/>
        <v xml:space="preserve"> </v>
      </c>
      <c r="F39" s="155" t="str">
        <f t="shared" ref="F39:S39" si="9">IF(COUNTIF(F34:F38,"C")&gt;4,"C",IF(COUNTIF(F34:F38,"C")&gt;0,"P"," "))</f>
        <v xml:space="preserve"> </v>
      </c>
      <c r="G39" s="155" t="str">
        <f t="shared" si="9"/>
        <v xml:space="preserve"> </v>
      </c>
      <c r="H39" s="155" t="str">
        <f t="shared" si="9"/>
        <v xml:space="preserve"> </v>
      </c>
      <c r="I39" s="155" t="str">
        <f t="shared" si="9"/>
        <v xml:space="preserve"> </v>
      </c>
      <c r="J39" s="155" t="str">
        <f t="shared" si="9"/>
        <v xml:space="preserve"> </v>
      </c>
      <c r="K39" s="155" t="str">
        <f t="shared" si="9"/>
        <v xml:space="preserve"> </v>
      </c>
      <c r="L39" s="155" t="str">
        <f t="shared" si="9"/>
        <v xml:space="preserve"> </v>
      </c>
      <c r="M39" s="155" t="str">
        <f t="shared" si="9"/>
        <v xml:space="preserve"> </v>
      </c>
      <c r="N39" s="155" t="str">
        <f t="shared" si="9"/>
        <v xml:space="preserve"> </v>
      </c>
      <c r="O39" s="155" t="str">
        <f t="shared" si="9"/>
        <v xml:space="preserve"> </v>
      </c>
      <c r="P39" s="155" t="str">
        <f t="shared" si="9"/>
        <v xml:space="preserve"> </v>
      </c>
      <c r="Q39" s="155" t="str">
        <f t="shared" si="9"/>
        <v xml:space="preserve"> </v>
      </c>
      <c r="R39" s="155" t="str">
        <f t="shared" si="9"/>
        <v xml:space="preserve"> </v>
      </c>
      <c r="S39" s="155" t="str">
        <f t="shared" si="9"/>
        <v xml:space="preserve"> </v>
      </c>
      <c r="T39" s="155" t="str">
        <f t="shared" si="8"/>
        <v xml:space="preserve"> </v>
      </c>
      <c r="U39" s="155" t="str">
        <f t="shared" si="8"/>
        <v xml:space="preserve"> </v>
      </c>
      <c r="V39" s="155" t="str">
        <f t="shared" si="8"/>
        <v xml:space="preserve"> </v>
      </c>
      <c r="W39" s="155" t="str">
        <f t="shared" si="8"/>
        <v xml:space="preserve"> </v>
      </c>
      <c r="X39" s="155" t="str">
        <f t="shared" si="8"/>
        <v xml:space="preserve"> </v>
      </c>
      <c r="Y39" s="155" t="str">
        <f t="shared" si="8"/>
        <v xml:space="preserve"> </v>
      </c>
      <c r="Z39" s="155" t="str">
        <f t="shared" si="8"/>
        <v xml:space="preserve"> </v>
      </c>
      <c r="AA39" s="155" t="str">
        <f t="shared" si="8"/>
        <v xml:space="preserve"> </v>
      </c>
      <c r="AB39" s="155" t="str">
        <f t="shared" si="8"/>
        <v xml:space="preserve"> </v>
      </c>
      <c r="AC39" s="155" t="str">
        <f t="shared" si="8"/>
        <v xml:space="preserve"> </v>
      </c>
      <c r="AD39" s="155" t="str">
        <f t="shared" si="8"/>
        <v xml:space="preserve"> </v>
      </c>
      <c r="AE39" s="155" t="str">
        <f t="shared" si="8"/>
        <v xml:space="preserve"> </v>
      </c>
      <c r="AF39" s="155" t="str">
        <f t="shared" si="8"/>
        <v xml:space="preserve"> </v>
      </c>
      <c r="AG39" s="155" t="str">
        <f t="shared" si="8"/>
        <v xml:space="preserve"> </v>
      </c>
    </row>
    <row r="40" spans="1:33">
      <c r="B40" s="156" t="s">
        <v>1001</v>
      </c>
      <c r="C40" s="112"/>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row>
    <row r="41" spans="1:33">
      <c r="B41" s="112"/>
      <c r="C41" s="157" t="s">
        <v>1001</v>
      </c>
      <c r="D41" s="193" t="str">
        <f>IF(COUNTIF(Journey!D7:D101,"B")&gt;2,"C",IF(COUNTIF(Journey!D7:D101,"B")&gt;0,"P"," "))</f>
        <v xml:space="preserve"> </v>
      </c>
      <c r="E41" s="193" t="str">
        <f>IF(COUNTIF(Journey!E7:E101,"B")&gt;2,"C",IF(COUNTIF(Journey!E7:E101,"B")&gt;0,"P"," "))</f>
        <v xml:space="preserve"> </v>
      </c>
      <c r="F41" s="193" t="str">
        <f>IF(COUNTIF(Journey!F7:F101,"B")&gt;2,"C",IF(COUNTIF(Journey!F7:F101,"B")&gt;0,"P"," "))</f>
        <v xml:space="preserve"> </v>
      </c>
      <c r="G41" s="193" t="str">
        <f>IF(COUNTIF(Journey!G7:G101,"B")&gt;2,"C",IF(COUNTIF(Journey!G7:G101,"B")&gt;0,"P"," "))</f>
        <v xml:space="preserve"> </v>
      </c>
      <c r="H41" s="193" t="str">
        <f>IF(COUNTIF(Journey!H7:H101,"B")&gt;2,"C",IF(COUNTIF(Journey!H7:H101,"B")&gt;0,"P"," "))</f>
        <v xml:space="preserve"> </v>
      </c>
      <c r="I41" s="193" t="str">
        <f>IF(COUNTIF(Journey!I7:I101,"B")&gt;2,"C",IF(COUNTIF(Journey!I7:I101,"B")&gt;0,"P"," "))</f>
        <v xml:space="preserve"> </v>
      </c>
      <c r="J41" s="193" t="str">
        <f>IF(COUNTIF(Journey!J7:J101,"B")&gt;2,"C",IF(COUNTIF(Journey!J7:J101,"B")&gt;0,"P"," "))</f>
        <v xml:space="preserve"> </v>
      </c>
      <c r="K41" s="193" t="str">
        <f>IF(COUNTIF(Journey!K7:K101,"B")&gt;2,"C",IF(COUNTIF(Journey!K7:K101,"B")&gt;0,"P"," "))</f>
        <v xml:space="preserve"> </v>
      </c>
      <c r="L41" s="193" t="str">
        <f>IF(COUNTIF(Journey!L7:L101,"B")&gt;2,"C",IF(COUNTIF(Journey!L7:L101,"B")&gt;0,"P"," "))</f>
        <v xml:space="preserve"> </v>
      </c>
      <c r="M41" s="193" t="str">
        <f>IF(COUNTIF(Journey!M7:M101,"B")&gt;2,"C",IF(COUNTIF(Journey!M7:M101,"B")&gt;0,"P"," "))</f>
        <v xml:space="preserve"> </v>
      </c>
      <c r="N41" s="193" t="str">
        <f>IF(COUNTIF(Journey!N7:N101,"B")&gt;2,"C",IF(COUNTIF(Journey!N7:N101,"B")&gt;0,"P"," "))</f>
        <v xml:space="preserve"> </v>
      </c>
      <c r="O41" s="193" t="str">
        <f>IF(COUNTIF(Journey!O7:O101,"B")&gt;2,"C",IF(COUNTIF(Journey!O7:O101,"B")&gt;0,"P"," "))</f>
        <v xml:space="preserve"> </v>
      </c>
      <c r="P41" s="193" t="str">
        <f>IF(COUNTIF(Journey!P7:P101,"B")&gt;2,"C",IF(COUNTIF(Journey!P7:P101,"B")&gt;0,"P"," "))</f>
        <v xml:space="preserve"> </v>
      </c>
      <c r="Q41" s="193" t="str">
        <f>IF(COUNTIF(Journey!Q7:Q101,"B")&gt;2,"C",IF(COUNTIF(Journey!Q7:Q101,"B")&gt;0,"P"," "))</f>
        <v xml:space="preserve"> </v>
      </c>
      <c r="R41" s="193" t="str">
        <f>IF(COUNTIF(Journey!R7:R101,"B")&gt;2,"C",IF(COUNTIF(Journey!R7:R101,"B")&gt;0,"P"," "))</f>
        <v xml:space="preserve"> </v>
      </c>
      <c r="S41" s="193" t="str">
        <f>IF(COUNTIF(Journey!S7:S101,"B")&gt;2,"C",IF(COUNTIF(Journey!S7:S101,"B")&gt;0,"P"," "))</f>
        <v xml:space="preserve"> </v>
      </c>
      <c r="T41" s="193" t="str">
        <f>IF(COUNTIF(Journey!T7:T101,"B")&gt;2,"C",IF(COUNTIF(Journey!T7:T101,"B")&gt;0,"P"," "))</f>
        <v xml:space="preserve"> </v>
      </c>
      <c r="U41" s="193" t="str">
        <f>IF(COUNTIF(Journey!U7:U101,"B")&gt;2,"C",IF(COUNTIF(Journey!U7:U101,"B")&gt;0,"P"," "))</f>
        <v xml:space="preserve"> </v>
      </c>
      <c r="V41" s="193" t="str">
        <f>IF(COUNTIF(Journey!V7:V101,"B")&gt;2,"C",IF(COUNTIF(Journey!V7:V101,"B")&gt;0,"P"," "))</f>
        <v xml:space="preserve"> </v>
      </c>
      <c r="W41" s="193" t="str">
        <f>IF(COUNTIF(Journey!W7:W101,"B")&gt;2,"C",IF(COUNTIF(Journey!W7:W101,"B")&gt;0,"P"," "))</f>
        <v xml:space="preserve"> </v>
      </c>
      <c r="X41" s="193" t="str">
        <f>IF(COUNTIF(Journey!X7:X101,"B")&gt;2,"C",IF(COUNTIF(Journey!X7:X101,"B")&gt;0,"P"," "))</f>
        <v xml:space="preserve"> </v>
      </c>
      <c r="Y41" s="193" t="str">
        <f>IF(COUNTIF(Journey!Y7:Y101,"B")&gt;2,"C",IF(COUNTIF(Journey!Y7:Y101,"B")&gt;0,"P"," "))</f>
        <v xml:space="preserve"> </v>
      </c>
      <c r="Z41" s="193" t="str">
        <f>IF(COUNTIF(Journey!Z7:Z101,"B")&gt;2,"C",IF(COUNTIF(Journey!Z7:Z101,"B")&gt;0,"P"," "))</f>
        <v xml:space="preserve"> </v>
      </c>
      <c r="AA41" s="193" t="str">
        <f>IF(COUNTIF(Journey!AA7:AA101,"B")&gt;2,"C",IF(COUNTIF(Journey!AA7:AA101,"B")&gt;0,"P"," "))</f>
        <v xml:space="preserve"> </v>
      </c>
      <c r="AB41" s="193" t="str">
        <f>IF(COUNTIF(Journey!AB7:AB101,"B")&gt;2,"C",IF(COUNTIF(Journey!AB7:AB101,"B")&gt;0,"P"," "))</f>
        <v xml:space="preserve"> </v>
      </c>
      <c r="AC41" s="193" t="str">
        <f>IF(COUNTIF(Journey!AC7:AC101,"B")&gt;2,"C",IF(COUNTIF(Journey!AC7:AC101,"B")&gt;0,"P"," "))</f>
        <v xml:space="preserve"> </v>
      </c>
      <c r="AD41" s="193" t="str">
        <f>IF(COUNTIF(Journey!AD7:AD101,"B")&gt;2,"C",IF(COUNTIF(Journey!AD7:AD101,"B")&gt;0,"P"," "))</f>
        <v xml:space="preserve"> </v>
      </c>
      <c r="AE41" s="193" t="str">
        <f>IF(COUNTIF(Journey!AE7:AE101,"B")&gt;2,"C",IF(COUNTIF(Journey!AE7:AE101,"B")&gt;0,"P"," "))</f>
        <v xml:space="preserve"> </v>
      </c>
      <c r="AF41" s="193" t="str">
        <f>IF(COUNTIF(Journey!AF7:AF101,"B")&gt;2,"C",IF(COUNTIF(Journey!AF7:AF101,"B")&gt;0,"P"," "))</f>
        <v xml:space="preserve"> </v>
      </c>
      <c r="AG41" s="193" t="str">
        <f>IF(COUNTIF(Journey!AG7:AG101,"B")&gt;2,"C",IF(COUNTIF(Journey!AG7:AG101,"B")&gt;0,"P"," "))</f>
        <v xml:space="preserve"> </v>
      </c>
    </row>
    <row r="42" spans="1:33" s="395" customFormat="1">
      <c r="B42" s="153"/>
      <c r="C42" s="396"/>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row>
    <row r="43" spans="1:33" customFormat="1">
      <c r="A43" s="266"/>
      <c r="B43" s="267" t="s">
        <v>1002</v>
      </c>
      <c r="C43" s="424"/>
      <c r="D43" s="599" t="s">
        <v>1003</v>
      </c>
      <c r="E43" s="599"/>
      <c r="F43" s="599"/>
      <c r="G43" s="599"/>
      <c r="H43" s="599"/>
      <c r="I43" s="599"/>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row>
    <row r="44" spans="1:33" customFormat="1">
      <c r="B44">
        <v>1</v>
      </c>
      <c r="C44" s="273" t="s">
        <v>1004</v>
      </c>
      <c r="D44" s="270" t="str">
        <f t="shared" ref="D44:AG44" si="10">IF(COUNTIF(D45:D47,"C")&gt;=1,"A",IF(COUNTIF(D45:D47,"C")&gt;0,"P"," "))</f>
        <v xml:space="preserve"> </v>
      </c>
      <c r="E44" s="270" t="str">
        <f t="shared" si="10"/>
        <v xml:space="preserve"> </v>
      </c>
      <c r="F44" s="270" t="str">
        <f t="shared" ref="F44:S44" si="11">IF(COUNTIF(F45:F47,"C")&gt;=1,"A",IF(COUNTIF(F45:F47,"C")&gt;0,"P"," "))</f>
        <v xml:space="preserve"> </v>
      </c>
      <c r="G44" s="270" t="str">
        <f t="shared" si="11"/>
        <v xml:space="preserve"> </v>
      </c>
      <c r="H44" s="270" t="str">
        <f t="shared" si="11"/>
        <v xml:space="preserve"> </v>
      </c>
      <c r="I44" s="270" t="str">
        <f t="shared" si="11"/>
        <v xml:space="preserve"> </v>
      </c>
      <c r="J44" s="270" t="str">
        <f t="shared" si="11"/>
        <v xml:space="preserve"> </v>
      </c>
      <c r="K44" s="270" t="str">
        <f t="shared" si="11"/>
        <v xml:space="preserve"> </v>
      </c>
      <c r="L44" s="270" t="str">
        <f t="shared" si="11"/>
        <v xml:space="preserve"> </v>
      </c>
      <c r="M44" s="270" t="str">
        <f t="shared" si="11"/>
        <v xml:space="preserve"> </v>
      </c>
      <c r="N44" s="270" t="str">
        <f t="shared" si="11"/>
        <v xml:space="preserve"> </v>
      </c>
      <c r="O44" s="270" t="str">
        <f t="shared" si="11"/>
        <v xml:space="preserve"> </v>
      </c>
      <c r="P44" s="270" t="str">
        <f t="shared" si="11"/>
        <v xml:space="preserve"> </v>
      </c>
      <c r="Q44" s="270" t="str">
        <f t="shared" si="11"/>
        <v xml:space="preserve"> </v>
      </c>
      <c r="R44" s="270" t="str">
        <f t="shared" si="11"/>
        <v xml:space="preserve"> </v>
      </c>
      <c r="S44" s="270" t="str">
        <f t="shared" si="11"/>
        <v xml:space="preserve"> </v>
      </c>
      <c r="T44" s="270" t="str">
        <f t="shared" si="10"/>
        <v xml:space="preserve"> </v>
      </c>
      <c r="U44" s="270" t="str">
        <f t="shared" si="10"/>
        <v xml:space="preserve"> </v>
      </c>
      <c r="V44" s="270" t="str">
        <f t="shared" si="10"/>
        <v xml:space="preserve"> </v>
      </c>
      <c r="W44" s="270" t="str">
        <f t="shared" si="10"/>
        <v xml:space="preserve"> </v>
      </c>
      <c r="X44" s="270" t="str">
        <f t="shared" si="10"/>
        <v xml:space="preserve"> </v>
      </c>
      <c r="Y44" s="270" t="str">
        <f t="shared" si="10"/>
        <v xml:space="preserve"> </v>
      </c>
      <c r="Z44" s="270" t="str">
        <f t="shared" si="10"/>
        <v xml:space="preserve"> </v>
      </c>
      <c r="AA44" s="270" t="str">
        <f t="shared" si="10"/>
        <v xml:space="preserve"> </v>
      </c>
      <c r="AB44" s="270" t="str">
        <f t="shared" si="10"/>
        <v xml:space="preserve"> </v>
      </c>
      <c r="AC44" s="270" t="str">
        <f t="shared" si="10"/>
        <v xml:space="preserve"> </v>
      </c>
      <c r="AD44" s="270" t="str">
        <f t="shared" si="10"/>
        <v xml:space="preserve"> </v>
      </c>
      <c r="AE44" s="270" t="str">
        <f t="shared" si="10"/>
        <v xml:space="preserve"> </v>
      </c>
      <c r="AF44" s="270" t="str">
        <f t="shared" si="10"/>
        <v xml:space="preserve"> </v>
      </c>
      <c r="AG44" s="270" t="str">
        <f t="shared" si="10"/>
        <v xml:space="preserve"> </v>
      </c>
    </row>
    <row r="45" spans="1:33" customFormat="1">
      <c r="B45" s="130"/>
      <c r="C45" s="133" t="s">
        <v>1005</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row>
    <row r="46" spans="1:33" customFormat="1">
      <c r="B46" s="130"/>
      <c r="C46" s="133" t="s">
        <v>1006</v>
      </c>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row>
    <row r="47" spans="1:33" customFormat="1">
      <c r="B47" s="130"/>
      <c r="C47" s="133" t="s">
        <v>1007</v>
      </c>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row>
    <row r="48" spans="1:33" customFormat="1">
      <c r="B48">
        <v>2</v>
      </c>
      <c r="C48" s="132" t="s">
        <v>1008</v>
      </c>
      <c r="D48" s="271" t="str">
        <f t="shared" ref="D48:S48" si="12">IF(COUNTIF(D49:D51,"C")&gt;=1,"A",IF(COUNTIF(D49:D51,"C")&gt;0,"P"," "))</f>
        <v xml:space="preserve"> </v>
      </c>
      <c r="E48" s="271" t="str">
        <f>IF(COUNTIF(E49:E51,"C")&gt;=1,"A",IF(COUNTIF(E49:E51,"C")&gt;0,"P"," "))</f>
        <v xml:space="preserve"> </v>
      </c>
      <c r="F48" s="271" t="str">
        <f t="shared" si="12"/>
        <v xml:space="preserve"> </v>
      </c>
      <c r="G48" s="271" t="str">
        <f t="shared" si="12"/>
        <v xml:space="preserve"> </v>
      </c>
      <c r="H48" s="271" t="str">
        <f t="shared" si="12"/>
        <v xml:space="preserve"> </v>
      </c>
      <c r="I48" s="271" t="str">
        <f t="shared" si="12"/>
        <v xml:space="preserve"> </v>
      </c>
      <c r="J48" s="271" t="str">
        <f t="shared" si="12"/>
        <v xml:space="preserve"> </v>
      </c>
      <c r="K48" s="271" t="str">
        <f t="shared" si="12"/>
        <v xml:space="preserve"> </v>
      </c>
      <c r="L48" s="271" t="str">
        <f t="shared" si="12"/>
        <v xml:space="preserve"> </v>
      </c>
      <c r="M48" s="271" t="str">
        <f t="shared" si="12"/>
        <v xml:space="preserve"> </v>
      </c>
      <c r="N48" s="271" t="str">
        <f t="shared" si="12"/>
        <v xml:space="preserve"> </v>
      </c>
      <c r="O48" s="271" t="str">
        <f t="shared" si="12"/>
        <v xml:space="preserve"> </v>
      </c>
      <c r="P48" s="271" t="str">
        <f t="shared" si="12"/>
        <v xml:space="preserve"> </v>
      </c>
      <c r="Q48" s="271" t="str">
        <f t="shared" si="12"/>
        <v xml:space="preserve"> </v>
      </c>
      <c r="R48" s="271" t="str">
        <f t="shared" si="12"/>
        <v xml:space="preserve"> </v>
      </c>
      <c r="S48" s="271" t="str">
        <f t="shared" si="12"/>
        <v xml:space="preserve"> </v>
      </c>
      <c r="T48" s="271" t="str">
        <f t="shared" ref="T48:AG48" si="13">IF(COUNTIF(T49:T51,"C")&gt;=1,"A",IF(COUNTIF(T49:T51,"C")&gt;0,"P"," "))</f>
        <v xml:space="preserve"> </v>
      </c>
      <c r="U48" s="271" t="str">
        <f t="shared" si="13"/>
        <v xml:space="preserve"> </v>
      </c>
      <c r="V48" s="271" t="str">
        <f t="shared" si="13"/>
        <v xml:space="preserve"> </v>
      </c>
      <c r="W48" s="271" t="str">
        <f t="shared" si="13"/>
        <v xml:space="preserve"> </v>
      </c>
      <c r="X48" s="271" t="str">
        <f t="shared" si="13"/>
        <v xml:space="preserve"> </v>
      </c>
      <c r="Y48" s="271" t="str">
        <f t="shared" si="13"/>
        <v xml:space="preserve"> </v>
      </c>
      <c r="Z48" s="271" t="str">
        <f t="shared" si="13"/>
        <v xml:space="preserve"> </v>
      </c>
      <c r="AA48" s="271" t="str">
        <f t="shared" si="13"/>
        <v xml:space="preserve"> </v>
      </c>
      <c r="AB48" s="271" t="str">
        <f t="shared" si="13"/>
        <v xml:space="preserve"> </v>
      </c>
      <c r="AC48" s="271" t="str">
        <f t="shared" si="13"/>
        <v xml:space="preserve"> </v>
      </c>
      <c r="AD48" s="271" t="str">
        <f t="shared" si="13"/>
        <v xml:space="preserve"> </v>
      </c>
      <c r="AE48" s="271" t="str">
        <f t="shared" si="13"/>
        <v xml:space="preserve"> </v>
      </c>
      <c r="AF48" s="271" t="str">
        <f t="shared" si="13"/>
        <v xml:space="preserve"> </v>
      </c>
      <c r="AG48" s="271" t="str">
        <f t="shared" si="13"/>
        <v xml:space="preserve"> </v>
      </c>
    </row>
    <row r="49" spans="1:33" customFormat="1">
      <c r="B49" s="130"/>
      <c r="C49" s="133" t="s">
        <v>1009</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row>
    <row r="50" spans="1:33" customFormat="1">
      <c r="B50" s="130"/>
      <c r="C50" s="133" t="s">
        <v>1010</v>
      </c>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row>
    <row r="51" spans="1:33" customFormat="1">
      <c r="B51" s="130"/>
      <c r="C51" s="133" t="s">
        <v>1011</v>
      </c>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row>
    <row r="52" spans="1:33" customFormat="1">
      <c r="B52">
        <v>3</v>
      </c>
      <c r="C52" s="132" t="s">
        <v>1012</v>
      </c>
      <c r="D52" s="271" t="str">
        <f t="shared" ref="D52:S52" si="14">IF(COUNTIF(D53:D55,"C")&gt;=1,"A",IF(COUNTIF(D53:D55,"C")&gt;0,"P"," "))</f>
        <v xml:space="preserve"> </v>
      </c>
      <c r="E52" s="271" t="str">
        <f>IF(COUNTIF(E53:E55,"C")&gt;=1,"A",IF(COUNTIF(E53:E55,"C")&gt;0,"P"," "))</f>
        <v xml:space="preserve"> </v>
      </c>
      <c r="F52" s="271" t="str">
        <f t="shared" si="14"/>
        <v xml:space="preserve"> </v>
      </c>
      <c r="G52" s="271" t="str">
        <f t="shared" si="14"/>
        <v xml:space="preserve"> </v>
      </c>
      <c r="H52" s="271" t="str">
        <f t="shared" si="14"/>
        <v xml:space="preserve"> </v>
      </c>
      <c r="I52" s="271" t="str">
        <f t="shared" si="14"/>
        <v xml:space="preserve"> </v>
      </c>
      <c r="J52" s="271" t="str">
        <f t="shared" si="14"/>
        <v xml:space="preserve"> </v>
      </c>
      <c r="K52" s="271" t="str">
        <f t="shared" si="14"/>
        <v xml:space="preserve"> </v>
      </c>
      <c r="L52" s="271" t="str">
        <f t="shared" si="14"/>
        <v xml:space="preserve"> </v>
      </c>
      <c r="M52" s="271" t="str">
        <f t="shared" si="14"/>
        <v xml:space="preserve"> </v>
      </c>
      <c r="N52" s="271" t="str">
        <f t="shared" si="14"/>
        <v xml:space="preserve"> </v>
      </c>
      <c r="O52" s="271" t="str">
        <f t="shared" si="14"/>
        <v xml:space="preserve"> </v>
      </c>
      <c r="P52" s="271" t="str">
        <f t="shared" si="14"/>
        <v xml:space="preserve"> </v>
      </c>
      <c r="Q52" s="271" t="str">
        <f t="shared" si="14"/>
        <v xml:space="preserve"> </v>
      </c>
      <c r="R52" s="271" t="str">
        <f t="shared" si="14"/>
        <v xml:space="preserve"> </v>
      </c>
      <c r="S52" s="271" t="str">
        <f t="shared" si="14"/>
        <v xml:space="preserve"> </v>
      </c>
      <c r="T52" s="271" t="str">
        <f t="shared" ref="T52:AG52" si="15">IF(COUNTIF(T53:T55,"C")&gt;=1,"A",IF(COUNTIF(T53:T55,"C")&gt;0,"P"," "))</f>
        <v xml:space="preserve"> </v>
      </c>
      <c r="U52" s="271" t="str">
        <f t="shared" si="15"/>
        <v xml:space="preserve"> </v>
      </c>
      <c r="V52" s="271" t="str">
        <f t="shared" si="15"/>
        <v xml:space="preserve"> </v>
      </c>
      <c r="W52" s="271" t="str">
        <f t="shared" si="15"/>
        <v xml:space="preserve"> </v>
      </c>
      <c r="X52" s="271" t="str">
        <f t="shared" si="15"/>
        <v xml:space="preserve"> </v>
      </c>
      <c r="Y52" s="271" t="str">
        <f t="shared" si="15"/>
        <v xml:space="preserve"> </v>
      </c>
      <c r="Z52" s="271" t="str">
        <f t="shared" si="15"/>
        <v xml:space="preserve"> </v>
      </c>
      <c r="AA52" s="271" t="str">
        <f t="shared" si="15"/>
        <v xml:space="preserve"> </v>
      </c>
      <c r="AB52" s="271" t="str">
        <f t="shared" si="15"/>
        <v xml:space="preserve"> </v>
      </c>
      <c r="AC52" s="271" t="str">
        <f t="shared" si="15"/>
        <v xml:space="preserve"> </v>
      </c>
      <c r="AD52" s="271" t="str">
        <f t="shared" si="15"/>
        <v xml:space="preserve"> </v>
      </c>
      <c r="AE52" s="271" t="str">
        <f t="shared" si="15"/>
        <v xml:space="preserve"> </v>
      </c>
      <c r="AF52" s="271" t="str">
        <f t="shared" si="15"/>
        <v xml:space="preserve"> </v>
      </c>
      <c r="AG52" s="271" t="str">
        <f t="shared" si="15"/>
        <v xml:space="preserve"> </v>
      </c>
    </row>
    <row r="53" spans="1:33" customFormat="1">
      <c r="B53" s="130"/>
      <c r="C53" s="133" t="s">
        <v>433</v>
      </c>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row>
    <row r="54" spans="1:33" customFormat="1">
      <c r="B54" s="130"/>
      <c r="C54" s="133" t="s">
        <v>1013</v>
      </c>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row>
    <row r="55" spans="1:33" customFormat="1">
      <c r="B55" s="130"/>
      <c r="C55" s="133" t="s">
        <v>1014</v>
      </c>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row>
    <row r="56" spans="1:33" customFormat="1">
      <c r="B56" s="130">
        <v>4</v>
      </c>
      <c r="C56" s="133" t="s">
        <v>1015</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row>
    <row r="57" spans="1:33" customFormat="1" hidden="1">
      <c r="C57" s="132"/>
      <c r="D57" s="272" t="str">
        <f>IF(COUNTIF(D56,"C")&gt;0,"A",IF(COUNTIF(D56,"C")&gt;0,"P"," "))</f>
        <v xml:space="preserve"> </v>
      </c>
      <c r="E57" s="272" t="str">
        <f>IF(COUNTIF(E56,"C")&gt;0,"A",IF(COUNTIF(E56,"C")&gt;0,"P"," "))</f>
        <v xml:space="preserve"> </v>
      </c>
      <c r="F57" s="272" t="str">
        <f t="shared" ref="F57:S57" si="16">IF(COUNTIF(F56,"C")&gt;0,"A",IF(COUNTIF(F56,"C")&gt;0,"P"," "))</f>
        <v xml:space="preserve"> </v>
      </c>
      <c r="G57" s="272" t="str">
        <f t="shared" si="16"/>
        <v xml:space="preserve"> </v>
      </c>
      <c r="H57" s="272" t="str">
        <f t="shared" si="16"/>
        <v xml:space="preserve"> </v>
      </c>
      <c r="I57" s="272" t="str">
        <f t="shared" si="16"/>
        <v xml:space="preserve"> </v>
      </c>
      <c r="J57" s="272" t="str">
        <f t="shared" si="16"/>
        <v xml:space="preserve"> </v>
      </c>
      <c r="K57" s="272" t="str">
        <f t="shared" si="16"/>
        <v xml:space="preserve"> </v>
      </c>
      <c r="L57" s="272" t="str">
        <f t="shared" si="16"/>
        <v xml:space="preserve"> </v>
      </c>
      <c r="M57" s="272" t="str">
        <f t="shared" si="16"/>
        <v xml:space="preserve"> </v>
      </c>
      <c r="N57" s="272" t="str">
        <f t="shared" si="16"/>
        <v xml:space="preserve"> </v>
      </c>
      <c r="O57" s="272" t="str">
        <f t="shared" si="16"/>
        <v xml:space="preserve"> </v>
      </c>
      <c r="P57" s="272" t="str">
        <f t="shared" si="16"/>
        <v xml:space="preserve"> </v>
      </c>
      <c r="Q57" s="272" t="str">
        <f t="shared" si="16"/>
        <v xml:space="preserve"> </v>
      </c>
      <c r="R57" s="272" t="str">
        <f t="shared" si="16"/>
        <v xml:space="preserve"> </v>
      </c>
      <c r="S57" s="272" t="str">
        <f t="shared" si="16"/>
        <v xml:space="preserve"> </v>
      </c>
      <c r="T57" s="272" t="str">
        <f t="shared" ref="T57:AG57" si="17">IF(COUNTIF(T56,"C")&gt;0,"A",IF(COUNTIF(T56,"C")&gt;0,"P"," "))</f>
        <v xml:space="preserve"> </v>
      </c>
      <c r="U57" s="272" t="str">
        <f t="shared" si="17"/>
        <v xml:space="preserve"> </v>
      </c>
      <c r="V57" s="272" t="str">
        <f t="shared" si="17"/>
        <v xml:space="preserve"> </v>
      </c>
      <c r="W57" s="272" t="str">
        <f t="shared" si="17"/>
        <v xml:space="preserve"> </v>
      </c>
      <c r="X57" s="272" t="str">
        <f t="shared" si="17"/>
        <v xml:space="preserve"> </v>
      </c>
      <c r="Y57" s="272" t="str">
        <f t="shared" si="17"/>
        <v xml:space="preserve"> </v>
      </c>
      <c r="Z57" s="272" t="str">
        <f t="shared" si="17"/>
        <v xml:space="preserve"> </v>
      </c>
      <c r="AA57" s="272" t="str">
        <f t="shared" si="17"/>
        <v xml:space="preserve"> </v>
      </c>
      <c r="AB57" s="272" t="str">
        <f t="shared" si="17"/>
        <v xml:space="preserve"> </v>
      </c>
      <c r="AC57" s="272" t="str">
        <f t="shared" si="17"/>
        <v xml:space="preserve"> </v>
      </c>
      <c r="AD57" s="272" t="str">
        <f t="shared" si="17"/>
        <v xml:space="preserve"> </v>
      </c>
      <c r="AE57" s="272" t="str">
        <f t="shared" si="17"/>
        <v xml:space="preserve"> </v>
      </c>
      <c r="AF57" s="272" t="str">
        <f t="shared" si="17"/>
        <v xml:space="preserve"> </v>
      </c>
      <c r="AG57" s="272" t="str">
        <f t="shared" si="17"/>
        <v xml:space="preserve"> </v>
      </c>
    </row>
    <row r="58" spans="1:33" customFormat="1" ht="13.5" thickBot="1">
      <c r="B58" s="130">
        <v>5</v>
      </c>
      <c r="C58" s="133" t="s">
        <v>1016</v>
      </c>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row>
    <row r="59" spans="1:33" customFormat="1" ht="13.5" hidden="1" thickBot="1">
      <c r="D59" s="272" t="str">
        <f>IF(COUNTIF(D58,"C")&gt;0,"A",IF(COUNTIF(D58,"C")&gt;0,"P"," "))</f>
        <v xml:space="preserve"> </v>
      </c>
      <c r="E59" s="272" t="str">
        <f>IF(COUNTIF(E58,"C")&gt;0,"A",IF(COUNTIF(E58,"C")&gt;0,"P"," "))</f>
        <v xml:space="preserve"> </v>
      </c>
      <c r="F59" s="272" t="str">
        <f t="shared" ref="F59:S59" si="18">IF(COUNTIF(F58,"C")&gt;0,"A",IF(COUNTIF(F58,"C")&gt;0,"P"," "))</f>
        <v xml:space="preserve"> </v>
      </c>
      <c r="G59" s="272" t="str">
        <f t="shared" si="18"/>
        <v xml:space="preserve"> </v>
      </c>
      <c r="H59" s="272" t="str">
        <f t="shared" si="18"/>
        <v xml:space="preserve"> </v>
      </c>
      <c r="I59" s="272" t="str">
        <f t="shared" si="18"/>
        <v xml:space="preserve"> </v>
      </c>
      <c r="J59" s="272" t="str">
        <f t="shared" si="18"/>
        <v xml:space="preserve"> </v>
      </c>
      <c r="K59" s="272" t="str">
        <f t="shared" si="18"/>
        <v xml:space="preserve"> </v>
      </c>
      <c r="L59" s="272" t="str">
        <f t="shared" si="18"/>
        <v xml:space="preserve"> </v>
      </c>
      <c r="M59" s="272" t="str">
        <f t="shared" si="18"/>
        <v xml:space="preserve"> </v>
      </c>
      <c r="N59" s="272" t="str">
        <f t="shared" si="18"/>
        <v xml:space="preserve"> </v>
      </c>
      <c r="O59" s="272" t="str">
        <f t="shared" si="18"/>
        <v xml:space="preserve"> </v>
      </c>
      <c r="P59" s="272" t="str">
        <f t="shared" si="18"/>
        <v xml:space="preserve"> </v>
      </c>
      <c r="Q59" s="272" t="str">
        <f t="shared" si="18"/>
        <v xml:space="preserve"> </v>
      </c>
      <c r="R59" s="272" t="str">
        <f t="shared" si="18"/>
        <v xml:space="preserve"> </v>
      </c>
      <c r="S59" s="272" t="str">
        <f t="shared" si="18"/>
        <v xml:space="preserve"> </v>
      </c>
      <c r="T59" s="272" t="str">
        <f t="shared" ref="T59:AG59" si="19">IF(COUNTIF(T58,"C")&gt;0,"A",IF(COUNTIF(T58,"C")&gt;0,"P"," "))</f>
        <v xml:space="preserve"> </v>
      </c>
      <c r="U59" s="272" t="str">
        <f t="shared" si="19"/>
        <v xml:space="preserve"> </v>
      </c>
      <c r="V59" s="272" t="str">
        <f t="shared" si="19"/>
        <v xml:space="preserve"> </v>
      </c>
      <c r="W59" s="272" t="str">
        <f t="shared" si="19"/>
        <v xml:space="preserve"> </v>
      </c>
      <c r="X59" s="272" t="str">
        <f t="shared" si="19"/>
        <v xml:space="preserve"> </v>
      </c>
      <c r="Y59" s="272" t="str">
        <f t="shared" si="19"/>
        <v xml:space="preserve"> </v>
      </c>
      <c r="Z59" s="272" t="str">
        <f t="shared" si="19"/>
        <v xml:space="preserve"> </v>
      </c>
      <c r="AA59" s="272" t="str">
        <f t="shared" si="19"/>
        <v xml:space="preserve"> </v>
      </c>
      <c r="AB59" s="272" t="str">
        <f t="shared" si="19"/>
        <v xml:space="preserve"> </v>
      </c>
      <c r="AC59" s="272" t="str">
        <f t="shared" si="19"/>
        <v xml:space="preserve"> </v>
      </c>
      <c r="AD59" s="272" t="str">
        <f t="shared" si="19"/>
        <v xml:space="preserve"> </v>
      </c>
      <c r="AE59" s="272" t="str">
        <f t="shared" si="19"/>
        <v xml:space="preserve"> </v>
      </c>
      <c r="AF59" s="272" t="str">
        <f t="shared" si="19"/>
        <v xml:space="preserve"> </v>
      </c>
      <c r="AG59" s="272" t="str">
        <f t="shared" si="19"/>
        <v xml:space="preserve"> </v>
      </c>
    </row>
    <row r="60" spans="1:33" customFormat="1" ht="12" customHeight="1" thickBot="1">
      <c r="C60" s="274" t="s">
        <v>117</v>
      </c>
      <c r="D60" s="155" t="str">
        <f>IF(COUNTIF(D44:D59,"A")&gt;4,"C",IF(COUNTIF(D44:D59,"P")&gt;0,"P",IF(COUNTIF(D44:D59,"A")&gt;0,"P"," ")))</f>
        <v xml:space="preserve"> </v>
      </c>
      <c r="E60" s="155" t="str">
        <f>IF(COUNTIF(E44:E59,"A")&gt;4,"C",IF(COUNTIF(E44:E59,"P")&gt;0,"P",IF(COUNTIF(E44:E59,"A")&gt;0,"P"," ")))</f>
        <v xml:space="preserve"> </v>
      </c>
      <c r="F60" s="155" t="str">
        <f t="shared" ref="F60:S60" si="20">IF(COUNTIF(F44:F59,"A")&gt;4,"C",IF(COUNTIF(F44:F59,"P")&gt;0,"P",IF(COUNTIF(F44:F59,"A")&gt;0,"P"," ")))</f>
        <v xml:space="preserve"> </v>
      </c>
      <c r="G60" s="155" t="str">
        <f t="shared" si="20"/>
        <v xml:space="preserve"> </v>
      </c>
      <c r="H60" s="155" t="str">
        <f t="shared" si="20"/>
        <v xml:space="preserve"> </v>
      </c>
      <c r="I60" s="155" t="str">
        <f t="shared" si="20"/>
        <v xml:space="preserve"> </v>
      </c>
      <c r="J60" s="155" t="str">
        <f t="shared" si="20"/>
        <v xml:space="preserve"> </v>
      </c>
      <c r="K60" s="155" t="str">
        <f t="shared" si="20"/>
        <v xml:space="preserve"> </v>
      </c>
      <c r="L60" s="155" t="str">
        <f t="shared" si="20"/>
        <v xml:space="preserve"> </v>
      </c>
      <c r="M60" s="155" t="str">
        <f t="shared" si="20"/>
        <v xml:space="preserve"> </v>
      </c>
      <c r="N60" s="155" t="str">
        <f t="shared" si="20"/>
        <v xml:space="preserve"> </v>
      </c>
      <c r="O60" s="155" t="str">
        <f t="shared" si="20"/>
        <v xml:space="preserve"> </v>
      </c>
      <c r="P60" s="155" t="str">
        <f t="shared" si="20"/>
        <v xml:space="preserve"> </v>
      </c>
      <c r="Q60" s="155" t="str">
        <f t="shared" si="20"/>
        <v xml:space="preserve"> </v>
      </c>
      <c r="R60" s="155" t="str">
        <f t="shared" si="20"/>
        <v xml:space="preserve"> </v>
      </c>
      <c r="S60" s="155" t="str">
        <f t="shared" si="20"/>
        <v xml:space="preserve"> </v>
      </c>
      <c r="T60" s="155" t="str">
        <f t="shared" ref="T60:AG60" si="21">IF(COUNTIF(T44:T59,"A")&gt;4,"C",IF(COUNTIF(T44:T59,"P")&gt;0,"P",IF(COUNTIF(T44:T59,"A")&gt;0,"P"," ")))</f>
        <v xml:space="preserve"> </v>
      </c>
      <c r="U60" s="155" t="str">
        <f t="shared" si="21"/>
        <v xml:space="preserve"> </v>
      </c>
      <c r="V60" s="155" t="str">
        <f t="shared" si="21"/>
        <v xml:space="preserve"> </v>
      </c>
      <c r="W60" s="155" t="str">
        <f t="shared" si="21"/>
        <v xml:space="preserve"> </v>
      </c>
      <c r="X60" s="155" t="str">
        <f t="shared" si="21"/>
        <v xml:space="preserve"> </v>
      </c>
      <c r="Y60" s="155" t="str">
        <f t="shared" si="21"/>
        <v xml:space="preserve"> </v>
      </c>
      <c r="Z60" s="155" t="str">
        <f t="shared" si="21"/>
        <v xml:space="preserve"> </v>
      </c>
      <c r="AA60" s="155" t="str">
        <f t="shared" si="21"/>
        <v xml:space="preserve"> </v>
      </c>
      <c r="AB60" s="155" t="str">
        <f t="shared" si="21"/>
        <v xml:space="preserve"> </v>
      </c>
      <c r="AC60" s="155" t="str">
        <f t="shared" si="21"/>
        <v xml:space="preserve"> </v>
      </c>
      <c r="AD60" s="155" t="str">
        <f t="shared" si="21"/>
        <v xml:space="preserve"> </v>
      </c>
      <c r="AE60" s="155" t="str">
        <f t="shared" si="21"/>
        <v xml:space="preserve"> </v>
      </c>
      <c r="AF60" s="155" t="str">
        <f t="shared" si="21"/>
        <v xml:space="preserve"> </v>
      </c>
      <c r="AG60" s="155" t="str">
        <f t="shared" si="21"/>
        <v xml:space="preserve"> </v>
      </c>
    </row>
    <row r="61" spans="1:33" customFormat="1">
      <c r="A61" s="266"/>
      <c r="B61" s="267" t="s">
        <v>1017</v>
      </c>
      <c r="C61" s="420"/>
      <c r="D61" s="268"/>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row>
    <row r="62" spans="1:33" customFormat="1">
      <c r="B62">
        <v>1</v>
      </c>
      <c r="C62" s="273" t="s">
        <v>1004</v>
      </c>
      <c r="D62" s="270" t="str">
        <f t="shared" ref="D62:AG62" si="22">IF(COUNTIF(D63:D65,"C")&gt;=1,"A",IF(COUNTIF(D63:D65,"C")&gt;0,"P"," "))</f>
        <v xml:space="preserve"> </v>
      </c>
      <c r="E62" s="270" t="str">
        <f t="shared" si="22"/>
        <v xml:space="preserve"> </v>
      </c>
      <c r="F62" s="270" t="str">
        <f t="shared" ref="F62:S62" si="23">IF(COUNTIF(F63:F65,"C")&gt;=1,"A",IF(COUNTIF(F63:F65,"C")&gt;0,"P"," "))</f>
        <v xml:space="preserve"> </v>
      </c>
      <c r="G62" s="270" t="str">
        <f t="shared" si="23"/>
        <v xml:space="preserve"> </v>
      </c>
      <c r="H62" s="270" t="str">
        <f t="shared" si="23"/>
        <v xml:space="preserve"> </v>
      </c>
      <c r="I62" s="270" t="str">
        <f t="shared" si="23"/>
        <v xml:space="preserve"> </v>
      </c>
      <c r="J62" s="270" t="str">
        <f t="shared" si="23"/>
        <v xml:space="preserve"> </v>
      </c>
      <c r="K62" s="270" t="str">
        <f t="shared" si="23"/>
        <v xml:space="preserve"> </v>
      </c>
      <c r="L62" s="270" t="str">
        <f t="shared" si="23"/>
        <v xml:space="preserve"> </v>
      </c>
      <c r="M62" s="270" t="str">
        <f t="shared" si="23"/>
        <v xml:space="preserve"> </v>
      </c>
      <c r="N62" s="270" t="str">
        <f t="shared" si="23"/>
        <v xml:space="preserve"> </v>
      </c>
      <c r="O62" s="270" t="str">
        <f t="shared" si="23"/>
        <v xml:space="preserve"> </v>
      </c>
      <c r="P62" s="270" t="str">
        <f t="shared" si="23"/>
        <v xml:space="preserve"> </v>
      </c>
      <c r="Q62" s="270" t="str">
        <f t="shared" si="23"/>
        <v xml:space="preserve"> </v>
      </c>
      <c r="R62" s="270" t="str">
        <f t="shared" si="23"/>
        <v xml:space="preserve"> </v>
      </c>
      <c r="S62" s="270" t="str">
        <f t="shared" si="23"/>
        <v xml:space="preserve"> </v>
      </c>
      <c r="T62" s="270" t="str">
        <f t="shared" si="22"/>
        <v xml:space="preserve"> </v>
      </c>
      <c r="U62" s="270" t="str">
        <f t="shared" si="22"/>
        <v xml:space="preserve"> </v>
      </c>
      <c r="V62" s="270" t="str">
        <f t="shared" si="22"/>
        <v xml:space="preserve"> </v>
      </c>
      <c r="W62" s="270" t="str">
        <f t="shared" si="22"/>
        <v xml:space="preserve"> </v>
      </c>
      <c r="X62" s="270" t="str">
        <f t="shared" si="22"/>
        <v xml:space="preserve"> </v>
      </c>
      <c r="Y62" s="270" t="str">
        <f t="shared" si="22"/>
        <v xml:space="preserve"> </v>
      </c>
      <c r="Z62" s="270" t="str">
        <f t="shared" si="22"/>
        <v xml:space="preserve"> </v>
      </c>
      <c r="AA62" s="270" t="str">
        <f t="shared" si="22"/>
        <v xml:space="preserve"> </v>
      </c>
      <c r="AB62" s="270" t="str">
        <f t="shared" si="22"/>
        <v xml:space="preserve"> </v>
      </c>
      <c r="AC62" s="270" t="str">
        <f t="shared" si="22"/>
        <v xml:space="preserve"> </v>
      </c>
      <c r="AD62" s="270" t="str">
        <f t="shared" si="22"/>
        <v xml:space="preserve"> </v>
      </c>
      <c r="AE62" s="270" t="str">
        <f t="shared" si="22"/>
        <v xml:space="preserve"> </v>
      </c>
      <c r="AF62" s="270" t="str">
        <f t="shared" si="22"/>
        <v xml:space="preserve"> </v>
      </c>
      <c r="AG62" s="270" t="str">
        <f t="shared" si="22"/>
        <v xml:space="preserve"> </v>
      </c>
    </row>
    <row r="63" spans="1:33" customFormat="1">
      <c r="B63" s="130"/>
      <c r="C63" s="133" t="s">
        <v>1005</v>
      </c>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row>
    <row r="64" spans="1:33" customFormat="1">
      <c r="B64" s="130"/>
      <c r="C64" s="133" t="s">
        <v>1006</v>
      </c>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row>
    <row r="65" spans="1:33" customFormat="1">
      <c r="B65" s="130"/>
      <c r="C65" s="133" t="s">
        <v>1007</v>
      </c>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row>
    <row r="66" spans="1:33" customFormat="1">
      <c r="B66">
        <v>2</v>
      </c>
      <c r="C66" s="132" t="s">
        <v>1008</v>
      </c>
      <c r="D66" s="271" t="str">
        <f t="shared" ref="D66:S66" si="24">IF(COUNTIF(D67:D69,"C")&gt;=1,"A",IF(COUNTIF(D67:D69,"C")&gt;0,"P"," "))</f>
        <v xml:space="preserve"> </v>
      </c>
      <c r="E66" s="271" t="str">
        <f>IF(COUNTIF(E67:E69,"C")&gt;=1,"A",IF(COUNTIF(E67:E69,"C")&gt;0,"P"," "))</f>
        <v xml:space="preserve"> </v>
      </c>
      <c r="F66" s="271" t="str">
        <f t="shared" si="24"/>
        <v xml:space="preserve"> </v>
      </c>
      <c r="G66" s="271" t="str">
        <f t="shared" si="24"/>
        <v xml:space="preserve"> </v>
      </c>
      <c r="H66" s="271" t="str">
        <f t="shared" si="24"/>
        <v xml:space="preserve"> </v>
      </c>
      <c r="I66" s="271" t="str">
        <f t="shared" si="24"/>
        <v xml:space="preserve"> </v>
      </c>
      <c r="J66" s="271" t="str">
        <f t="shared" si="24"/>
        <v xml:space="preserve"> </v>
      </c>
      <c r="K66" s="271" t="str">
        <f t="shared" si="24"/>
        <v xml:space="preserve"> </v>
      </c>
      <c r="L66" s="271" t="str">
        <f t="shared" si="24"/>
        <v xml:space="preserve"> </v>
      </c>
      <c r="M66" s="271" t="str">
        <f t="shared" si="24"/>
        <v xml:space="preserve"> </v>
      </c>
      <c r="N66" s="271" t="str">
        <f t="shared" si="24"/>
        <v xml:space="preserve"> </v>
      </c>
      <c r="O66" s="271" t="str">
        <f t="shared" si="24"/>
        <v xml:space="preserve"> </v>
      </c>
      <c r="P66" s="271" t="str">
        <f t="shared" si="24"/>
        <v xml:space="preserve"> </v>
      </c>
      <c r="Q66" s="271" t="str">
        <f t="shared" si="24"/>
        <v xml:space="preserve"> </v>
      </c>
      <c r="R66" s="271" t="str">
        <f t="shared" si="24"/>
        <v xml:space="preserve"> </v>
      </c>
      <c r="S66" s="271" t="str">
        <f t="shared" si="24"/>
        <v xml:space="preserve"> </v>
      </c>
      <c r="T66" s="271" t="str">
        <f t="shared" ref="T66:AG66" si="25">IF(COUNTIF(T67:T69,"C")&gt;=1,"A",IF(COUNTIF(T67:T69,"C")&gt;0,"P"," "))</f>
        <v xml:space="preserve"> </v>
      </c>
      <c r="U66" s="271" t="str">
        <f t="shared" si="25"/>
        <v xml:space="preserve"> </v>
      </c>
      <c r="V66" s="271" t="str">
        <f t="shared" si="25"/>
        <v xml:space="preserve"> </v>
      </c>
      <c r="W66" s="271" t="str">
        <f t="shared" si="25"/>
        <v xml:space="preserve"> </v>
      </c>
      <c r="X66" s="271" t="str">
        <f t="shared" si="25"/>
        <v xml:space="preserve"> </v>
      </c>
      <c r="Y66" s="271" t="str">
        <f t="shared" si="25"/>
        <v xml:space="preserve"> </v>
      </c>
      <c r="Z66" s="271" t="str">
        <f t="shared" si="25"/>
        <v xml:space="preserve"> </v>
      </c>
      <c r="AA66" s="271" t="str">
        <f t="shared" si="25"/>
        <v xml:space="preserve"> </v>
      </c>
      <c r="AB66" s="271" t="str">
        <f t="shared" si="25"/>
        <v xml:space="preserve"> </v>
      </c>
      <c r="AC66" s="271" t="str">
        <f t="shared" si="25"/>
        <v xml:space="preserve"> </v>
      </c>
      <c r="AD66" s="271" t="str">
        <f t="shared" si="25"/>
        <v xml:space="preserve"> </v>
      </c>
      <c r="AE66" s="271" t="str">
        <f t="shared" si="25"/>
        <v xml:space="preserve"> </v>
      </c>
      <c r="AF66" s="271" t="str">
        <f t="shared" si="25"/>
        <v xml:space="preserve"> </v>
      </c>
      <c r="AG66" s="271" t="str">
        <f t="shared" si="25"/>
        <v xml:space="preserve"> </v>
      </c>
    </row>
    <row r="67" spans="1:33" customFormat="1">
      <c r="B67" s="130"/>
      <c r="C67" s="133" t="s">
        <v>1009</v>
      </c>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row>
    <row r="68" spans="1:33" customFormat="1">
      <c r="B68" s="130"/>
      <c r="C68" s="133" t="s">
        <v>1010</v>
      </c>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row>
    <row r="69" spans="1:33" customFormat="1">
      <c r="B69" s="130"/>
      <c r="C69" s="133" t="s">
        <v>1011</v>
      </c>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row>
    <row r="70" spans="1:33" customFormat="1">
      <c r="B70">
        <v>3</v>
      </c>
      <c r="C70" s="132" t="s">
        <v>1012</v>
      </c>
      <c r="D70" s="271" t="str">
        <f t="shared" ref="D70:S70" si="26">IF(COUNTIF(D71:D73,"C")&gt;=1,"A",IF(COUNTIF(D71:D73,"C")&gt;0,"P"," "))</f>
        <v xml:space="preserve"> </v>
      </c>
      <c r="E70" s="271" t="str">
        <f>IF(COUNTIF(E71:E73,"C")&gt;=1,"A",IF(COUNTIF(E71:E73,"C")&gt;0,"P"," "))</f>
        <v xml:space="preserve"> </v>
      </c>
      <c r="F70" s="271" t="str">
        <f t="shared" si="26"/>
        <v xml:space="preserve"> </v>
      </c>
      <c r="G70" s="271" t="str">
        <f t="shared" si="26"/>
        <v xml:space="preserve"> </v>
      </c>
      <c r="H70" s="271" t="str">
        <f t="shared" si="26"/>
        <v xml:space="preserve"> </v>
      </c>
      <c r="I70" s="271" t="str">
        <f t="shared" si="26"/>
        <v xml:space="preserve"> </v>
      </c>
      <c r="J70" s="271" t="str">
        <f t="shared" si="26"/>
        <v xml:space="preserve"> </v>
      </c>
      <c r="K70" s="271" t="str">
        <f t="shared" si="26"/>
        <v xml:space="preserve"> </v>
      </c>
      <c r="L70" s="271" t="str">
        <f t="shared" si="26"/>
        <v xml:space="preserve"> </v>
      </c>
      <c r="M70" s="271" t="str">
        <f t="shared" si="26"/>
        <v xml:space="preserve"> </v>
      </c>
      <c r="N70" s="271" t="str">
        <f t="shared" si="26"/>
        <v xml:space="preserve"> </v>
      </c>
      <c r="O70" s="271" t="str">
        <f t="shared" si="26"/>
        <v xml:space="preserve"> </v>
      </c>
      <c r="P70" s="271" t="str">
        <f t="shared" si="26"/>
        <v xml:space="preserve"> </v>
      </c>
      <c r="Q70" s="271" t="str">
        <f t="shared" si="26"/>
        <v xml:space="preserve"> </v>
      </c>
      <c r="R70" s="271" t="str">
        <f t="shared" si="26"/>
        <v xml:space="preserve"> </v>
      </c>
      <c r="S70" s="271" t="str">
        <f t="shared" si="26"/>
        <v xml:space="preserve"> </v>
      </c>
      <c r="T70" s="271" t="str">
        <f t="shared" ref="T70:AG70" si="27">IF(COUNTIF(T71:T73,"C")&gt;=1,"A",IF(COUNTIF(T71:T73,"C")&gt;0,"P"," "))</f>
        <v xml:space="preserve"> </v>
      </c>
      <c r="U70" s="271" t="str">
        <f t="shared" si="27"/>
        <v xml:space="preserve"> </v>
      </c>
      <c r="V70" s="271" t="str">
        <f t="shared" si="27"/>
        <v xml:space="preserve"> </v>
      </c>
      <c r="W70" s="271" t="str">
        <f t="shared" si="27"/>
        <v xml:space="preserve"> </v>
      </c>
      <c r="X70" s="271" t="str">
        <f t="shared" si="27"/>
        <v xml:space="preserve"> </v>
      </c>
      <c r="Y70" s="271" t="str">
        <f t="shared" si="27"/>
        <v xml:space="preserve"> </v>
      </c>
      <c r="Z70" s="271" t="str">
        <f t="shared" si="27"/>
        <v xml:space="preserve"> </v>
      </c>
      <c r="AA70" s="271" t="str">
        <f t="shared" si="27"/>
        <v xml:space="preserve"> </v>
      </c>
      <c r="AB70" s="271" t="str">
        <f t="shared" si="27"/>
        <v xml:space="preserve"> </v>
      </c>
      <c r="AC70" s="271" t="str">
        <f t="shared" si="27"/>
        <v xml:space="preserve"> </v>
      </c>
      <c r="AD70" s="271" t="str">
        <f t="shared" si="27"/>
        <v xml:space="preserve"> </v>
      </c>
      <c r="AE70" s="271" t="str">
        <f t="shared" si="27"/>
        <v xml:space="preserve"> </v>
      </c>
      <c r="AF70" s="271" t="str">
        <f t="shared" si="27"/>
        <v xml:space="preserve"> </v>
      </c>
      <c r="AG70" s="271" t="str">
        <f t="shared" si="27"/>
        <v xml:space="preserve"> </v>
      </c>
    </row>
    <row r="71" spans="1:33" customFormat="1">
      <c r="B71" s="130"/>
      <c r="C71" s="133" t="s">
        <v>433</v>
      </c>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row>
    <row r="72" spans="1:33" customFormat="1">
      <c r="B72" s="130"/>
      <c r="C72" s="133" t="s">
        <v>1013</v>
      </c>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row>
    <row r="73" spans="1:33" customFormat="1">
      <c r="B73" s="130"/>
      <c r="C73" s="133" t="s">
        <v>1014</v>
      </c>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row>
    <row r="74" spans="1:33" customFormat="1">
      <c r="B74" s="130">
        <v>4</v>
      </c>
      <c r="C74" s="133" t="s">
        <v>1015</v>
      </c>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row>
    <row r="75" spans="1:33" customFormat="1" hidden="1">
      <c r="C75" s="132"/>
      <c r="D75" s="272" t="str">
        <f>IF(COUNTIF(D74,"C")&gt;0,"A",IF(COUNTIF(D74,"C")&gt;0,"P"," "))</f>
        <v xml:space="preserve"> </v>
      </c>
      <c r="E75" s="272" t="str">
        <f>IF(COUNTIF(E74,"C")&gt;0,"A",IF(COUNTIF(E74,"C")&gt;0,"P"," "))</f>
        <v xml:space="preserve"> </v>
      </c>
      <c r="F75" s="272" t="str">
        <f t="shared" ref="F75:S75" si="28">IF(COUNTIF(F74,"C")&gt;0,"A",IF(COUNTIF(F74,"C")&gt;0,"P"," "))</f>
        <v xml:space="preserve"> </v>
      </c>
      <c r="G75" s="272" t="str">
        <f t="shared" si="28"/>
        <v xml:space="preserve"> </v>
      </c>
      <c r="H75" s="272" t="str">
        <f t="shared" si="28"/>
        <v xml:space="preserve"> </v>
      </c>
      <c r="I75" s="272" t="str">
        <f t="shared" si="28"/>
        <v xml:space="preserve"> </v>
      </c>
      <c r="J75" s="272" t="str">
        <f t="shared" si="28"/>
        <v xml:space="preserve"> </v>
      </c>
      <c r="K75" s="272" t="str">
        <f t="shared" si="28"/>
        <v xml:space="preserve"> </v>
      </c>
      <c r="L75" s="272" t="str">
        <f t="shared" si="28"/>
        <v xml:space="preserve"> </v>
      </c>
      <c r="M75" s="272" t="str">
        <f t="shared" si="28"/>
        <v xml:space="preserve"> </v>
      </c>
      <c r="N75" s="272" t="str">
        <f t="shared" si="28"/>
        <v xml:space="preserve"> </v>
      </c>
      <c r="O75" s="272" t="str">
        <f t="shared" si="28"/>
        <v xml:space="preserve"> </v>
      </c>
      <c r="P75" s="272" t="str">
        <f t="shared" si="28"/>
        <v xml:space="preserve"> </v>
      </c>
      <c r="Q75" s="272" t="str">
        <f t="shared" si="28"/>
        <v xml:space="preserve"> </v>
      </c>
      <c r="R75" s="272" t="str">
        <f t="shared" si="28"/>
        <v xml:space="preserve"> </v>
      </c>
      <c r="S75" s="272" t="str">
        <f t="shared" si="28"/>
        <v xml:space="preserve"> </v>
      </c>
      <c r="T75" s="272" t="str">
        <f t="shared" ref="T75:AG75" si="29">IF(COUNTIF(T74,"C")&gt;0,"A",IF(COUNTIF(T74,"C")&gt;0,"P"," "))</f>
        <v xml:space="preserve"> </v>
      </c>
      <c r="U75" s="272" t="str">
        <f t="shared" si="29"/>
        <v xml:space="preserve"> </v>
      </c>
      <c r="V75" s="272" t="str">
        <f t="shared" si="29"/>
        <v xml:space="preserve"> </v>
      </c>
      <c r="W75" s="272" t="str">
        <f t="shared" si="29"/>
        <v xml:space="preserve"> </v>
      </c>
      <c r="X75" s="272" t="str">
        <f t="shared" si="29"/>
        <v xml:space="preserve"> </v>
      </c>
      <c r="Y75" s="272" t="str">
        <f t="shared" si="29"/>
        <v xml:space="preserve"> </v>
      </c>
      <c r="Z75" s="272" t="str">
        <f t="shared" si="29"/>
        <v xml:space="preserve"> </v>
      </c>
      <c r="AA75" s="272" t="str">
        <f t="shared" si="29"/>
        <v xml:space="preserve"> </v>
      </c>
      <c r="AB75" s="272" t="str">
        <f t="shared" si="29"/>
        <v xml:space="preserve"> </v>
      </c>
      <c r="AC75" s="272" t="str">
        <f t="shared" si="29"/>
        <v xml:space="preserve"> </v>
      </c>
      <c r="AD75" s="272" t="str">
        <f t="shared" si="29"/>
        <v xml:space="preserve"> </v>
      </c>
      <c r="AE75" s="272" t="str">
        <f t="shared" si="29"/>
        <v xml:space="preserve"> </v>
      </c>
      <c r="AF75" s="272" t="str">
        <f t="shared" si="29"/>
        <v xml:space="preserve"> </v>
      </c>
      <c r="AG75" s="272" t="str">
        <f t="shared" si="29"/>
        <v xml:space="preserve"> </v>
      </c>
    </row>
    <row r="76" spans="1:33" customFormat="1" ht="13.5" thickBot="1">
      <c r="B76" s="130">
        <v>5</v>
      </c>
      <c r="C76" s="133" t="s">
        <v>1016</v>
      </c>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row>
    <row r="77" spans="1:33" customFormat="1" ht="13.5" hidden="1" thickBot="1">
      <c r="D77" s="272" t="str">
        <f>IF(COUNTIF(D76,"C")&gt;0,"A",IF(COUNTIF(D76,"C")&gt;0,"P"," "))</f>
        <v xml:space="preserve"> </v>
      </c>
      <c r="E77" s="272" t="str">
        <f>IF(COUNTIF(E76,"C")&gt;0,"A",IF(COUNTIF(E76,"C")&gt;0,"P"," "))</f>
        <v xml:space="preserve"> </v>
      </c>
      <c r="F77" s="272" t="str">
        <f t="shared" ref="F77:S77" si="30">IF(COUNTIF(F76,"C")&gt;0,"A",IF(COUNTIF(F76,"C")&gt;0,"P"," "))</f>
        <v xml:space="preserve"> </v>
      </c>
      <c r="G77" s="272" t="str">
        <f t="shared" si="30"/>
        <v xml:space="preserve"> </v>
      </c>
      <c r="H77" s="272" t="str">
        <f t="shared" si="30"/>
        <v xml:space="preserve"> </v>
      </c>
      <c r="I77" s="272" t="str">
        <f t="shared" si="30"/>
        <v xml:space="preserve"> </v>
      </c>
      <c r="J77" s="272" t="str">
        <f t="shared" si="30"/>
        <v xml:space="preserve"> </v>
      </c>
      <c r="K77" s="272" t="str">
        <f t="shared" si="30"/>
        <v xml:space="preserve"> </v>
      </c>
      <c r="L77" s="272" t="str">
        <f t="shared" si="30"/>
        <v xml:space="preserve"> </v>
      </c>
      <c r="M77" s="272" t="str">
        <f t="shared" si="30"/>
        <v xml:space="preserve"> </v>
      </c>
      <c r="N77" s="272" t="str">
        <f t="shared" si="30"/>
        <v xml:space="preserve"> </v>
      </c>
      <c r="O77" s="272" t="str">
        <f t="shared" si="30"/>
        <v xml:space="preserve"> </v>
      </c>
      <c r="P77" s="272" t="str">
        <f t="shared" si="30"/>
        <v xml:space="preserve"> </v>
      </c>
      <c r="Q77" s="272" t="str">
        <f t="shared" si="30"/>
        <v xml:space="preserve"> </v>
      </c>
      <c r="R77" s="272" t="str">
        <f t="shared" si="30"/>
        <v xml:space="preserve"> </v>
      </c>
      <c r="S77" s="272" t="str">
        <f t="shared" si="30"/>
        <v xml:space="preserve"> </v>
      </c>
      <c r="T77" s="272" t="str">
        <f t="shared" ref="T77:AG77" si="31">IF(COUNTIF(T76,"C")&gt;0,"A",IF(COUNTIF(T76,"C")&gt;0,"P"," "))</f>
        <v xml:space="preserve"> </v>
      </c>
      <c r="U77" s="272" t="str">
        <f t="shared" si="31"/>
        <v xml:space="preserve"> </v>
      </c>
      <c r="V77" s="272" t="str">
        <f t="shared" si="31"/>
        <v xml:space="preserve"> </v>
      </c>
      <c r="W77" s="272" t="str">
        <f t="shared" si="31"/>
        <v xml:space="preserve"> </v>
      </c>
      <c r="X77" s="272" t="str">
        <f t="shared" si="31"/>
        <v xml:space="preserve"> </v>
      </c>
      <c r="Y77" s="272" t="str">
        <f t="shared" si="31"/>
        <v xml:space="preserve"> </v>
      </c>
      <c r="Z77" s="272" t="str">
        <f t="shared" si="31"/>
        <v xml:space="preserve"> </v>
      </c>
      <c r="AA77" s="272" t="str">
        <f t="shared" si="31"/>
        <v xml:space="preserve"> </v>
      </c>
      <c r="AB77" s="272" t="str">
        <f t="shared" si="31"/>
        <v xml:space="preserve"> </v>
      </c>
      <c r="AC77" s="272" t="str">
        <f t="shared" si="31"/>
        <v xml:space="preserve"> </v>
      </c>
      <c r="AD77" s="272" t="str">
        <f t="shared" si="31"/>
        <v xml:space="preserve"> </v>
      </c>
      <c r="AE77" s="272" t="str">
        <f t="shared" si="31"/>
        <v xml:space="preserve"> </v>
      </c>
      <c r="AF77" s="272" t="str">
        <f t="shared" si="31"/>
        <v xml:space="preserve"> </v>
      </c>
      <c r="AG77" s="272" t="str">
        <f t="shared" si="31"/>
        <v xml:space="preserve"> </v>
      </c>
    </row>
    <row r="78" spans="1:33" customFormat="1" ht="12" customHeight="1" thickBot="1">
      <c r="C78" s="274" t="s">
        <v>117</v>
      </c>
      <c r="D78" s="155" t="str">
        <f>IF(COUNTIF(D62:D77,"A")&gt;4,"C",IF(COUNTIF(D62:D77,"P")&gt;0,"P",IF(COUNTIF(D62:D77,"A")&gt;0,"P"," ")))</f>
        <v xml:space="preserve"> </v>
      </c>
      <c r="E78" s="155" t="str">
        <f>IF(COUNTIF(E62:E77,"A")&gt;4,"C",IF(COUNTIF(E62:E77,"P")&gt;0,"P",IF(COUNTIF(E62:E77,"A")&gt;0,"P"," ")))</f>
        <v xml:space="preserve"> </v>
      </c>
      <c r="F78" s="155" t="str">
        <f t="shared" ref="F78:S78" si="32">IF(COUNTIF(F62:F77,"A")&gt;4,"C",IF(COUNTIF(F62:F77,"P")&gt;0,"P",IF(COUNTIF(F62:F77,"A")&gt;0,"P"," ")))</f>
        <v xml:space="preserve"> </v>
      </c>
      <c r="G78" s="155" t="str">
        <f t="shared" si="32"/>
        <v xml:space="preserve"> </v>
      </c>
      <c r="H78" s="155" t="str">
        <f t="shared" si="32"/>
        <v xml:space="preserve"> </v>
      </c>
      <c r="I78" s="155" t="str">
        <f t="shared" si="32"/>
        <v xml:space="preserve"> </v>
      </c>
      <c r="J78" s="155" t="str">
        <f t="shared" si="32"/>
        <v xml:space="preserve"> </v>
      </c>
      <c r="K78" s="155" t="str">
        <f t="shared" si="32"/>
        <v xml:space="preserve"> </v>
      </c>
      <c r="L78" s="155" t="str">
        <f t="shared" si="32"/>
        <v xml:space="preserve"> </v>
      </c>
      <c r="M78" s="155" t="str">
        <f t="shared" si="32"/>
        <v xml:space="preserve"> </v>
      </c>
      <c r="N78" s="155" t="str">
        <f t="shared" si="32"/>
        <v xml:space="preserve"> </v>
      </c>
      <c r="O78" s="155" t="str">
        <f t="shared" si="32"/>
        <v xml:space="preserve"> </v>
      </c>
      <c r="P78" s="155" t="str">
        <f t="shared" si="32"/>
        <v xml:space="preserve"> </v>
      </c>
      <c r="Q78" s="155" t="str">
        <f t="shared" si="32"/>
        <v xml:space="preserve"> </v>
      </c>
      <c r="R78" s="155" t="str">
        <f t="shared" si="32"/>
        <v xml:space="preserve"> </v>
      </c>
      <c r="S78" s="155" t="str">
        <f t="shared" si="32"/>
        <v xml:space="preserve"> </v>
      </c>
      <c r="T78" s="155" t="str">
        <f t="shared" ref="T78:AG78" si="33">IF(COUNTIF(T62:T77,"A")&gt;4,"C",IF(COUNTIF(T62:T77,"P")&gt;0,"P",IF(COUNTIF(T62:T77,"A")&gt;0,"P"," ")))</f>
        <v xml:space="preserve"> </v>
      </c>
      <c r="U78" s="155" t="str">
        <f t="shared" si="33"/>
        <v xml:space="preserve"> </v>
      </c>
      <c r="V78" s="155" t="str">
        <f t="shared" si="33"/>
        <v xml:space="preserve"> </v>
      </c>
      <c r="W78" s="155" t="str">
        <f t="shared" si="33"/>
        <v xml:space="preserve"> </v>
      </c>
      <c r="X78" s="155" t="str">
        <f t="shared" si="33"/>
        <v xml:space="preserve"> </v>
      </c>
      <c r="Y78" s="155" t="str">
        <f t="shared" si="33"/>
        <v xml:space="preserve"> </v>
      </c>
      <c r="Z78" s="155" t="str">
        <f t="shared" si="33"/>
        <v xml:space="preserve"> </v>
      </c>
      <c r="AA78" s="155" t="str">
        <f t="shared" si="33"/>
        <v xml:space="preserve"> </v>
      </c>
      <c r="AB78" s="155" t="str">
        <f t="shared" si="33"/>
        <v xml:space="preserve"> </v>
      </c>
      <c r="AC78" s="155" t="str">
        <f t="shared" si="33"/>
        <v xml:space="preserve"> </v>
      </c>
      <c r="AD78" s="155" t="str">
        <f t="shared" si="33"/>
        <v xml:space="preserve"> </v>
      </c>
      <c r="AE78" s="155" t="str">
        <f t="shared" si="33"/>
        <v xml:space="preserve"> </v>
      </c>
      <c r="AF78" s="155" t="str">
        <f t="shared" si="33"/>
        <v xml:space="preserve"> </v>
      </c>
      <c r="AG78" s="155" t="str">
        <f t="shared" si="33"/>
        <v xml:space="preserve"> </v>
      </c>
    </row>
    <row r="79" spans="1:33" customFormat="1">
      <c r="A79" s="266"/>
      <c r="B79" s="267" t="s">
        <v>1018</v>
      </c>
      <c r="C79" s="424"/>
      <c r="D79" s="600" t="s">
        <v>1019</v>
      </c>
      <c r="E79" s="600"/>
      <c r="F79" s="600"/>
      <c r="G79" s="600"/>
      <c r="H79" s="600"/>
      <c r="I79" s="600"/>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row>
    <row r="80" spans="1:33" customFormat="1">
      <c r="B80">
        <v>1</v>
      </c>
      <c r="C80" s="419" t="s">
        <v>1020</v>
      </c>
      <c r="D80" s="270" t="str">
        <f t="shared" ref="D80:AG80" si="34">IF(COUNTIF(D81:D83,"C")&gt;=1,"A",IF(COUNTIF(D81:D83,"C")&gt;0,"P"," "))</f>
        <v xml:space="preserve"> </v>
      </c>
      <c r="E80" s="270" t="str">
        <f t="shared" si="34"/>
        <v xml:space="preserve"> </v>
      </c>
      <c r="F80" s="270" t="str">
        <f t="shared" ref="F80:S80" si="35">IF(COUNTIF(F81:F83,"C")&gt;=1,"A",IF(COUNTIF(F81:F83,"C")&gt;0,"P"," "))</f>
        <v xml:space="preserve"> </v>
      </c>
      <c r="G80" s="270" t="str">
        <f t="shared" si="35"/>
        <v xml:space="preserve"> </v>
      </c>
      <c r="H80" s="270" t="str">
        <f t="shared" si="35"/>
        <v xml:space="preserve"> </v>
      </c>
      <c r="I80" s="270" t="str">
        <f t="shared" si="35"/>
        <v xml:space="preserve"> </v>
      </c>
      <c r="J80" s="270" t="str">
        <f t="shared" si="35"/>
        <v xml:space="preserve"> </v>
      </c>
      <c r="K80" s="270" t="str">
        <f t="shared" si="35"/>
        <v xml:space="preserve"> </v>
      </c>
      <c r="L80" s="270" t="str">
        <f t="shared" si="35"/>
        <v xml:space="preserve"> </v>
      </c>
      <c r="M80" s="270" t="str">
        <f t="shared" si="35"/>
        <v xml:space="preserve"> </v>
      </c>
      <c r="N80" s="270" t="str">
        <f t="shared" si="35"/>
        <v xml:space="preserve"> </v>
      </c>
      <c r="O80" s="270" t="str">
        <f t="shared" si="35"/>
        <v xml:space="preserve"> </v>
      </c>
      <c r="P80" s="270" t="str">
        <f t="shared" si="35"/>
        <v xml:space="preserve"> </v>
      </c>
      <c r="Q80" s="270" t="str">
        <f t="shared" si="35"/>
        <v xml:space="preserve"> </v>
      </c>
      <c r="R80" s="270" t="str">
        <f t="shared" si="35"/>
        <v xml:space="preserve"> </v>
      </c>
      <c r="S80" s="270" t="str">
        <f t="shared" si="35"/>
        <v xml:space="preserve"> </v>
      </c>
      <c r="T80" s="270" t="str">
        <f t="shared" si="34"/>
        <v xml:space="preserve"> </v>
      </c>
      <c r="U80" s="270" t="str">
        <f t="shared" si="34"/>
        <v xml:space="preserve"> </v>
      </c>
      <c r="V80" s="270" t="str">
        <f t="shared" si="34"/>
        <v xml:space="preserve"> </v>
      </c>
      <c r="W80" s="270" t="str">
        <f t="shared" si="34"/>
        <v xml:space="preserve"> </v>
      </c>
      <c r="X80" s="270" t="str">
        <f t="shared" si="34"/>
        <v xml:space="preserve"> </v>
      </c>
      <c r="Y80" s="270" t="str">
        <f t="shared" si="34"/>
        <v xml:space="preserve"> </v>
      </c>
      <c r="Z80" s="270" t="str">
        <f t="shared" si="34"/>
        <v xml:space="preserve"> </v>
      </c>
      <c r="AA80" s="270" t="str">
        <f t="shared" si="34"/>
        <v xml:space="preserve"> </v>
      </c>
      <c r="AB80" s="270" t="str">
        <f t="shared" si="34"/>
        <v xml:space="preserve"> </v>
      </c>
      <c r="AC80" s="270" t="str">
        <f t="shared" si="34"/>
        <v xml:space="preserve"> </v>
      </c>
      <c r="AD80" s="270" t="str">
        <f t="shared" si="34"/>
        <v xml:space="preserve"> </v>
      </c>
      <c r="AE80" s="270" t="str">
        <f t="shared" si="34"/>
        <v xml:space="preserve"> </v>
      </c>
      <c r="AF80" s="270" t="str">
        <f t="shared" si="34"/>
        <v xml:space="preserve"> </v>
      </c>
      <c r="AG80" s="270" t="str">
        <f t="shared" si="34"/>
        <v xml:space="preserve"> </v>
      </c>
    </row>
    <row r="81" spans="2:33" customFormat="1">
      <c r="B81" s="130"/>
      <c r="C81" s="133" t="s">
        <v>1021</v>
      </c>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row>
    <row r="82" spans="2:33" customFormat="1">
      <c r="B82" s="130"/>
      <c r="C82" s="133" t="s">
        <v>1022</v>
      </c>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row>
    <row r="83" spans="2:33" customFormat="1">
      <c r="B83" s="130"/>
      <c r="C83" s="133" t="s">
        <v>1023</v>
      </c>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row>
    <row r="84" spans="2:33" customFormat="1">
      <c r="B84">
        <v>2</v>
      </c>
      <c r="C84" s="132" t="s">
        <v>1024</v>
      </c>
      <c r="D84" s="271" t="str">
        <f t="shared" ref="D84:AG84" si="36">IF(COUNTIF(D85:D87,"C")&gt;=1,"A",IF(COUNTIF(D85:D87,"C")&gt;0,"P"," "))</f>
        <v xml:space="preserve"> </v>
      </c>
      <c r="E84" s="271" t="str">
        <f t="shared" si="36"/>
        <v xml:space="preserve"> </v>
      </c>
      <c r="F84" s="271" t="str">
        <f t="shared" ref="F84:S84" si="37">IF(COUNTIF(F85:F87,"C")&gt;=1,"A",IF(COUNTIF(F85:F87,"C")&gt;0,"P"," "))</f>
        <v xml:space="preserve"> </v>
      </c>
      <c r="G84" s="271" t="str">
        <f t="shared" si="37"/>
        <v xml:space="preserve"> </v>
      </c>
      <c r="H84" s="271" t="str">
        <f t="shared" si="37"/>
        <v xml:space="preserve"> </v>
      </c>
      <c r="I84" s="271" t="str">
        <f t="shared" si="37"/>
        <v xml:space="preserve"> </v>
      </c>
      <c r="J84" s="271" t="str">
        <f t="shared" si="37"/>
        <v xml:space="preserve"> </v>
      </c>
      <c r="K84" s="271" t="str">
        <f t="shared" si="37"/>
        <v xml:space="preserve"> </v>
      </c>
      <c r="L84" s="271" t="str">
        <f t="shared" si="37"/>
        <v xml:space="preserve"> </v>
      </c>
      <c r="M84" s="271" t="str">
        <f t="shared" si="37"/>
        <v xml:space="preserve"> </v>
      </c>
      <c r="N84" s="271" t="str">
        <f t="shared" si="37"/>
        <v xml:space="preserve"> </v>
      </c>
      <c r="O84" s="271" t="str">
        <f t="shared" si="37"/>
        <v xml:space="preserve"> </v>
      </c>
      <c r="P84" s="271" t="str">
        <f t="shared" si="37"/>
        <v xml:space="preserve"> </v>
      </c>
      <c r="Q84" s="271" t="str">
        <f t="shared" si="37"/>
        <v xml:space="preserve"> </v>
      </c>
      <c r="R84" s="271" t="str">
        <f t="shared" si="37"/>
        <v xml:space="preserve"> </v>
      </c>
      <c r="S84" s="271" t="str">
        <f t="shared" si="37"/>
        <v xml:space="preserve"> </v>
      </c>
      <c r="T84" s="271" t="str">
        <f t="shared" si="36"/>
        <v xml:space="preserve"> </v>
      </c>
      <c r="U84" s="271" t="str">
        <f t="shared" si="36"/>
        <v xml:space="preserve"> </v>
      </c>
      <c r="V84" s="271" t="str">
        <f t="shared" si="36"/>
        <v xml:space="preserve"> </v>
      </c>
      <c r="W84" s="271" t="str">
        <f t="shared" si="36"/>
        <v xml:space="preserve"> </v>
      </c>
      <c r="X84" s="271" t="str">
        <f t="shared" si="36"/>
        <v xml:space="preserve"> </v>
      </c>
      <c r="Y84" s="271" t="str">
        <f t="shared" si="36"/>
        <v xml:space="preserve"> </v>
      </c>
      <c r="Z84" s="271" t="str">
        <f t="shared" si="36"/>
        <v xml:space="preserve"> </v>
      </c>
      <c r="AA84" s="271" t="str">
        <f t="shared" si="36"/>
        <v xml:space="preserve"> </v>
      </c>
      <c r="AB84" s="271" t="str">
        <f t="shared" si="36"/>
        <v xml:space="preserve"> </v>
      </c>
      <c r="AC84" s="271" t="str">
        <f t="shared" si="36"/>
        <v xml:space="preserve"> </v>
      </c>
      <c r="AD84" s="271" t="str">
        <f t="shared" si="36"/>
        <v xml:space="preserve"> </v>
      </c>
      <c r="AE84" s="271" t="str">
        <f t="shared" si="36"/>
        <v xml:space="preserve"> </v>
      </c>
      <c r="AF84" s="271" t="str">
        <f t="shared" si="36"/>
        <v xml:space="preserve"> </v>
      </c>
      <c r="AG84" s="271" t="str">
        <f t="shared" si="36"/>
        <v xml:space="preserve"> </v>
      </c>
    </row>
    <row r="85" spans="2:33" customFormat="1">
      <c r="B85" s="130"/>
      <c r="C85" s="133" t="s">
        <v>1025</v>
      </c>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row>
    <row r="86" spans="2:33" customFormat="1">
      <c r="B86" s="130"/>
      <c r="C86" s="133" t="s">
        <v>1026</v>
      </c>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row>
    <row r="87" spans="2:33" customFormat="1">
      <c r="B87" s="130"/>
      <c r="C87" s="133" t="s">
        <v>1027</v>
      </c>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row>
    <row r="88" spans="2:33" customFormat="1">
      <c r="B88">
        <v>3</v>
      </c>
      <c r="C88" s="132" t="s">
        <v>1028</v>
      </c>
      <c r="D88" s="271" t="str">
        <f t="shared" ref="D88:AG88" si="38">IF(COUNTIF(D89:D91,"C")&gt;=1,"A",IF(COUNTIF(D89:D91,"C")&gt;0,"P"," "))</f>
        <v xml:space="preserve"> </v>
      </c>
      <c r="E88" s="271" t="str">
        <f t="shared" si="38"/>
        <v xml:space="preserve"> </v>
      </c>
      <c r="F88" s="271" t="str">
        <f t="shared" ref="F88:S88" si="39">IF(COUNTIF(F89:F91,"C")&gt;=1,"A",IF(COUNTIF(F89:F91,"C")&gt;0,"P"," "))</f>
        <v xml:space="preserve"> </v>
      </c>
      <c r="G88" s="271" t="str">
        <f t="shared" si="39"/>
        <v xml:space="preserve"> </v>
      </c>
      <c r="H88" s="271" t="str">
        <f t="shared" si="39"/>
        <v xml:space="preserve"> </v>
      </c>
      <c r="I88" s="271" t="str">
        <f t="shared" si="39"/>
        <v xml:space="preserve"> </v>
      </c>
      <c r="J88" s="271" t="str">
        <f t="shared" si="39"/>
        <v xml:space="preserve"> </v>
      </c>
      <c r="K88" s="271" t="str">
        <f t="shared" si="39"/>
        <v xml:space="preserve"> </v>
      </c>
      <c r="L88" s="271" t="str">
        <f t="shared" si="39"/>
        <v xml:space="preserve"> </v>
      </c>
      <c r="M88" s="271" t="str">
        <f t="shared" si="39"/>
        <v xml:space="preserve"> </v>
      </c>
      <c r="N88" s="271" t="str">
        <f t="shared" si="39"/>
        <v xml:space="preserve"> </v>
      </c>
      <c r="O88" s="271" t="str">
        <f t="shared" si="39"/>
        <v xml:space="preserve"> </v>
      </c>
      <c r="P88" s="271" t="str">
        <f t="shared" si="39"/>
        <v xml:space="preserve"> </v>
      </c>
      <c r="Q88" s="271" t="str">
        <f t="shared" si="39"/>
        <v xml:space="preserve"> </v>
      </c>
      <c r="R88" s="271" t="str">
        <f t="shared" si="39"/>
        <v xml:space="preserve"> </v>
      </c>
      <c r="S88" s="271" t="str">
        <f t="shared" si="39"/>
        <v xml:space="preserve"> </v>
      </c>
      <c r="T88" s="271" t="str">
        <f t="shared" si="38"/>
        <v xml:space="preserve"> </v>
      </c>
      <c r="U88" s="271" t="str">
        <f t="shared" si="38"/>
        <v xml:space="preserve"> </v>
      </c>
      <c r="V88" s="271" t="str">
        <f t="shared" si="38"/>
        <v xml:space="preserve"> </v>
      </c>
      <c r="W88" s="271" t="str">
        <f t="shared" si="38"/>
        <v xml:space="preserve"> </v>
      </c>
      <c r="X88" s="271" t="str">
        <f t="shared" si="38"/>
        <v xml:space="preserve"> </v>
      </c>
      <c r="Y88" s="271" t="str">
        <f t="shared" si="38"/>
        <v xml:space="preserve"> </v>
      </c>
      <c r="Z88" s="271" t="str">
        <f t="shared" si="38"/>
        <v xml:space="preserve"> </v>
      </c>
      <c r="AA88" s="271" t="str">
        <f t="shared" si="38"/>
        <v xml:space="preserve"> </v>
      </c>
      <c r="AB88" s="271" t="str">
        <f t="shared" si="38"/>
        <v xml:space="preserve"> </v>
      </c>
      <c r="AC88" s="271" t="str">
        <f t="shared" si="38"/>
        <v xml:space="preserve"> </v>
      </c>
      <c r="AD88" s="271" t="str">
        <f t="shared" si="38"/>
        <v xml:space="preserve"> </v>
      </c>
      <c r="AE88" s="271" t="str">
        <f t="shared" si="38"/>
        <v xml:space="preserve"> </v>
      </c>
      <c r="AF88" s="271" t="str">
        <f t="shared" si="38"/>
        <v xml:space="preserve"> </v>
      </c>
      <c r="AG88" s="271" t="str">
        <f t="shared" si="38"/>
        <v xml:space="preserve"> </v>
      </c>
    </row>
    <row r="89" spans="2:33" customFormat="1">
      <c r="B89" s="130"/>
      <c r="C89" s="133" t="s">
        <v>1029</v>
      </c>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row>
    <row r="90" spans="2:33" customFormat="1">
      <c r="B90" s="130"/>
      <c r="C90" s="133" t="s">
        <v>1030</v>
      </c>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row>
    <row r="91" spans="2:33" customFormat="1">
      <c r="B91" s="130"/>
      <c r="C91" s="133" t="s">
        <v>1031</v>
      </c>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row>
    <row r="92" spans="2:33" customFormat="1">
      <c r="B92" s="130">
        <v>4</v>
      </c>
      <c r="C92" s="133" t="s">
        <v>1015</v>
      </c>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row>
    <row r="93" spans="2:33" customFormat="1" hidden="1">
      <c r="C93" s="132"/>
      <c r="D93" s="272" t="str">
        <f>IF(COUNTIF(D92,"C")&gt;0,"A",IF(COUNTIF(D92,"C")&gt;0,"P"," "))</f>
        <v xml:space="preserve"> </v>
      </c>
      <c r="E93" s="272" t="str">
        <f>IF(COUNTIF(E92,"C")&gt;0,"A",IF(COUNTIF(E92,"C")&gt;0,"P"," "))</f>
        <v xml:space="preserve"> </v>
      </c>
      <c r="F93" s="272" t="str">
        <f t="shared" ref="F93:S93" si="40">IF(COUNTIF(F92,"C")&gt;0,"A",IF(COUNTIF(F92,"C")&gt;0,"P"," "))</f>
        <v xml:space="preserve"> </v>
      </c>
      <c r="G93" s="272" t="str">
        <f t="shared" si="40"/>
        <v xml:space="preserve"> </v>
      </c>
      <c r="H93" s="272" t="str">
        <f t="shared" si="40"/>
        <v xml:space="preserve"> </v>
      </c>
      <c r="I93" s="272" t="str">
        <f t="shared" si="40"/>
        <v xml:space="preserve"> </v>
      </c>
      <c r="J93" s="272" t="str">
        <f t="shared" si="40"/>
        <v xml:space="preserve"> </v>
      </c>
      <c r="K93" s="272" t="str">
        <f t="shared" si="40"/>
        <v xml:space="preserve"> </v>
      </c>
      <c r="L93" s="272" t="str">
        <f t="shared" si="40"/>
        <v xml:space="preserve"> </v>
      </c>
      <c r="M93" s="272" t="str">
        <f t="shared" si="40"/>
        <v xml:space="preserve"> </v>
      </c>
      <c r="N93" s="272" t="str">
        <f t="shared" si="40"/>
        <v xml:space="preserve"> </v>
      </c>
      <c r="O93" s="272" t="str">
        <f t="shared" si="40"/>
        <v xml:space="preserve"> </v>
      </c>
      <c r="P93" s="272" t="str">
        <f t="shared" si="40"/>
        <v xml:space="preserve"> </v>
      </c>
      <c r="Q93" s="272" t="str">
        <f t="shared" si="40"/>
        <v xml:space="preserve"> </v>
      </c>
      <c r="R93" s="272" t="str">
        <f t="shared" si="40"/>
        <v xml:space="preserve"> </v>
      </c>
      <c r="S93" s="272" t="str">
        <f t="shared" si="40"/>
        <v xml:space="preserve"> </v>
      </c>
      <c r="T93" s="272" t="str">
        <f t="shared" ref="T93:AG93" si="41">IF(COUNTIF(T92,"C")&gt;0,"A",IF(COUNTIF(T92,"C")&gt;0,"P"," "))</f>
        <v xml:space="preserve"> </v>
      </c>
      <c r="U93" s="272" t="str">
        <f t="shared" si="41"/>
        <v xml:space="preserve"> </v>
      </c>
      <c r="V93" s="272" t="str">
        <f t="shared" si="41"/>
        <v xml:space="preserve"> </v>
      </c>
      <c r="W93" s="272" t="str">
        <f t="shared" si="41"/>
        <v xml:space="preserve"> </v>
      </c>
      <c r="X93" s="272" t="str">
        <f t="shared" si="41"/>
        <v xml:space="preserve"> </v>
      </c>
      <c r="Y93" s="272" t="str">
        <f t="shared" si="41"/>
        <v xml:space="preserve"> </v>
      </c>
      <c r="Z93" s="272" t="str">
        <f t="shared" si="41"/>
        <v xml:space="preserve"> </v>
      </c>
      <c r="AA93" s="272" t="str">
        <f t="shared" si="41"/>
        <v xml:space="preserve"> </v>
      </c>
      <c r="AB93" s="272" t="str">
        <f t="shared" si="41"/>
        <v xml:space="preserve"> </v>
      </c>
      <c r="AC93" s="272" t="str">
        <f t="shared" si="41"/>
        <v xml:space="preserve"> </v>
      </c>
      <c r="AD93" s="272" t="str">
        <f t="shared" si="41"/>
        <v xml:space="preserve"> </v>
      </c>
      <c r="AE93" s="272" t="str">
        <f t="shared" si="41"/>
        <v xml:space="preserve"> </v>
      </c>
      <c r="AF93" s="272" t="str">
        <f t="shared" si="41"/>
        <v xml:space="preserve"> </v>
      </c>
      <c r="AG93" s="272" t="str">
        <f t="shared" si="41"/>
        <v xml:space="preserve"> </v>
      </c>
    </row>
    <row r="94" spans="2:33" customFormat="1" ht="13.5" thickBot="1">
      <c r="B94" s="130">
        <v>5</v>
      </c>
      <c r="C94" s="133" t="s">
        <v>1016</v>
      </c>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row>
    <row r="95" spans="2:33" customFormat="1" ht="13.5" hidden="1" thickBot="1">
      <c r="D95" s="272" t="str">
        <f>IF(COUNTIF(D94,"C")&gt;0,"A",IF(COUNTIF(D94,"C")&gt;0,"P"," "))</f>
        <v xml:space="preserve"> </v>
      </c>
      <c r="E95" s="272" t="str">
        <f>IF(COUNTIF(E94,"C")&gt;0,"A",IF(COUNTIF(E94,"C")&gt;0,"P"," "))</f>
        <v xml:space="preserve"> </v>
      </c>
      <c r="F95" s="272" t="str">
        <f t="shared" ref="F95:S95" si="42">IF(COUNTIF(F94,"C")&gt;0,"A",IF(COUNTIF(F94,"C")&gt;0,"P"," "))</f>
        <v xml:space="preserve"> </v>
      </c>
      <c r="G95" s="272" t="str">
        <f t="shared" si="42"/>
        <v xml:space="preserve"> </v>
      </c>
      <c r="H95" s="272" t="str">
        <f t="shared" si="42"/>
        <v xml:space="preserve"> </v>
      </c>
      <c r="I95" s="272" t="str">
        <f t="shared" si="42"/>
        <v xml:space="preserve"> </v>
      </c>
      <c r="J95" s="272" t="str">
        <f t="shared" si="42"/>
        <v xml:space="preserve"> </v>
      </c>
      <c r="K95" s="272" t="str">
        <f t="shared" si="42"/>
        <v xml:space="preserve"> </v>
      </c>
      <c r="L95" s="272" t="str">
        <f t="shared" si="42"/>
        <v xml:space="preserve"> </v>
      </c>
      <c r="M95" s="272" t="str">
        <f t="shared" si="42"/>
        <v xml:space="preserve"> </v>
      </c>
      <c r="N95" s="272" t="str">
        <f t="shared" si="42"/>
        <v xml:space="preserve"> </v>
      </c>
      <c r="O95" s="272" t="str">
        <f t="shared" si="42"/>
        <v xml:space="preserve"> </v>
      </c>
      <c r="P95" s="272" t="str">
        <f t="shared" si="42"/>
        <v xml:space="preserve"> </v>
      </c>
      <c r="Q95" s="272" t="str">
        <f t="shared" si="42"/>
        <v xml:space="preserve"> </v>
      </c>
      <c r="R95" s="272" t="str">
        <f t="shared" si="42"/>
        <v xml:space="preserve"> </v>
      </c>
      <c r="S95" s="272" t="str">
        <f t="shared" si="42"/>
        <v xml:space="preserve"> </v>
      </c>
      <c r="T95" s="272" t="str">
        <f t="shared" ref="T95:AG95" si="43">IF(COUNTIF(T94,"C")&gt;0,"A",IF(COUNTIF(T94,"C")&gt;0,"P"," "))</f>
        <v xml:space="preserve"> </v>
      </c>
      <c r="U95" s="272" t="str">
        <f t="shared" si="43"/>
        <v xml:space="preserve"> </v>
      </c>
      <c r="V95" s="272" t="str">
        <f t="shared" si="43"/>
        <v xml:space="preserve"> </v>
      </c>
      <c r="W95" s="272" t="str">
        <f t="shared" si="43"/>
        <v xml:space="preserve"> </v>
      </c>
      <c r="X95" s="272" t="str">
        <f t="shared" si="43"/>
        <v xml:space="preserve"> </v>
      </c>
      <c r="Y95" s="272" t="str">
        <f t="shared" si="43"/>
        <v xml:space="preserve"> </v>
      </c>
      <c r="Z95" s="272" t="str">
        <f t="shared" si="43"/>
        <v xml:space="preserve"> </v>
      </c>
      <c r="AA95" s="272" t="str">
        <f t="shared" si="43"/>
        <v xml:space="preserve"> </v>
      </c>
      <c r="AB95" s="272" t="str">
        <f t="shared" si="43"/>
        <v xml:space="preserve"> </v>
      </c>
      <c r="AC95" s="272" t="str">
        <f t="shared" si="43"/>
        <v xml:space="preserve"> </v>
      </c>
      <c r="AD95" s="272" t="str">
        <f t="shared" si="43"/>
        <v xml:space="preserve"> </v>
      </c>
      <c r="AE95" s="272" t="str">
        <f t="shared" si="43"/>
        <v xml:space="preserve"> </v>
      </c>
      <c r="AF95" s="272" t="str">
        <f t="shared" si="43"/>
        <v xml:space="preserve"> </v>
      </c>
      <c r="AG95" s="272" t="str">
        <f t="shared" si="43"/>
        <v xml:space="preserve"> </v>
      </c>
    </row>
    <row r="96" spans="2:33" customFormat="1" ht="12" customHeight="1" thickBot="1">
      <c r="C96" s="421" t="s">
        <v>117</v>
      </c>
      <c r="D96" s="155" t="str">
        <f>IF(COUNTIF(D80:D95,"A")&gt;4,"C",IF(COUNTIF(D80:D95,"P")&gt;0,"P",IF(COUNTIF(D80:D95,"A")&gt;0,"P"," ")))</f>
        <v xml:space="preserve"> </v>
      </c>
      <c r="E96" s="155" t="str">
        <f>IF(COUNTIF(E80:E95,"A")&gt;4,"C",IF(COUNTIF(E80:E95,"P")&gt;0,"P",IF(COUNTIF(E80:E95,"A")&gt;0,"P"," ")))</f>
        <v xml:space="preserve"> </v>
      </c>
      <c r="F96" s="155" t="str">
        <f t="shared" ref="F96:S96" si="44">IF(COUNTIF(F80:F95,"A")&gt;4,"C",IF(COUNTIF(F80:F95,"P")&gt;0,"P",IF(COUNTIF(F80:F95,"A")&gt;0,"P"," ")))</f>
        <v xml:space="preserve"> </v>
      </c>
      <c r="G96" s="155" t="str">
        <f t="shared" si="44"/>
        <v xml:space="preserve"> </v>
      </c>
      <c r="H96" s="155" t="str">
        <f t="shared" si="44"/>
        <v xml:space="preserve"> </v>
      </c>
      <c r="I96" s="155" t="str">
        <f t="shared" si="44"/>
        <v xml:space="preserve"> </v>
      </c>
      <c r="J96" s="155" t="str">
        <f t="shared" si="44"/>
        <v xml:space="preserve"> </v>
      </c>
      <c r="K96" s="155" t="str">
        <f t="shared" si="44"/>
        <v xml:space="preserve"> </v>
      </c>
      <c r="L96" s="155" t="str">
        <f t="shared" si="44"/>
        <v xml:space="preserve"> </v>
      </c>
      <c r="M96" s="155" t="str">
        <f t="shared" si="44"/>
        <v xml:space="preserve"> </v>
      </c>
      <c r="N96" s="155" t="str">
        <f t="shared" si="44"/>
        <v xml:space="preserve"> </v>
      </c>
      <c r="O96" s="155" t="str">
        <f t="shared" si="44"/>
        <v xml:space="preserve"> </v>
      </c>
      <c r="P96" s="155" t="str">
        <f t="shared" si="44"/>
        <v xml:space="preserve"> </v>
      </c>
      <c r="Q96" s="155" t="str">
        <f t="shared" si="44"/>
        <v xml:space="preserve"> </v>
      </c>
      <c r="R96" s="155" t="str">
        <f t="shared" si="44"/>
        <v xml:space="preserve"> </v>
      </c>
      <c r="S96" s="155" t="str">
        <f t="shared" si="44"/>
        <v xml:space="preserve"> </v>
      </c>
      <c r="T96" s="155" t="str">
        <f t="shared" ref="T96:AG96" si="45">IF(COUNTIF(T80:T95,"A")&gt;4,"C",IF(COUNTIF(T80:T95,"P")&gt;0,"P",IF(COUNTIF(T80:T95,"A")&gt;0,"P"," ")))</f>
        <v xml:space="preserve"> </v>
      </c>
      <c r="U96" s="155" t="str">
        <f t="shared" si="45"/>
        <v xml:space="preserve"> </v>
      </c>
      <c r="V96" s="155" t="str">
        <f t="shared" si="45"/>
        <v xml:space="preserve"> </v>
      </c>
      <c r="W96" s="155" t="str">
        <f t="shared" si="45"/>
        <v xml:space="preserve"> </v>
      </c>
      <c r="X96" s="155" t="str">
        <f t="shared" si="45"/>
        <v xml:space="preserve"> </v>
      </c>
      <c r="Y96" s="155" t="str">
        <f t="shared" si="45"/>
        <v xml:space="preserve"> </v>
      </c>
      <c r="Z96" s="155" t="str">
        <f t="shared" si="45"/>
        <v xml:space="preserve"> </v>
      </c>
      <c r="AA96" s="155" t="str">
        <f t="shared" si="45"/>
        <v xml:space="preserve"> </v>
      </c>
      <c r="AB96" s="155" t="str">
        <f t="shared" si="45"/>
        <v xml:space="preserve"> </v>
      </c>
      <c r="AC96" s="155" t="str">
        <f t="shared" si="45"/>
        <v xml:space="preserve"> </v>
      </c>
      <c r="AD96" s="155" t="str">
        <f t="shared" si="45"/>
        <v xml:space="preserve"> </v>
      </c>
      <c r="AE96" s="155" t="str">
        <f t="shared" si="45"/>
        <v xml:space="preserve"> </v>
      </c>
      <c r="AF96" s="155" t="str">
        <f t="shared" si="45"/>
        <v xml:space="preserve"> </v>
      </c>
      <c r="AG96" s="155" t="str">
        <f t="shared" si="45"/>
        <v xml:space="preserve"> </v>
      </c>
    </row>
    <row r="97" spans="1:33" customFormat="1">
      <c r="A97" s="266"/>
      <c r="B97" s="267" t="s">
        <v>1032</v>
      </c>
      <c r="C97" s="420"/>
      <c r="D97" s="268"/>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row>
    <row r="98" spans="1:33" customFormat="1">
      <c r="B98">
        <v>1</v>
      </c>
      <c r="C98" s="419" t="s">
        <v>1020</v>
      </c>
      <c r="D98" s="270" t="str">
        <f t="shared" ref="D98:AG98" si="46">IF(COUNTIF(D99:D101,"C")&gt;=1,"A",IF(COUNTIF(D99:D101,"C")&gt;0,"P"," "))</f>
        <v xml:space="preserve"> </v>
      </c>
      <c r="E98" s="270" t="str">
        <f t="shared" si="46"/>
        <v xml:space="preserve"> </v>
      </c>
      <c r="F98" s="270" t="str">
        <f t="shared" ref="F98:S98" si="47">IF(COUNTIF(F99:F101,"C")&gt;=1,"A",IF(COUNTIF(F99:F101,"C")&gt;0,"P"," "))</f>
        <v xml:space="preserve"> </v>
      </c>
      <c r="G98" s="270" t="str">
        <f t="shared" si="47"/>
        <v xml:space="preserve"> </v>
      </c>
      <c r="H98" s="270" t="str">
        <f t="shared" si="47"/>
        <v xml:space="preserve"> </v>
      </c>
      <c r="I98" s="270" t="str">
        <f t="shared" si="47"/>
        <v xml:space="preserve"> </v>
      </c>
      <c r="J98" s="270" t="str">
        <f t="shared" si="47"/>
        <v xml:space="preserve"> </v>
      </c>
      <c r="K98" s="270" t="str">
        <f t="shared" si="47"/>
        <v xml:space="preserve"> </v>
      </c>
      <c r="L98" s="270" t="str">
        <f t="shared" si="47"/>
        <v xml:space="preserve"> </v>
      </c>
      <c r="M98" s="270" t="str">
        <f t="shared" si="47"/>
        <v xml:space="preserve"> </v>
      </c>
      <c r="N98" s="270" t="str">
        <f t="shared" si="47"/>
        <v xml:space="preserve"> </v>
      </c>
      <c r="O98" s="270" t="str">
        <f t="shared" si="47"/>
        <v xml:space="preserve"> </v>
      </c>
      <c r="P98" s="270" t="str">
        <f t="shared" si="47"/>
        <v xml:space="preserve"> </v>
      </c>
      <c r="Q98" s="270" t="str">
        <f t="shared" si="47"/>
        <v xml:space="preserve"> </v>
      </c>
      <c r="R98" s="270" t="str">
        <f t="shared" si="47"/>
        <v xml:space="preserve"> </v>
      </c>
      <c r="S98" s="270" t="str">
        <f t="shared" si="47"/>
        <v xml:space="preserve"> </v>
      </c>
      <c r="T98" s="270" t="str">
        <f t="shared" si="46"/>
        <v xml:space="preserve"> </v>
      </c>
      <c r="U98" s="270" t="str">
        <f t="shared" si="46"/>
        <v xml:space="preserve"> </v>
      </c>
      <c r="V98" s="270" t="str">
        <f t="shared" si="46"/>
        <v xml:space="preserve"> </v>
      </c>
      <c r="W98" s="270" t="str">
        <f t="shared" si="46"/>
        <v xml:space="preserve"> </v>
      </c>
      <c r="X98" s="270" t="str">
        <f t="shared" si="46"/>
        <v xml:space="preserve"> </v>
      </c>
      <c r="Y98" s="270" t="str">
        <f t="shared" si="46"/>
        <v xml:space="preserve"> </v>
      </c>
      <c r="Z98" s="270" t="str">
        <f t="shared" si="46"/>
        <v xml:space="preserve"> </v>
      </c>
      <c r="AA98" s="270" t="str">
        <f t="shared" si="46"/>
        <v xml:space="preserve"> </v>
      </c>
      <c r="AB98" s="270" t="str">
        <f t="shared" si="46"/>
        <v xml:space="preserve"> </v>
      </c>
      <c r="AC98" s="270" t="str">
        <f t="shared" si="46"/>
        <v xml:space="preserve"> </v>
      </c>
      <c r="AD98" s="270" t="str">
        <f t="shared" si="46"/>
        <v xml:space="preserve"> </v>
      </c>
      <c r="AE98" s="270" t="str">
        <f t="shared" si="46"/>
        <v xml:space="preserve"> </v>
      </c>
      <c r="AF98" s="270" t="str">
        <f t="shared" si="46"/>
        <v xml:space="preserve"> </v>
      </c>
      <c r="AG98" s="270" t="str">
        <f t="shared" si="46"/>
        <v xml:space="preserve"> </v>
      </c>
    </row>
    <row r="99" spans="1:33" customFormat="1">
      <c r="B99" s="130"/>
      <c r="C99" s="133" t="s">
        <v>1021</v>
      </c>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row>
    <row r="100" spans="1:33" customFormat="1">
      <c r="B100" s="130"/>
      <c r="C100" s="133" t="s">
        <v>1022</v>
      </c>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row>
    <row r="101" spans="1:33" customFormat="1">
      <c r="B101" s="130"/>
      <c r="C101" s="133" t="s">
        <v>1023</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row>
    <row r="102" spans="1:33" customFormat="1">
      <c r="B102">
        <v>2</v>
      </c>
      <c r="C102" s="132" t="s">
        <v>1024</v>
      </c>
      <c r="D102" s="271" t="str">
        <f t="shared" ref="D102:AG102" si="48">IF(COUNTIF(D103:D105,"C")&gt;=1,"A",IF(COUNTIF(D103:D105,"C")&gt;0,"P"," "))</f>
        <v xml:space="preserve"> </v>
      </c>
      <c r="E102" s="271" t="str">
        <f t="shared" si="48"/>
        <v xml:space="preserve"> </v>
      </c>
      <c r="F102" s="271" t="str">
        <f t="shared" ref="F102:S102" si="49">IF(COUNTIF(F103:F105,"C")&gt;=1,"A",IF(COUNTIF(F103:F105,"C")&gt;0,"P"," "))</f>
        <v xml:space="preserve"> </v>
      </c>
      <c r="G102" s="271" t="str">
        <f t="shared" si="49"/>
        <v xml:space="preserve"> </v>
      </c>
      <c r="H102" s="271" t="str">
        <f t="shared" si="49"/>
        <v xml:space="preserve"> </v>
      </c>
      <c r="I102" s="271" t="str">
        <f t="shared" si="49"/>
        <v xml:space="preserve"> </v>
      </c>
      <c r="J102" s="271" t="str">
        <f t="shared" si="49"/>
        <v xml:space="preserve"> </v>
      </c>
      <c r="K102" s="271" t="str">
        <f t="shared" si="49"/>
        <v xml:space="preserve"> </v>
      </c>
      <c r="L102" s="271" t="str">
        <f t="shared" si="49"/>
        <v xml:space="preserve"> </v>
      </c>
      <c r="M102" s="271" t="str">
        <f t="shared" si="49"/>
        <v xml:space="preserve"> </v>
      </c>
      <c r="N102" s="271" t="str">
        <f t="shared" si="49"/>
        <v xml:space="preserve"> </v>
      </c>
      <c r="O102" s="271" t="str">
        <f t="shared" si="49"/>
        <v xml:space="preserve"> </v>
      </c>
      <c r="P102" s="271" t="str">
        <f t="shared" si="49"/>
        <v xml:space="preserve"> </v>
      </c>
      <c r="Q102" s="271" t="str">
        <f t="shared" si="49"/>
        <v xml:space="preserve"> </v>
      </c>
      <c r="R102" s="271" t="str">
        <f t="shared" si="49"/>
        <v xml:space="preserve"> </v>
      </c>
      <c r="S102" s="271" t="str">
        <f t="shared" si="49"/>
        <v xml:space="preserve"> </v>
      </c>
      <c r="T102" s="271" t="str">
        <f t="shared" si="48"/>
        <v xml:space="preserve"> </v>
      </c>
      <c r="U102" s="271" t="str">
        <f t="shared" si="48"/>
        <v xml:space="preserve"> </v>
      </c>
      <c r="V102" s="271" t="str">
        <f t="shared" si="48"/>
        <v xml:space="preserve"> </v>
      </c>
      <c r="W102" s="271" t="str">
        <f t="shared" si="48"/>
        <v xml:space="preserve"> </v>
      </c>
      <c r="X102" s="271" t="str">
        <f t="shared" si="48"/>
        <v xml:space="preserve"> </v>
      </c>
      <c r="Y102" s="271" t="str">
        <f t="shared" si="48"/>
        <v xml:space="preserve"> </v>
      </c>
      <c r="Z102" s="271" t="str">
        <f t="shared" si="48"/>
        <v xml:space="preserve"> </v>
      </c>
      <c r="AA102" s="271" t="str">
        <f t="shared" si="48"/>
        <v xml:space="preserve"> </v>
      </c>
      <c r="AB102" s="271" t="str">
        <f t="shared" si="48"/>
        <v xml:space="preserve"> </v>
      </c>
      <c r="AC102" s="271" t="str">
        <f t="shared" si="48"/>
        <v xml:space="preserve"> </v>
      </c>
      <c r="AD102" s="271" t="str">
        <f t="shared" si="48"/>
        <v xml:space="preserve"> </v>
      </c>
      <c r="AE102" s="271" t="str">
        <f t="shared" si="48"/>
        <v xml:space="preserve"> </v>
      </c>
      <c r="AF102" s="271" t="str">
        <f t="shared" si="48"/>
        <v xml:space="preserve"> </v>
      </c>
      <c r="AG102" s="271" t="str">
        <f t="shared" si="48"/>
        <v xml:space="preserve"> </v>
      </c>
    </row>
    <row r="103" spans="1:33" customFormat="1">
      <c r="B103" s="130"/>
      <c r="C103" s="133" t="s">
        <v>1025</v>
      </c>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row>
    <row r="104" spans="1:33" customFormat="1">
      <c r="B104" s="130"/>
      <c r="C104" s="133" t="s">
        <v>1026</v>
      </c>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row>
    <row r="105" spans="1:33" customFormat="1">
      <c r="B105" s="130"/>
      <c r="C105" s="133" t="s">
        <v>1027</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row>
    <row r="106" spans="1:33" customFormat="1">
      <c r="B106">
        <v>3</v>
      </c>
      <c r="C106" s="132" t="s">
        <v>1028</v>
      </c>
      <c r="D106" s="271" t="str">
        <f t="shared" ref="D106:AG106" si="50">IF(COUNTIF(D107:D109,"C")&gt;=1,"A",IF(COUNTIF(D107:D109,"C")&gt;0,"P"," "))</f>
        <v xml:space="preserve"> </v>
      </c>
      <c r="E106" s="271" t="str">
        <f t="shared" si="50"/>
        <v xml:space="preserve"> </v>
      </c>
      <c r="F106" s="271" t="str">
        <f t="shared" ref="F106:S106" si="51">IF(COUNTIF(F107:F109,"C")&gt;=1,"A",IF(COUNTIF(F107:F109,"C")&gt;0,"P"," "))</f>
        <v xml:space="preserve"> </v>
      </c>
      <c r="G106" s="271" t="str">
        <f t="shared" si="51"/>
        <v xml:space="preserve"> </v>
      </c>
      <c r="H106" s="271" t="str">
        <f t="shared" si="51"/>
        <v xml:space="preserve"> </v>
      </c>
      <c r="I106" s="271" t="str">
        <f t="shared" si="51"/>
        <v xml:space="preserve"> </v>
      </c>
      <c r="J106" s="271" t="str">
        <f t="shared" si="51"/>
        <v xml:space="preserve"> </v>
      </c>
      <c r="K106" s="271" t="str">
        <f t="shared" si="51"/>
        <v xml:space="preserve"> </v>
      </c>
      <c r="L106" s="271" t="str">
        <f t="shared" si="51"/>
        <v xml:space="preserve"> </v>
      </c>
      <c r="M106" s="271" t="str">
        <f t="shared" si="51"/>
        <v xml:space="preserve"> </v>
      </c>
      <c r="N106" s="271" t="str">
        <f t="shared" si="51"/>
        <v xml:space="preserve"> </v>
      </c>
      <c r="O106" s="271" t="str">
        <f t="shared" si="51"/>
        <v xml:space="preserve"> </v>
      </c>
      <c r="P106" s="271" t="str">
        <f t="shared" si="51"/>
        <v xml:space="preserve"> </v>
      </c>
      <c r="Q106" s="271" t="str">
        <f t="shared" si="51"/>
        <v xml:space="preserve"> </v>
      </c>
      <c r="R106" s="271" t="str">
        <f t="shared" si="51"/>
        <v xml:space="preserve"> </v>
      </c>
      <c r="S106" s="271" t="str">
        <f t="shared" si="51"/>
        <v xml:space="preserve"> </v>
      </c>
      <c r="T106" s="271" t="str">
        <f t="shared" si="50"/>
        <v xml:space="preserve"> </v>
      </c>
      <c r="U106" s="271" t="str">
        <f t="shared" si="50"/>
        <v xml:space="preserve"> </v>
      </c>
      <c r="V106" s="271" t="str">
        <f t="shared" si="50"/>
        <v xml:space="preserve"> </v>
      </c>
      <c r="W106" s="271" t="str">
        <f t="shared" si="50"/>
        <v xml:space="preserve"> </v>
      </c>
      <c r="X106" s="271" t="str">
        <f t="shared" si="50"/>
        <v xml:space="preserve"> </v>
      </c>
      <c r="Y106" s="271" t="str">
        <f t="shared" si="50"/>
        <v xml:space="preserve"> </v>
      </c>
      <c r="Z106" s="271" t="str">
        <f t="shared" si="50"/>
        <v xml:space="preserve"> </v>
      </c>
      <c r="AA106" s="271" t="str">
        <f t="shared" si="50"/>
        <v xml:space="preserve"> </v>
      </c>
      <c r="AB106" s="271" t="str">
        <f t="shared" si="50"/>
        <v xml:space="preserve"> </v>
      </c>
      <c r="AC106" s="271" t="str">
        <f t="shared" si="50"/>
        <v xml:space="preserve"> </v>
      </c>
      <c r="AD106" s="271" t="str">
        <f t="shared" si="50"/>
        <v xml:space="preserve"> </v>
      </c>
      <c r="AE106" s="271" t="str">
        <f t="shared" si="50"/>
        <v xml:space="preserve"> </v>
      </c>
      <c r="AF106" s="271" t="str">
        <f t="shared" si="50"/>
        <v xml:space="preserve"> </v>
      </c>
      <c r="AG106" s="271" t="str">
        <f t="shared" si="50"/>
        <v xml:space="preserve"> </v>
      </c>
    </row>
    <row r="107" spans="1:33" customFormat="1">
      <c r="B107" s="130"/>
      <c r="C107" s="133" t="s">
        <v>1029</v>
      </c>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row>
    <row r="108" spans="1:33" customFormat="1">
      <c r="B108" s="130"/>
      <c r="C108" s="133" t="s">
        <v>1030</v>
      </c>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row>
    <row r="109" spans="1:33" customFormat="1">
      <c r="B109" s="130"/>
      <c r="C109" s="133" t="s">
        <v>1031</v>
      </c>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row>
    <row r="110" spans="1:33" customFormat="1">
      <c r="B110" s="130">
        <v>4</v>
      </c>
      <c r="C110" s="133" t="s">
        <v>1015</v>
      </c>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row>
    <row r="111" spans="1:33" customFormat="1" hidden="1">
      <c r="C111" s="132"/>
      <c r="D111" s="272" t="str">
        <f>IF(COUNTIF(D110,"C")&gt;0,"A",IF(COUNTIF(D110,"C")&gt;0,"P"," "))</f>
        <v xml:space="preserve"> </v>
      </c>
      <c r="E111" s="272" t="str">
        <f>IF(COUNTIF(E110,"C")&gt;0,"A",IF(COUNTIF(E110,"C")&gt;0,"P"," "))</f>
        <v xml:space="preserve"> </v>
      </c>
      <c r="F111" s="272" t="str">
        <f t="shared" ref="F111:S111" si="52">IF(COUNTIF(F110,"C")&gt;0,"A",IF(COUNTIF(F110,"C")&gt;0,"P"," "))</f>
        <v xml:space="preserve"> </v>
      </c>
      <c r="G111" s="272" t="str">
        <f t="shared" si="52"/>
        <v xml:space="preserve"> </v>
      </c>
      <c r="H111" s="272" t="str">
        <f t="shared" si="52"/>
        <v xml:space="preserve"> </v>
      </c>
      <c r="I111" s="272" t="str">
        <f t="shared" si="52"/>
        <v xml:space="preserve"> </v>
      </c>
      <c r="J111" s="272" t="str">
        <f t="shared" si="52"/>
        <v xml:space="preserve"> </v>
      </c>
      <c r="K111" s="272" t="str">
        <f t="shared" si="52"/>
        <v xml:space="preserve"> </v>
      </c>
      <c r="L111" s="272" t="str">
        <f t="shared" si="52"/>
        <v xml:space="preserve"> </v>
      </c>
      <c r="M111" s="272" t="str">
        <f t="shared" si="52"/>
        <v xml:space="preserve"> </v>
      </c>
      <c r="N111" s="272" t="str">
        <f t="shared" si="52"/>
        <v xml:space="preserve"> </v>
      </c>
      <c r="O111" s="272" t="str">
        <f t="shared" si="52"/>
        <v xml:space="preserve"> </v>
      </c>
      <c r="P111" s="272" t="str">
        <f t="shared" si="52"/>
        <v xml:space="preserve"> </v>
      </c>
      <c r="Q111" s="272" t="str">
        <f t="shared" si="52"/>
        <v xml:space="preserve"> </v>
      </c>
      <c r="R111" s="272" t="str">
        <f t="shared" si="52"/>
        <v xml:space="preserve"> </v>
      </c>
      <c r="S111" s="272" t="str">
        <f t="shared" si="52"/>
        <v xml:space="preserve"> </v>
      </c>
      <c r="T111" s="272" t="str">
        <f t="shared" ref="T111:AG111" si="53">IF(COUNTIF(T110,"C")&gt;0,"A",IF(COUNTIF(T110,"C")&gt;0,"P"," "))</f>
        <v xml:space="preserve"> </v>
      </c>
      <c r="U111" s="272" t="str">
        <f t="shared" si="53"/>
        <v xml:space="preserve"> </v>
      </c>
      <c r="V111" s="272" t="str">
        <f t="shared" si="53"/>
        <v xml:space="preserve"> </v>
      </c>
      <c r="W111" s="272" t="str">
        <f t="shared" si="53"/>
        <v xml:space="preserve"> </v>
      </c>
      <c r="X111" s="272" t="str">
        <f t="shared" si="53"/>
        <v xml:space="preserve"> </v>
      </c>
      <c r="Y111" s="272" t="str">
        <f t="shared" si="53"/>
        <v xml:space="preserve"> </v>
      </c>
      <c r="Z111" s="272" t="str">
        <f t="shared" si="53"/>
        <v xml:space="preserve"> </v>
      </c>
      <c r="AA111" s="272" t="str">
        <f t="shared" si="53"/>
        <v xml:space="preserve"> </v>
      </c>
      <c r="AB111" s="272" t="str">
        <f t="shared" si="53"/>
        <v xml:space="preserve"> </v>
      </c>
      <c r="AC111" s="272" t="str">
        <f t="shared" si="53"/>
        <v xml:space="preserve"> </v>
      </c>
      <c r="AD111" s="272" t="str">
        <f t="shared" si="53"/>
        <v xml:space="preserve"> </v>
      </c>
      <c r="AE111" s="272" t="str">
        <f t="shared" si="53"/>
        <v xml:space="preserve"> </v>
      </c>
      <c r="AF111" s="272" t="str">
        <f t="shared" si="53"/>
        <v xml:space="preserve"> </v>
      </c>
      <c r="AG111" s="272" t="str">
        <f t="shared" si="53"/>
        <v xml:space="preserve"> </v>
      </c>
    </row>
    <row r="112" spans="1:33" customFormat="1" ht="13.5" thickBot="1">
      <c r="B112" s="130">
        <v>5</v>
      </c>
      <c r="C112" s="133" t="s">
        <v>1016</v>
      </c>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row>
    <row r="113" spans="1:33" customFormat="1" ht="13.5" hidden="1" thickBot="1">
      <c r="D113" s="272" t="str">
        <f>IF(COUNTIF(D112,"C")&gt;0,"A",IF(COUNTIF(D112,"C")&gt;0,"P"," "))</f>
        <v xml:space="preserve"> </v>
      </c>
      <c r="E113" s="272" t="str">
        <f>IF(COUNTIF(E112,"C")&gt;0,"A",IF(COUNTIF(E112,"C")&gt;0,"P"," "))</f>
        <v xml:space="preserve"> </v>
      </c>
      <c r="F113" s="272" t="str">
        <f t="shared" ref="F113:S113" si="54">IF(COUNTIF(F112,"C")&gt;0,"A",IF(COUNTIF(F112,"C")&gt;0,"P"," "))</f>
        <v xml:space="preserve"> </v>
      </c>
      <c r="G113" s="272" t="str">
        <f t="shared" si="54"/>
        <v xml:space="preserve"> </v>
      </c>
      <c r="H113" s="272" t="str">
        <f t="shared" si="54"/>
        <v xml:space="preserve"> </v>
      </c>
      <c r="I113" s="272" t="str">
        <f t="shared" si="54"/>
        <v xml:space="preserve"> </v>
      </c>
      <c r="J113" s="272" t="str">
        <f t="shared" si="54"/>
        <v xml:space="preserve"> </v>
      </c>
      <c r="K113" s="272" t="str">
        <f t="shared" si="54"/>
        <v xml:space="preserve"> </v>
      </c>
      <c r="L113" s="272" t="str">
        <f t="shared" si="54"/>
        <v xml:space="preserve"> </v>
      </c>
      <c r="M113" s="272" t="str">
        <f t="shared" si="54"/>
        <v xml:space="preserve"> </v>
      </c>
      <c r="N113" s="272" t="str">
        <f t="shared" si="54"/>
        <v xml:space="preserve"> </v>
      </c>
      <c r="O113" s="272" t="str">
        <f t="shared" si="54"/>
        <v xml:space="preserve"> </v>
      </c>
      <c r="P113" s="272" t="str">
        <f t="shared" si="54"/>
        <v xml:space="preserve"> </v>
      </c>
      <c r="Q113" s="272" t="str">
        <f t="shared" si="54"/>
        <v xml:space="preserve"> </v>
      </c>
      <c r="R113" s="272" t="str">
        <f t="shared" si="54"/>
        <v xml:space="preserve"> </v>
      </c>
      <c r="S113" s="272" t="str">
        <f t="shared" si="54"/>
        <v xml:space="preserve"> </v>
      </c>
      <c r="T113" s="272" t="str">
        <f t="shared" ref="T113:AG113" si="55">IF(COUNTIF(T112,"C")&gt;0,"A",IF(COUNTIF(T112,"C")&gt;0,"P"," "))</f>
        <v xml:space="preserve"> </v>
      </c>
      <c r="U113" s="272" t="str">
        <f t="shared" si="55"/>
        <v xml:space="preserve"> </v>
      </c>
      <c r="V113" s="272" t="str">
        <f t="shared" si="55"/>
        <v xml:space="preserve"> </v>
      </c>
      <c r="W113" s="272" t="str">
        <f t="shared" si="55"/>
        <v xml:space="preserve"> </v>
      </c>
      <c r="X113" s="272" t="str">
        <f t="shared" si="55"/>
        <v xml:space="preserve"> </v>
      </c>
      <c r="Y113" s="272" t="str">
        <f t="shared" si="55"/>
        <v xml:space="preserve"> </v>
      </c>
      <c r="Z113" s="272" t="str">
        <f t="shared" si="55"/>
        <v xml:space="preserve"> </v>
      </c>
      <c r="AA113" s="272" t="str">
        <f t="shared" si="55"/>
        <v xml:space="preserve"> </v>
      </c>
      <c r="AB113" s="272" t="str">
        <f t="shared" si="55"/>
        <v xml:space="preserve"> </v>
      </c>
      <c r="AC113" s="272" t="str">
        <f t="shared" si="55"/>
        <v xml:space="preserve"> </v>
      </c>
      <c r="AD113" s="272" t="str">
        <f t="shared" si="55"/>
        <v xml:space="preserve"> </v>
      </c>
      <c r="AE113" s="272" t="str">
        <f t="shared" si="55"/>
        <v xml:space="preserve"> </v>
      </c>
      <c r="AF113" s="272" t="str">
        <f t="shared" si="55"/>
        <v xml:space="preserve"> </v>
      </c>
      <c r="AG113" s="272" t="str">
        <f t="shared" si="55"/>
        <v xml:space="preserve"> </v>
      </c>
    </row>
    <row r="114" spans="1:33" customFormat="1" ht="13.5" thickBot="1">
      <c r="C114" s="274" t="s">
        <v>117</v>
      </c>
      <c r="D114" s="155" t="str">
        <f>IF(COUNTIF(D98:D113,"A")&gt;4,"C",IF(COUNTIF(D98:D113,"P")&gt;0,"P",IF(COUNTIF(D98:D113,"A")&gt;0,"P"," ")))</f>
        <v xml:space="preserve"> </v>
      </c>
      <c r="E114" s="155" t="str">
        <f>IF(COUNTIF(E98:E113,"A")&gt;4,"C",IF(COUNTIF(E98:E113,"P")&gt;0,"P",IF(COUNTIF(E98:E113,"A")&gt;0,"P"," ")))</f>
        <v xml:space="preserve"> </v>
      </c>
      <c r="F114" s="155" t="str">
        <f t="shared" ref="F114:S114" si="56">IF(COUNTIF(F98:F113,"A")&gt;4,"C",IF(COUNTIF(F98:F113,"P")&gt;0,"P",IF(COUNTIF(F98:F113,"A")&gt;0,"P"," ")))</f>
        <v xml:space="preserve"> </v>
      </c>
      <c r="G114" s="155" t="str">
        <f t="shared" si="56"/>
        <v xml:space="preserve"> </v>
      </c>
      <c r="H114" s="155" t="str">
        <f t="shared" si="56"/>
        <v xml:space="preserve"> </v>
      </c>
      <c r="I114" s="155" t="str">
        <f t="shared" si="56"/>
        <v xml:space="preserve"> </v>
      </c>
      <c r="J114" s="155" t="str">
        <f t="shared" si="56"/>
        <v xml:space="preserve"> </v>
      </c>
      <c r="K114" s="155" t="str">
        <f t="shared" si="56"/>
        <v xml:space="preserve"> </v>
      </c>
      <c r="L114" s="155" t="str">
        <f t="shared" si="56"/>
        <v xml:space="preserve"> </v>
      </c>
      <c r="M114" s="155" t="str">
        <f t="shared" si="56"/>
        <v xml:space="preserve"> </v>
      </c>
      <c r="N114" s="155" t="str">
        <f t="shared" si="56"/>
        <v xml:space="preserve"> </v>
      </c>
      <c r="O114" s="155" t="str">
        <f t="shared" si="56"/>
        <v xml:space="preserve"> </v>
      </c>
      <c r="P114" s="155" t="str">
        <f t="shared" si="56"/>
        <v xml:space="preserve"> </v>
      </c>
      <c r="Q114" s="155" t="str">
        <f t="shared" si="56"/>
        <v xml:space="preserve"> </v>
      </c>
      <c r="R114" s="155" t="str">
        <f t="shared" si="56"/>
        <v xml:space="preserve"> </v>
      </c>
      <c r="S114" s="155" t="str">
        <f t="shared" si="56"/>
        <v xml:space="preserve"> </v>
      </c>
      <c r="T114" s="155" t="str">
        <f t="shared" ref="T114:AG114" si="57">IF(COUNTIF(T98:T113,"A")&gt;4,"C",IF(COUNTIF(T98:T113,"P")&gt;0,"P",IF(COUNTIF(T98:T113,"A")&gt;0,"P"," ")))</f>
        <v xml:space="preserve"> </v>
      </c>
      <c r="U114" s="155" t="str">
        <f t="shared" si="57"/>
        <v xml:space="preserve"> </v>
      </c>
      <c r="V114" s="155" t="str">
        <f t="shared" si="57"/>
        <v xml:space="preserve"> </v>
      </c>
      <c r="W114" s="155" t="str">
        <f t="shared" si="57"/>
        <v xml:space="preserve"> </v>
      </c>
      <c r="X114" s="155" t="str">
        <f t="shared" si="57"/>
        <v xml:space="preserve"> </v>
      </c>
      <c r="Y114" s="155" t="str">
        <f t="shared" si="57"/>
        <v xml:space="preserve"> </v>
      </c>
      <c r="Z114" s="155" t="str">
        <f t="shared" si="57"/>
        <v xml:space="preserve"> </v>
      </c>
      <c r="AA114" s="155" t="str">
        <f t="shared" si="57"/>
        <v xml:space="preserve"> </v>
      </c>
      <c r="AB114" s="155" t="str">
        <f t="shared" si="57"/>
        <v xml:space="preserve"> </v>
      </c>
      <c r="AC114" s="155" t="str">
        <f t="shared" si="57"/>
        <v xml:space="preserve"> </v>
      </c>
      <c r="AD114" s="155" t="str">
        <f t="shared" si="57"/>
        <v xml:space="preserve"> </v>
      </c>
      <c r="AE114" s="155" t="str">
        <f t="shared" si="57"/>
        <v xml:space="preserve"> </v>
      </c>
      <c r="AF114" s="155" t="str">
        <f t="shared" si="57"/>
        <v xml:space="preserve"> </v>
      </c>
      <c r="AG114" s="155" t="str">
        <f t="shared" si="57"/>
        <v xml:space="preserve"> </v>
      </c>
    </row>
    <row r="115" spans="1:33" s="20" customFormat="1">
      <c r="C115" s="492"/>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row>
    <row r="116" spans="1:33" s="145" customFormat="1">
      <c r="A116" s="143"/>
      <c r="B116" s="141" t="s">
        <v>1033</v>
      </c>
      <c r="C116" s="30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row>
    <row r="117" spans="1:33">
      <c r="A117" s="138"/>
      <c r="B117" s="112"/>
      <c r="C117" s="147" t="s">
        <v>1034</v>
      </c>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row>
    <row r="118" spans="1:33">
      <c r="A118" s="138"/>
      <c r="B118" s="112"/>
      <c r="C118" s="147" t="s">
        <v>1035</v>
      </c>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row>
    <row r="119" spans="1:33">
      <c r="A119" s="138"/>
      <c r="B119" s="112"/>
      <c r="C119" s="147" t="s">
        <v>1036</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row>
    <row r="120" spans="1:33">
      <c r="A120" s="138"/>
      <c r="B120" s="112"/>
      <c r="C120" s="147" t="s">
        <v>1037</v>
      </c>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row>
  </sheetData>
  <sheetProtection algorithmName="SHA-512" hashValue="AFU4UQ6fwbMN3PxggyZSpZxl0c6xSrYxAz88LF8ZJygxQ2BWOEHLRW5Thg+Pg9zjyfUUp9qkq0z3r3jrWpRAKg==" saltValue="EuYArrHwUmzgmj2c53rXCw==" spinCount="100000" sheet="1" objects="1" scenarios="1" selectLockedCells="1"/>
  <mergeCells count="33">
    <mergeCell ref="AG1:AG4"/>
    <mergeCell ref="B4:C4"/>
    <mergeCell ref="X1:X4"/>
    <mergeCell ref="Y1:Y4"/>
    <mergeCell ref="Z1:Z4"/>
    <mergeCell ref="AA1:AA4"/>
    <mergeCell ref="AB1:AB4"/>
    <mergeCell ref="AC1:AC4"/>
    <mergeCell ref="D1:D4"/>
    <mergeCell ref="T1:T4"/>
    <mergeCell ref="U1:U4"/>
    <mergeCell ref="V1:V4"/>
    <mergeCell ref="W1:W4"/>
    <mergeCell ref="P1:P4"/>
    <mergeCell ref="H1:H4"/>
    <mergeCell ref="R1:R4"/>
    <mergeCell ref="D43:I43"/>
    <mergeCell ref="D79:I79"/>
    <mergeCell ref="AD1:AD4"/>
    <mergeCell ref="E1:E4"/>
    <mergeCell ref="F1:F4"/>
    <mergeCell ref="Q1:Q4"/>
    <mergeCell ref="G1:G4"/>
    <mergeCell ref="AF1:AF4"/>
    <mergeCell ref="I1:I4"/>
    <mergeCell ref="AE1:AE4"/>
    <mergeCell ref="J1:J4"/>
    <mergeCell ref="S1:S4"/>
    <mergeCell ref="K1:K4"/>
    <mergeCell ref="L1:L4"/>
    <mergeCell ref="M1:M4"/>
    <mergeCell ref="N1:N4"/>
    <mergeCell ref="O1:O4"/>
  </mergeCells>
  <conditionalFormatting sqref="D6:AG10 D13:AG17 D20:AG24 D27:AG31 D34:AG38 D45:AG58 D63:AG76 D81:AG94 D99:AG112">
    <cfRule type="containsText" dxfId="192" priority="2" operator="containsText" text="C">
      <formula>NOT(ISERROR(SEARCH("C",D6)))</formula>
    </cfRule>
  </conditionalFormatting>
  <conditionalFormatting sqref="D114:AG114 D96:AG96 D78:AG78 D60:AG60 D39:AG39 D32:AG32 D25:AG25 D18:AG18 D11:AG11">
    <cfRule type="containsText" dxfId="191" priority="1" operator="containsText" text="C">
      <formula>NOT(ISERROR(SEARCH("C",D11)))</formula>
    </cfRule>
  </conditionalFormatting>
  <hyperlinks>
    <hyperlink ref="D79" r:id="rId1" xr:uid="{1A55B3CF-C3E5-4303-8F31-81155011BC4A}"/>
    <hyperlink ref="D43" r:id="rId2" xr:uid="{AD1ECB03-18BF-4404-B744-1FF2582112FA}"/>
  </hyperlinks>
  <pageMargins left="0.75" right="0.75" top="1" bottom="0.5" header="0.25" footer="0.25"/>
  <pageSetup orientation="portrait" horizontalDpi="300" verticalDpi="300" r:id="rId3"/>
  <headerFooter alignWithMargins="0">
    <oddHeader>&amp;C&amp;"Arial,Bold"&amp;14BrownieTrax
&amp;12Age-Level Awards - &amp;D</oddHeader>
  </headerFooter>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62"/>
  </sheetPr>
  <dimension ref="A1:AG54"/>
  <sheetViews>
    <sheetView showGridLines="0" zoomScaleNormal="100" workbookViewId="0">
      <pane ySplit="4" topLeftCell="A5" activePane="bottomLeft" state="frozen"/>
      <selection pane="bottomLeft" activeCell="C5" sqref="C5"/>
    </sheetView>
  </sheetViews>
  <sheetFormatPr defaultColWidth="8.85546875" defaultRowHeight="12.75"/>
  <cols>
    <col min="1" max="1" width="9.28515625" customWidth="1"/>
    <col min="2" max="2" width="2.140625" customWidth="1"/>
    <col min="3" max="3" width="32.28515625" bestFit="1" customWidth="1"/>
    <col min="4" max="33" width="3.28515625" style="43" customWidth="1"/>
    <col min="35" max="35" width="9.28515625" customWidth="1"/>
  </cols>
  <sheetData>
    <row r="1" spans="1:33" ht="12.75" customHeight="1">
      <c r="B1" s="64" t="s">
        <v>102</v>
      </c>
      <c r="C1" s="65">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row>
    <row r="2" spans="1:33" ht="15">
      <c r="B2" s="66" t="s">
        <v>110</v>
      </c>
      <c r="C2" s="67">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row>
    <row r="3" spans="1:33">
      <c r="A3" s="603" t="s">
        <v>980</v>
      </c>
      <c r="B3" s="603"/>
      <c r="C3" s="604"/>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row>
    <row r="4" spans="1:33">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row>
    <row r="5" spans="1:33" ht="12.75" customHeight="1">
      <c r="C5" s="437" t="s">
        <v>1038</v>
      </c>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row>
    <row r="6" spans="1:33">
      <c r="C6" s="437" t="s">
        <v>1038</v>
      </c>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row>
    <row r="7" spans="1:33">
      <c r="C7" s="437" t="s">
        <v>1038</v>
      </c>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row>
    <row r="8" spans="1:33">
      <c r="C8" s="437" t="s">
        <v>1038</v>
      </c>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row>
    <row r="9" spans="1:33">
      <c r="C9" s="437" t="s">
        <v>1038</v>
      </c>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row>
    <row r="10" spans="1:33">
      <c r="C10" s="437" t="s">
        <v>1038</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row>
    <row r="11" spans="1:33">
      <c r="C11" s="437" t="s">
        <v>1038</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row>
    <row r="12" spans="1:33">
      <c r="C12" s="437" t="s">
        <v>1038</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row>
    <row r="13" spans="1:33">
      <c r="C13" s="437" t="s">
        <v>1038</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row>
    <row r="14" spans="1:33">
      <c r="C14" s="437" t="s">
        <v>1038</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row>
    <row r="15" spans="1:33">
      <c r="C15" s="437" t="s">
        <v>1038</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row>
    <row r="16" spans="1:33">
      <c r="C16" s="437" t="s">
        <v>1038</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row>
    <row r="17" spans="3:33">
      <c r="C17" s="437" t="s">
        <v>1038</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row>
    <row r="18" spans="3:33">
      <c r="C18" s="437" t="s">
        <v>1038</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row>
    <row r="19" spans="3:33">
      <c r="C19" s="437" t="s">
        <v>1038</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row>
    <row r="20" spans="3:33">
      <c r="C20" s="437" t="s">
        <v>1038</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row>
    <row r="21" spans="3:33">
      <c r="C21" s="437" t="s">
        <v>1038</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row>
    <row r="22" spans="3:33">
      <c r="C22" s="437" t="s">
        <v>1038</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row>
    <row r="23" spans="3:33">
      <c r="C23" s="437" t="s">
        <v>1038</v>
      </c>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row>
    <row r="24" spans="3:33">
      <c r="C24" s="437" t="s">
        <v>1038</v>
      </c>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row>
    <row r="25" spans="3:33">
      <c r="C25" s="437" t="s">
        <v>1038</v>
      </c>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row>
    <row r="26" spans="3:33">
      <c r="C26" s="437" t="s">
        <v>1038</v>
      </c>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row>
    <row r="27" spans="3:33">
      <c r="C27" s="437" t="s">
        <v>1038</v>
      </c>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row>
    <row r="28" spans="3:33">
      <c r="C28" s="437" t="s">
        <v>1038</v>
      </c>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row>
    <row r="29" spans="3:33">
      <c r="C29" s="437" t="s">
        <v>1038</v>
      </c>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row>
    <row r="30" spans="3:33">
      <c r="C30" s="437" t="s">
        <v>1038</v>
      </c>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row>
    <row r="31" spans="3:33">
      <c r="C31" s="437" t="s">
        <v>1038</v>
      </c>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row>
    <row r="32" spans="3:33">
      <c r="C32" s="437" t="s">
        <v>1038</v>
      </c>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row>
    <row r="33" spans="3:33">
      <c r="C33" s="437" t="s">
        <v>1038</v>
      </c>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row>
    <row r="34" spans="3:33">
      <c r="C34" s="437" t="s">
        <v>1038</v>
      </c>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row>
    <row r="35" spans="3:33">
      <c r="C35" s="437" t="s">
        <v>1038</v>
      </c>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row>
    <row r="36" spans="3:33">
      <c r="C36" s="437" t="s">
        <v>1038</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row>
    <row r="37" spans="3:33">
      <c r="C37" s="437" t="s">
        <v>1038</v>
      </c>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row>
    <row r="38" spans="3:33">
      <c r="C38" s="437" t="s">
        <v>1038</v>
      </c>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row>
    <row r="39" spans="3:33">
      <c r="C39" s="437" t="s">
        <v>1038</v>
      </c>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row>
    <row r="40" spans="3:33">
      <c r="C40" s="437" t="s">
        <v>1038</v>
      </c>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row>
    <row r="41" spans="3:33">
      <c r="C41" s="437" t="s">
        <v>1038</v>
      </c>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row>
    <row r="42" spans="3:33">
      <c r="C42" s="437" t="s">
        <v>1038</v>
      </c>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row>
    <row r="43" spans="3:33">
      <c r="C43" s="437" t="s">
        <v>1038</v>
      </c>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row>
    <row r="44" spans="3:33">
      <c r="C44" s="437" t="s">
        <v>1038</v>
      </c>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row>
    <row r="45" spans="3:33">
      <c r="C45" s="437" t="s">
        <v>1038</v>
      </c>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row>
    <row r="46" spans="3:33">
      <c r="C46" s="437" t="s">
        <v>1038</v>
      </c>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row>
    <row r="47" spans="3:33">
      <c r="C47" s="437" t="s">
        <v>1038</v>
      </c>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row>
    <row r="48" spans="3:33">
      <c r="C48" s="437" t="s">
        <v>1038</v>
      </c>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row>
    <row r="49" spans="3:33">
      <c r="C49" s="437" t="s">
        <v>1038</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row>
    <row r="50" spans="3:33">
      <c r="C50" s="437" t="s">
        <v>1038</v>
      </c>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row>
    <row r="51" spans="3:33">
      <c r="C51" s="437" t="s">
        <v>1038</v>
      </c>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row>
    <row r="52" spans="3:33">
      <c r="C52" s="437" t="s">
        <v>1038</v>
      </c>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row>
    <row r="53" spans="3:33">
      <c r="C53" s="437" t="s">
        <v>1038</v>
      </c>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row>
    <row r="54" spans="3:33">
      <c r="C54" s="437" t="s">
        <v>1038</v>
      </c>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row>
  </sheetData>
  <sheetProtection algorithmName="SHA-512" hashValue="9T7Jxf+ZSfaLUuFvzlc0Er1aQGgA/iOzxnISu+q8nYHzKRJscX7MzQdHRvLtA3wA3+6FH28749+KIBAd067Tdw==" saltValue="FLRFLl+jwaDx6g3ZtKOhsw==" spinCount="100000" sheet="1" objects="1" scenarios="1" selectLockedCells="1"/>
  <mergeCells count="31">
    <mergeCell ref="Q1:Q4"/>
    <mergeCell ref="R1:R4"/>
    <mergeCell ref="S1:S4"/>
    <mergeCell ref="E1:E4"/>
    <mergeCell ref="AF1:AF4"/>
    <mergeCell ref="AG1:AG4"/>
    <mergeCell ref="W1:W4"/>
    <mergeCell ref="X1:X4"/>
    <mergeCell ref="AB1:AB4"/>
    <mergeCell ref="AC1:AC4"/>
    <mergeCell ref="AD1:AD4"/>
    <mergeCell ref="AE1:AE4"/>
    <mergeCell ref="Y1:Y4"/>
    <mergeCell ref="Z1:Z4"/>
    <mergeCell ref="AA1:AA4"/>
    <mergeCell ref="A3:C3"/>
    <mergeCell ref="D1:D4"/>
    <mergeCell ref="T1:T4"/>
    <mergeCell ref="U1:U4"/>
    <mergeCell ref="V1:V4"/>
    <mergeCell ref="F1:F4"/>
    <mergeCell ref="G1:G4"/>
    <mergeCell ref="H1:H4"/>
    <mergeCell ref="I1:I4"/>
    <mergeCell ref="J1:J4"/>
    <mergeCell ref="K1:K4"/>
    <mergeCell ref="L1:L4"/>
    <mergeCell ref="M1:M4"/>
    <mergeCell ref="N1:N4"/>
    <mergeCell ref="O1:O4"/>
    <mergeCell ref="P1:P4"/>
  </mergeCells>
  <phoneticPr fontId="6" type="noConversion"/>
  <pageMargins left="0.75" right="0.75" top="1" bottom="0.5" header="0.25" footer="0.25"/>
  <pageSetup scale="90" orientation="portrait" horizontalDpi="300" verticalDpi="300" r:id="rId1"/>
  <headerFooter alignWithMargins="0">
    <oddHeader>&amp;C&amp;"Arial,Bold"&amp;14BrownieTrax
&amp;12Fun Patches page - &amp;D</oddHeader>
    <oddFooter>&amp;CPage&amp;P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indexed="46"/>
  </sheetPr>
  <dimension ref="A1:BJ163"/>
  <sheetViews>
    <sheetView showGridLines="0" zoomScaleNormal="100" workbookViewId="0">
      <pane ySplit="2" topLeftCell="A3" activePane="bottomLeft" state="frozen"/>
      <selection pane="bottomLeft" activeCell="C4" sqref="C4"/>
    </sheetView>
  </sheetViews>
  <sheetFormatPr defaultColWidth="9.140625" defaultRowHeight="12.75"/>
  <cols>
    <col min="1" max="1" width="34.85546875" style="54" bestFit="1" customWidth="1"/>
    <col min="2" max="2" width="3.140625" style="55" customWidth="1"/>
    <col min="3" max="3" width="3.140625" style="317" customWidth="1"/>
    <col min="4" max="4" width="3.140625" style="56" customWidth="1"/>
    <col min="5" max="5" width="3.140625" style="317" customWidth="1"/>
    <col min="6" max="6" width="3.140625" style="55" customWidth="1"/>
    <col min="7" max="7" width="3.140625" style="317" customWidth="1"/>
    <col min="8" max="8" width="3.140625" style="56" customWidth="1"/>
    <col min="9" max="9" width="3.140625" style="317" customWidth="1"/>
    <col min="10" max="10" width="3.140625" style="55" customWidth="1"/>
    <col min="11" max="11" width="3.140625" style="317" customWidth="1"/>
    <col min="12" max="12" width="3.140625" style="55" customWidth="1"/>
    <col min="13" max="13" width="3.140625" style="317" customWidth="1"/>
    <col min="14" max="14" width="3.140625" style="55" customWidth="1"/>
    <col min="15" max="15" width="3.140625" style="317" customWidth="1"/>
    <col min="16" max="16" width="3.140625" style="55" customWidth="1"/>
    <col min="17" max="17" width="3.140625" style="317" customWidth="1"/>
    <col min="18" max="18" width="3.140625" style="55" customWidth="1"/>
    <col min="19" max="19" width="3.140625" style="317" customWidth="1"/>
    <col min="20" max="20" width="3.140625" style="55" customWidth="1"/>
    <col min="21" max="21" width="3.140625" style="317" customWidth="1"/>
    <col min="22" max="22" width="3.140625" style="55" customWidth="1"/>
    <col min="23" max="23" width="3.140625" style="317" customWidth="1"/>
    <col min="24" max="24" width="3.140625" style="55" customWidth="1"/>
    <col min="25" max="25" width="3.140625" style="317" customWidth="1"/>
    <col min="26" max="26" width="3.140625" style="55" customWidth="1"/>
    <col min="27" max="27" width="3.140625" style="317" customWidth="1"/>
    <col min="28" max="28" width="3.140625" style="55" customWidth="1"/>
    <col min="29" max="29" width="3.140625" style="317" customWidth="1"/>
    <col min="30" max="30" width="3.140625" style="55" customWidth="1"/>
    <col min="31" max="31" width="3.140625" style="317" customWidth="1"/>
    <col min="32" max="32" width="3.140625" style="55" customWidth="1"/>
    <col min="33" max="33" width="3.140625" style="317" customWidth="1"/>
    <col min="34" max="34" width="3.140625" style="56" customWidth="1"/>
    <col min="35" max="35" width="3.140625" style="317" customWidth="1"/>
    <col min="36" max="36" width="3.140625" style="55" customWidth="1"/>
    <col min="37" max="37" width="3.140625" style="317" customWidth="1"/>
    <col min="38" max="38" width="3.140625" style="55" customWidth="1"/>
    <col min="39" max="39" width="3.140625" style="317" customWidth="1"/>
    <col min="40" max="40" width="3.140625" style="55" customWidth="1"/>
    <col min="41" max="41" width="3.140625" style="317" customWidth="1"/>
    <col min="42" max="42" width="3.140625" style="55" customWidth="1"/>
    <col min="43" max="43" width="3.140625" style="317" customWidth="1"/>
    <col min="44" max="44" width="3.140625" style="55" customWidth="1"/>
    <col min="45" max="45" width="3.140625" style="317" customWidth="1"/>
    <col min="46" max="46" width="3.140625" style="55" customWidth="1"/>
    <col min="47" max="47" width="3.140625" style="317" customWidth="1"/>
    <col min="48" max="48" width="3.140625" style="55" customWidth="1"/>
    <col min="49" max="49" width="3.140625" style="317" customWidth="1"/>
    <col min="50" max="50" width="3.140625" style="55" customWidth="1"/>
    <col min="51" max="51" width="3.140625" style="317" customWidth="1"/>
    <col min="52" max="52" width="3.140625" style="55" customWidth="1"/>
    <col min="53" max="53" width="3.140625" style="317" customWidth="1"/>
    <col min="54" max="54" width="3.140625" style="55" customWidth="1"/>
    <col min="55" max="55" width="3.140625" style="317" customWidth="1"/>
    <col min="56" max="56" width="3.140625" style="55" customWidth="1"/>
    <col min="57" max="57" width="3.140625" style="317" customWidth="1"/>
    <col min="58" max="58" width="3.140625" style="55" customWidth="1"/>
    <col min="59" max="59" width="3.140625" style="317" customWidth="1"/>
    <col min="60" max="60" width="3.140625" style="55" customWidth="1"/>
    <col min="61" max="61" width="3.140625" style="317" customWidth="1"/>
    <col min="62" max="16384" width="9.140625" style="1"/>
  </cols>
  <sheetData>
    <row r="1" spans="1:62" ht="54.75" customHeight="1" thickTop="1">
      <c r="A1" s="46" t="s">
        <v>1039</v>
      </c>
      <c r="B1" s="605" t="str">
        <f ca="1">Brownie_1!$U$1</f>
        <v>Brownie_1</v>
      </c>
      <c r="C1" s="605"/>
      <c r="D1" s="605" t="str">
        <f ca="1">Brownie_2!$U$1</f>
        <v>Brownie_2</v>
      </c>
      <c r="E1" s="605"/>
      <c r="F1" s="605" t="str">
        <f ca="1">Brownie_3!$U$1</f>
        <v>Brownie_3</v>
      </c>
      <c r="G1" s="605"/>
      <c r="H1" s="605" t="str">
        <f ca="1">Brownie_4!$U$1</f>
        <v>Brownie_4</v>
      </c>
      <c r="I1" s="605"/>
      <c r="J1" s="605" t="str">
        <f ca="1">Brownie_5!$U$1</f>
        <v>Brownie_5</v>
      </c>
      <c r="K1" s="605"/>
      <c r="L1" s="605" t="str">
        <f ca="1">Brownie_6!$U$1</f>
        <v>Brownie_6</v>
      </c>
      <c r="M1" s="605"/>
      <c r="N1" s="605" t="str">
        <f ca="1">Brownie_7!$U$1</f>
        <v>Brownie_7</v>
      </c>
      <c r="O1" s="605"/>
      <c r="P1" s="605" t="str">
        <f ca="1">Brownie_8!$U$1</f>
        <v>Brownie_8</v>
      </c>
      <c r="Q1" s="605"/>
      <c r="R1" s="605" t="str">
        <f ca="1">Brownie_9!$U$1</f>
        <v>Brownie_9</v>
      </c>
      <c r="S1" s="605"/>
      <c r="T1" s="605" t="str">
        <f ca="1">Brownie_10!$U$1</f>
        <v>Brownie_10</v>
      </c>
      <c r="U1" s="605"/>
      <c r="V1" s="605" t="str">
        <f ca="1">Brownie_11!$U$1</f>
        <v>Brownie_11</v>
      </c>
      <c r="W1" s="605"/>
      <c r="X1" s="605" t="str">
        <f ca="1">Brownie_12!$U$1</f>
        <v>Brownie_12</v>
      </c>
      <c r="Y1" s="605"/>
      <c r="Z1" s="605" t="str">
        <f ca="1">Brownie_13!$U$1</f>
        <v>Brownie_13</v>
      </c>
      <c r="AA1" s="605"/>
      <c r="AB1" s="605" t="str">
        <f ca="1">Brownie_14!$U$1</f>
        <v>Brownie_14</v>
      </c>
      <c r="AC1" s="605"/>
      <c r="AD1" s="605" t="str">
        <f ca="1">Brownie_15!$U$1</f>
        <v>Brownie_15</v>
      </c>
      <c r="AE1" s="605"/>
      <c r="AF1" s="605" t="str">
        <f ca="1">Brownie_16!$U$1</f>
        <v>Brownie_16</v>
      </c>
      <c r="AG1" s="605"/>
      <c r="AH1" s="605" t="str">
        <f ca="1">Brownie_17!$U$1</f>
        <v>Brownie_17</v>
      </c>
      <c r="AI1" s="605"/>
      <c r="AJ1" s="605" t="str">
        <f ca="1">Brownie_18!$U$1</f>
        <v>Brownie_18</v>
      </c>
      <c r="AK1" s="605"/>
      <c r="AL1" s="605" t="str">
        <f ca="1">Brownie_19!$U$1</f>
        <v>Brownie_19</v>
      </c>
      <c r="AM1" s="605"/>
      <c r="AN1" s="605" t="str">
        <f ca="1">Brownie_20!$U$1</f>
        <v>Brownie_20</v>
      </c>
      <c r="AO1" s="605"/>
      <c r="AP1" s="605" t="str">
        <f ca="1">Brownie_21!$U$1</f>
        <v>Brownie_21</v>
      </c>
      <c r="AQ1" s="605"/>
      <c r="AR1" s="605" t="str">
        <f ca="1">Brownie_22!$U$1</f>
        <v>Brownie_22</v>
      </c>
      <c r="AS1" s="605"/>
      <c r="AT1" s="605" t="str">
        <f ca="1">Brownie_23!$U$1</f>
        <v>Brownie_23</v>
      </c>
      <c r="AU1" s="605"/>
      <c r="AV1" s="605" t="str">
        <f ca="1">Brownie_24!$U$1</f>
        <v>Brownie_24</v>
      </c>
      <c r="AW1" s="605"/>
      <c r="AX1" s="605" t="str">
        <f ca="1">Brownie_25!$U$1</f>
        <v>Brownie_25</v>
      </c>
      <c r="AY1" s="605"/>
      <c r="AZ1" s="605" t="str">
        <f ca="1">Brownie_26!$U$1</f>
        <v>Brownie_26</v>
      </c>
      <c r="BA1" s="605"/>
      <c r="BB1" s="605" t="str">
        <f ca="1">Brownie_27!$U$1</f>
        <v>Brownie_27</v>
      </c>
      <c r="BC1" s="605"/>
      <c r="BD1" s="605" t="str">
        <f ca="1">Brownie_28!$U$1</f>
        <v>Brownie_28</v>
      </c>
      <c r="BE1" s="605"/>
      <c r="BF1" s="605" t="str">
        <f ca="1">Brownie_29!$U$1</f>
        <v>Brownie_29</v>
      </c>
      <c r="BG1" s="605"/>
      <c r="BH1" s="605" t="str">
        <f ca="1">Brownie_30!$U$1</f>
        <v>Brownie_30</v>
      </c>
      <c r="BI1" s="606"/>
    </row>
    <row r="2" spans="1:62" s="93" customFormat="1" ht="48.75" customHeight="1">
      <c r="A2" s="210" t="s">
        <v>1040</v>
      </c>
      <c r="B2" s="88" t="s">
        <v>1041</v>
      </c>
      <c r="C2" s="89" t="s">
        <v>1042</v>
      </c>
      <c r="D2" s="90" t="s">
        <v>1041</v>
      </c>
      <c r="E2" s="89" t="s">
        <v>1042</v>
      </c>
      <c r="F2" s="90" t="s">
        <v>1041</v>
      </c>
      <c r="G2" s="89" t="s">
        <v>1042</v>
      </c>
      <c r="H2" s="90" t="s">
        <v>1041</v>
      </c>
      <c r="I2" s="89" t="s">
        <v>1042</v>
      </c>
      <c r="J2" s="90" t="s">
        <v>1041</v>
      </c>
      <c r="K2" s="89" t="s">
        <v>1042</v>
      </c>
      <c r="L2" s="90" t="s">
        <v>1041</v>
      </c>
      <c r="M2" s="89" t="s">
        <v>1042</v>
      </c>
      <c r="N2" s="90" t="s">
        <v>1041</v>
      </c>
      <c r="O2" s="89" t="s">
        <v>1042</v>
      </c>
      <c r="P2" s="90" t="s">
        <v>1041</v>
      </c>
      <c r="Q2" s="89" t="s">
        <v>1042</v>
      </c>
      <c r="R2" s="90" t="s">
        <v>1041</v>
      </c>
      <c r="S2" s="89" t="s">
        <v>1042</v>
      </c>
      <c r="T2" s="90" t="s">
        <v>1041</v>
      </c>
      <c r="U2" s="89" t="s">
        <v>1042</v>
      </c>
      <c r="V2" s="90" t="s">
        <v>1041</v>
      </c>
      <c r="W2" s="89" t="s">
        <v>1042</v>
      </c>
      <c r="X2" s="90" t="s">
        <v>1041</v>
      </c>
      <c r="Y2" s="89" t="s">
        <v>1042</v>
      </c>
      <c r="Z2" s="90" t="s">
        <v>1041</v>
      </c>
      <c r="AA2" s="89" t="s">
        <v>1042</v>
      </c>
      <c r="AB2" s="90" t="s">
        <v>1041</v>
      </c>
      <c r="AC2" s="89" t="s">
        <v>1042</v>
      </c>
      <c r="AD2" s="90" t="s">
        <v>1041</v>
      </c>
      <c r="AE2" s="89" t="s">
        <v>1042</v>
      </c>
      <c r="AF2" s="90" t="s">
        <v>1041</v>
      </c>
      <c r="AG2" s="89" t="s">
        <v>1042</v>
      </c>
      <c r="AH2" s="90" t="s">
        <v>1041</v>
      </c>
      <c r="AI2" s="89" t="s">
        <v>1042</v>
      </c>
      <c r="AJ2" s="90" t="s">
        <v>1041</v>
      </c>
      <c r="AK2" s="89" t="s">
        <v>1042</v>
      </c>
      <c r="AL2" s="90" t="s">
        <v>1041</v>
      </c>
      <c r="AM2" s="89" t="s">
        <v>1042</v>
      </c>
      <c r="AN2" s="90" t="s">
        <v>1041</v>
      </c>
      <c r="AO2" s="89" t="s">
        <v>1042</v>
      </c>
      <c r="AP2" s="90" t="s">
        <v>1041</v>
      </c>
      <c r="AQ2" s="89" t="s">
        <v>1042</v>
      </c>
      <c r="AR2" s="90" t="s">
        <v>1041</v>
      </c>
      <c r="AS2" s="89" t="s">
        <v>1042</v>
      </c>
      <c r="AT2" s="90" t="s">
        <v>1041</v>
      </c>
      <c r="AU2" s="89" t="s">
        <v>1042</v>
      </c>
      <c r="AV2" s="90" t="s">
        <v>1041</v>
      </c>
      <c r="AW2" s="89" t="s">
        <v>1042</v>
      </c>
      <c r="AX2" s="90" t="s">
        <v>1041</v>
      </c>
      <c r="AY2" s="89" t="s">
        <v>1042</v>
      </c>
      <c r="AZ2" s="90" t="s">
        <v>1041</v>
      </c>
      <c r="BA2" s="89" t="s">
        <v>1042</v>
      </c>
      <c r="BB2" s="90" t="s">
        <v>1041</v>
      </c>
      <c r="BC2" s="89" t="s">
        <v>1042</v>
      </c>
      <c r="BD2" s="90" t="s">
        <v>1041</v>
      </c>
      <c r="BE2" s="89" t="s">
        <v>1042</v>
      </c>
      <c r="BF2" s="90" t="s">
        <v>1041</v>
      </c>
      <c r="BG2" s="89" t="s">
        <v>1042</v>
      </c>
      <c r="BH2" s="88" t="s">
        <v>1041</v>
      </c>
      <c r="BI2" s="91" t="s">
        <v>1042</v>
      </c>
      <c r="BJ2" s="92"/>
    </row>
    <row r="3" spans="1:62" s="167" customFormat="1" ht="15">
      <c r="A3" s="222" t="s">
        <v>1043</v>
      </c>
      <c r="B3" s="166"/>
      <c r="C3" s="314"/>
      <c r="D3" s="166"/>
      <c r="E3" s="314"/>
      <c r="F3" s="166"/>
      <c r="G3" s="314"/>
      <c r="H3" s="166"/>
      <c r="I3" s="314"/>
      <c r="J3" s="166"/>
      <c r="K3" s="314"/>
      <c r="L3" s="166"/>
      <c r="M3" s="314"/>
      <c r="N3" s="166"/>
      <c r="O3" s="314"/>
      <c r="P3" s="166"/>
      <c r="Q3" s="314"/>
      <c r="R3" s="166"/>
      <c r="S3" s="314"/>
      <c r="T3" s="166"/>
      <c r="U3" s="314"/>
      <c r="V3" s="166"/>
      <c r="W3" s="314"/>
      <c r="X3" s="166"/>
      <c r="Y3" s="314"/>
      <c r="Z3" s="166"/>
      <c r="AA3" s="314"/>
      <c r="AB3" s="166"/>
      <c r="AC3" s="314"/>
      <c r="AD3" s="166"/>
      <c r="AE3" s="314"/>
      <c r="AF3" s="166"/>
      <c r="AG3" s="314"/>
      <c r="AH3" s="166"/>
      <c r="AI3" s="314"/>
      <c r="AJ3" s="166"/>
      <c r="AK3" s="314"/>
      <c r="AL3" s="166"/>
      <c r="AM3" s="314"/>
      <c r="AN3" s="166"/>
      <c r="AO3" s="314"/>
      <c r="AP3" s="166"/>
      <c r="AQ3" s="314"/>
      <c r="AR3" s="166"/>
      <c r="AS3" s="314"/>
      <c r="AT3" s="166"/>
      <c r="AU3" s="314"/>
      <c r="AV3" s="166"/>
      <c r="AW3" s="314"/>
      <c r="AX3" s="166"/>
      <c r="AY3" s="314"/>
      <c r="AZ3" s="166"/>
      <c r="BA3" s="314"/>
      <c r="BB3" s="166"/>
      <c r="BC3" s="314"/>
      <c r="BD3" s="166"/>
      <c r="BE3" s="314"/>
      <c r="BF3" s="166"/>
      <c r="BG3" s="314"/>
      <c r="BH3" s="166"/>
      <c r="BI3" s="318"/>
    </row>
    <row r="4" spans="1:62">
      <c r="A4" s="165" t="str">
        <f>Badges!B6</f>
        <v>Budding Entrepreneur</v>
      </c>
      <c r="B4" s="50" t="str">
        <f>IF(Badges!D28="C","E","")</f>
        <v/>
      </c>
      <c r="C4" s="461"/>
      <c r="D4" s="50" t="str">
        <f>IF(Badges!E28="C","E","")</f>
        <v/>
      </c>
      <c r="E4" s="461"/>
      <c r="F4" s="50" t="str">
        <f>IF(Badges!F28="C","E","")</f>
        <v/>
      </c>
      <c r="G4" s="461"/>
      <c r="H4" s="50" t="str">
        <f>IF(Badges!G28="C","E","")</f>
        <v/>
      </c>
      <c r="I4" s="461"/>
      <c r="J4" s="50" t="str">
        <f>IF(Badges!H28="C","E","")</f>
        <v/>
      </c>
      <c r="K4" s="461"/>
      <c r="L4" s="50" t="str">
        <f>IF(Badges!I28="C","E","")</f>
        <v/>
      </c>
      <c r="M4" s="461"/>
      <c r="N4" s="50" t="str">
        <f>IF(Badges!J28="C","E","")</f>
        <v/>
      </c>
      <c r="O4" s="461"/>
      <c r="P4" s="50" t="str">
        <f>IF(Badges!K28="C","E","")</f>
        <v/>
      </c>
      <c r="Q4" s="461"/>
      <c r="R4" s="50" t="str">
        <f>IF(Badges!L28="C","E","")</f>
        <v/>
      </c>
      <c r="S4" s="461"/>
      <c r="T4" s="50" t="str">
        <f>IF(Badges!M28="C","E","")</f>
        <v/>
      </c>
      <c r="U4" s="461"/>
      <c r="V4" s="50" t="str">
        <f>IF(Badges!N28="C","E","")</f>
        <v/>
      </c>
      <c r="W4" s="461"/>
      <c r="X4" s="50" t="str">
        <f>IF(Badges!O28="C","E","")</f>
        <v/>
      </c>
      <c r="Y4" s="461"/>
      <c r="Z4" s="50" t="str">
        <f>IF(Badges!P28="C","E","")</f>
        <v/>
      </c>
      <c r="AA4" s="461"/>
      <c r="AB4" s="50" t="str">
        <f>IF(Badges!Q28="C","E","")</f>
        <v/>
      </c>
      <c r="AC4" s="461"/>
      <c r="AD4" s="50" t="str">
        <f>IF(Badges!R28="C","E","")</f>
        <v/>
      </c>
      <c r="AE4" s="461"/>
      <c r="AF4" s="50" t="str">
        <f>IF(Badges!S28="C","E","")</f>
        <v/>
      </c>
      <c r="AG4" s="461"/>
      <c r="AH4" s="50" t="str">
        <f>IF(Badges!T28="C","E","")</f>
        <v/>
      </c>
      <c r="AI4" s="461"/>
      <c r="AJ4" s="50" t="str">
        <f>IF(Badges!U28="C","E","")</f>
        <v/>
      </c>
      <c r="AK4" s="461"/>
      <c r="AL4" s="50" t="str">
        <f>IF(Badges!V28="C","E","")</f>
        <v/>
      </c>
      <c r="AM4" s="461"/>
      <c r="AN4" s="50" t="str">
        <f>IF(Badges!W28="C","E","")</f>
        <v/>
      </c>
      <c r="AO4" s="461"/>
      <c r="AP4" s="50" t="str">
        <f>IF(Badges!X28="C","E","")</f>
        <v/>
      </c>
      <c r="AQ4" s="461"/>
      <c r="AR4" s="50" t="str">
        <f>IF(Badges!Y28="C","E","")</f>
        <v/>
      </c>
      <c r="AS4" s="461"/>
      <c r="AT4" s="50" t="str">
        <f>IF(Badges!Z28="C","E","")</f>
        <v/>
      </c>
      <c r="AU4" s="461"/>
      <c r="AV4" s="50" t="str">
        <f>IF(Badges!AA28="C","E","")</f>
        <v/>
      </c>
      <c r="AW4" s="461"/>
      <c r="AX4" s="50" t="str">
        <f>IF(Badges!AB28="C","E","")</f>
        <v/>
      </c>
      <c r="AY4" s="461"/>
      <c r="AZ4" s="50" t="str">
        <f>IF(Badges!AC28="C","E","")</f>
        <v/>
      </c>
      <c r="BA4" s="461"/>
      <c r="BB4" s="50" t="str">
        <f>IF(Badges!AD28="C","E","")</f>
        <v/>
      </c>
      <c r="BC4" s="461"/>
      <c r="BD4" s="50" t="str">
        <f>IF(Badges!AE28="C","E","")</f>
        <v/>
      </c>
      <c r="BE4" s="461"/>
      <c r="BF4" s="50" t="str">
        <f>IF(Badges!AF28="C","E","")</f>
        <v/>
      </c>
      <c r="BG4" s="461"/>
      <c r="BH4" s="50" t="str">
        <f>IF(Badges!AG28="C","E","")</f>
        <v/>
      </c>
      <c r="BI4" s="460"/>
      <c r="BJ4" s="15"/>
    </row>
    <row r="5" spans="1:62">
      <c r="A5" s="165" t="str">
        <f>Badges!B29</f>
        <v>Bugs</v>
      </c>
      <c r="B5" s="50" t="str">
        <f>IF(Badges!D51="C","E","")</f>
        <v/>
      </c>
      <c r="C5" s="461"/>
      <c r="D5" s="50" t="str">
        <f>IF(Badges!E51="C","E","")</f>
        <v/>
      </c>
      <c r="E5" s="461"/>
      <c r="F5" s="50" t="str">
        <f>IF(Badges!F51="C","E","")</f>
        <v/>
      </c>
      <c r="G5" s="461"/>
      <c r="H5" s="50" t="str">
        <f>IF(Badges!G51="C","E","")</f>
        <v/>
      </c>
      <c r="I5" s="461"/>
      <c r="J5" s="50" t="str">
        <f>IF(Badges!H51="C","E","")</f>
        <v/>
      </c>
      <c r="K5" s="461"/>
      <c r="L5" s="50" t="str">
        <f>IF(Badges!I51="C","E","")</f>
        <v/>
      </c>
      <c r="M5" s="461"/>
      <c r="N5" s="50" t="str">
        <f>IF(Badges!J51="C","E","")</f>
        <v/>
      </c>
      <c r="O5" s="461"/>
      <c r="P5" s="50" t="str">
        <f>IF(Badges!K51="C","E","")</f>
        <v/>
      </c>
      <c r="Q5" s="461"/>
      <c r="R5" s="50" t="str">
        <f>IF(Badges!L51="C","E","")</f>
        <v/>
      </c>
      <c r="S5" s="461"/>
      <c r="T5" s="50" t="str">
        <f>IF(Badges!M51="C","E","")</f>
        <v/>
      </c>
      <c r="U5" s="461"/>
      <c r="V5" s="50" t="str">
        <f>IF(Badges!N51="C","E","")</f>
        <v/>
      </c>
      <c r="W5" s="461"/>
      <c r="X5" s="50" t="str">
        <f>IF(Badges!O51="C","E","")</f>
        <v/>
      </c>
      <c r="Y5" s="461"/>
      <c r="Z5" s="50" t="str">
        <f>IF(Badges!P51="C","E","")</f>
        <v/>
      </c>
      <c r="AA5" s="461"/>
      <c r="AB5" s="50" t="str">
        <f>IF(Badges!Q51="C","E","")</f>
        <v/>
      </c>
      <c r="AC5" s="461"/>
      <c r="AD5" s="50" t="str">
        <f>IF(Badges!R51="C","E","")</f>
        <v/>
      </c>
      <c r="AE5" s="461"/>
      <c r="AF5" s="50" t="str">
        <f>IF(Badges!S51="C","E","")</f>
        <v/>
      </c>
      <c r="AG5" s="461"/>
      <c r="AH5" s="50" t="str">
        <f>IF(Badges!T51="C","E","")</f>
        <v/>
      </c>
      <c r="AI5" s="461"/>
      <c r="AJ5" s="50" t="str">
        <f>IF(Badges!U51="C","E","")</f>
        <v/>
      </c>
      <c r="AK5" s="461"/>
      <c r="AL5" s="50" t="str">
        <f>IF(Badges!V51="C","E","")</f>
        <v/>
      </c>
      <c r="AM5" s="461"/>
      <c r="AN5" s="50" t="str">
        <f>IF(Badges!W51="C","E","")</f>
        <v/>
      </c>
      <c r="AO5" s="461"/>
      <c r="AP5" s="50" t="str">
        <f>IF(Badges!X51="C","E","")</f>
        <v/>
      </c>
      <c r="AQ5" s="461"/>
      <c r="AR5" s="50" t="str">
        <f>IF(Badges!Y51="C","E","")</f>
        <v/>
      </c>
      <c r="AS5" s="461"/>
      <c r="AT5" s="50" t="str">
        <f>IF(Badges!Z51="C","E","")</f>
        <v/>
      </c>
      <c r="AU5" s="461"/>
      <c r="AV5" s="50" t="str">
        <f>IF(Badges!AA51="C","E","")</f>
        <v/>
      </c>
      <c r="AW5" s="461"/>
      <c r="AX5" s="50" t="str">
        <f>IF(Badges!AB51="C","E","")</f>
        <v/>
      </c>
      <c r="AY5" s="461"/>
      <c r="AZ5" s="50" t="str">
        <f>IF(Badges!AC51="C","E","")</f>
        <v/>
      </c>
      <c r="BA5" s="461"/>
      <c r="BB5" s="50" t="str">
        <f>IF(Badges!AD51="C","E","")</f>
        <v/>
      </c>
      <c r="BC5" s="461"/>
      <c r="BD5" s="50" t="str">
        <f>IF(Badges!AE51="C","E","")</f>
        <v/>
      </c>
      <c r="BE5" s="461"/>
      <c r="BF5" s="50" t="str">
        <f>IF(Badges!AF51="C","E","")</f>
        <v/>
      </c>
      <c r="BG5" s="461"/>
      <c r="BH5" s="50" t="str">
        <f>IF(Badges!AG51="C","E","")</f>
        <v/>
      </c>
      <c r="BI5" s="460"/>
      <c r="BJ5" s="15"/>
    </row>
    <row r="6" spans="1:62">
      <c r="A6" s="49" t="str">
        <f>Badges!B52</f>
        <v>Cabin Camper</v>
      </c>
      <c r="B6" s="50" t="str">
        <f>IF(Badges!D74="C","E","")</f>
        <v/>
      </c>
      <c r="C6" s="461"/>
      <c r="D6" s="50" t="str">
        <f>IF(Badges!E74="C","E","")</f>
        <v/>
      </c>
      <c r="E6" s="461"/>
      <c r="F6" s="50" t="str">
        <f>IF(Badges!F74="C","E","")</f>
        <v/>
      </c>
      <c r="G6" s="461"/>
      <c r="H6" s="50" t="str">
        <f>IF(Badges!G74="C","E","")</f>
        <v/>
      </c>
      <c r="I6" s="461"/>
      <c r="J6" s="50" t="str">
        <f>IF(Badges!H74="C","E","")</f>
        <v/>
      </c>
      <c r="K6" s="461"/>
      <c r="L6" s="50" t="str">
        <f>IF(Badges!I74="C","E","")</f>
        <v/>
      </c>
      <c r="M6" s="461"/>
      <c r="N6" s="50" t="str">
        <f>IF(Badges!J74="C","E","")</f>
        <v/>
      </c>
      <c r="O6" s="461"/>
      <c r="P6" s="50" t="str">
        <f>IF(Badges!K74="C","E","")</f>
        <v/>
      </c>
      <c r="Q6" s="461"/>
      <c r="R6" s="50" t="str">
        <f>IF(Badges!L74="C","E","")</f>
        <v/>
      </c>
      <c r="S6" s="461"/>
      <c r="T6" s="50" t="str">
        <f>IF(Badges!M74="C","E","")</f>
        <v/>
      </c>
      <c r="U6" s="461"/>
      <c r="V6" s="50" t="str">
        <f>IF(Badges!N74="C","E","")</f>
        <v/>
      </c>
      <c r="W6" s="461"/>
      <c r="X6" s="50" t="str">
        <f>IF(Badges!O74="C","E","")</f>
        <v/>
      </c>
      <c r="Y6" s="461"/>
      <c r="Z6" s="50" t="str">
        <f>IF(Badges!P74="C","E","")</f>
        <v/>
      </c>
      <c r="AA6" s="461"/>
      <c r="AB6" s="50" t="str">
        <f>IF(Badges!Q74="C","E","")</f>
        <v/>
      </c>
      <c r="AC6" s="461"/>
      <c r="AD6" s="50" t="str">
        <f>IF(Badges!R74="C","E","")</f>
        <v/>
      </c>
      <c r="AE6" s="461"/>
      <c r="AF6" s="50" t="str">
        <f>IF(Badges!S74="C","E","")</f>
        <v/>
      </c>
      <c r="AG6" s="461"/>
      <c r="AH6" s="50" t="str">
        <f>IF(Badges!T74="C","E","")</f>
        <v/>
      </c>
      <c r="AI6" s="461"/>
      <c r="AJ6" s="50" t="str">
        <f>IF(Badges!U74="C","E","")</f>
        <v/>
      </c>
      <c r="AK6" s="461"/>
      <c r="AL6" s="50" t="str">
        <f>IF(Badges!V74="C","E","")</f>
        <v/>
      </c>
      <c r="AM6" s="461"/>
      <c r="AN6" s="50" t="str">
        <f>IF(Badges!W74="C","E","")</f>
        <v/>
      </c>
      <c r="AO6" s="461"/>
      <c r="AP6" s="50" t="str">
        <f>IF(Badges!X74="C","E","")</f>
        <v/>
      </c>
      <c r="AQ6" s="461"/>
      <c r="AR6" s="50" t="str">
        <f>IF(Badges!Y74="C","E","")</f>
        <v/>
      </c>
      <c r="AS6" s="461"/>
      <c r="AT6" s="50" t="str">
        <f>IF(Badges!Z74="C","E","")</f>
        <v/>
      </c>
      <c r="AU6" s="461"/>
      <c r="AV6" s="50" t="str">
        <f>IF(Badges!AA74="C","E","")</f>
        <v/>
      </c>
      <c r="AW6" s="461"/>
      <c r="AX6" s="50" t="str">
        <f>IF(Badges!AB74="C","E","")</f>
        <v/>
      </c>
      <c r="AY6" s="461"/>
      <c r="AZ6" s="50" t="str">
        <f>IF(Badges!AC74="C","E","")</f>
        <v/>
      </c>
      <c r="BA6" s="461"/>
      <c r="BB6" s="50" t="str">
        <f>IF(Badges!AD74="C","E","")</f>
        <v/>
      </c>
      <c r="BC6" s="461"/>
      <c r="BD6" s="50" t="str">
        <f>IF(Badges!AE74="C","E","")</f>
        <v/>
      </c>
      <c r="BE6" s="461"/>
      <c r="BF6" s="50" t="str">
        <f>IF(Badges!AF74="C","E","")</f>
        <v/>
      </c>
      <c r="BG6" s="461"/>
      <c r="BH6" s="50" t="str">
        <f>IF(Badges!AG74="C","E","")</f>
        <v/>
      </c>
      <c r="BI6" s="460"/>
      <c r="BJ6" s="15"/>
    </row>
    <row r="7" spans="1:62">
      <c r="A7" s="49" t="str">
        <f>Badges!B75</f>
        <v>Celebrating Community</v>
      </c>
      <c r="B7" s="48" t="str">
        <f>IF(Badges!D97="C","E","")</f>
        <v/>
      </c>
      <c r="C7" s="461"/>
      <c r="D7" s="48" t="str">
        <f>IF(Badges!E97="C","E","")</f>
        <v/>
      </c>
      <c r="E7" s="461"/>
      <c r="F7" s="48" t="str">
        <f>IF(Badges!F97="C","E","")</f>
        <v/>
      </c>
      <c r="G7" s="461"/>
      <c r="H7" s="48" t="str">
        <f>IF(Badges!G97="C","E","")</f>
        <v/>
      </c>
      <c r="I7" s="461"/>
      <c r="J7" s="48" t="str">
        <f>IF(Badges!H97="C","E","")</f>
        <v/>
      </c>
      <c r="K7" s="461"/>
      <c r="L7" s="48" t="str">
        <f>IF(Badges!I97="C","E","")</f>
        <v/>
      </c>
      <c r="M7" s="461"/>
      <c r="N7" s="48" t="str">
        <f>IF(Badges!J97="C","E","")</f>
        <v/>
      </c>
      <c r="O7" s="461"/>
      <c r="P7" s="48" t="str">
        <f>IF(Badges!K97="C","E","")</f>
        <v/>
      </c>
      <c r="Q7" s="461"/>
      <c r="R7" s="48" t="str">
        <f>IF(Badges!L97="C","E","")</f>
        <v/>
      </c>
      <c r="S7" s="461"/>
      <c r="T7" s="48" t="str">
        <f>IF(Badges!M97="C","E","")</f>
        <v/>
      </c>
      <c r="U7" s="461"/>
      <c r="V7" s="48" t="str">
        <f>IF(Badges!N97="C","E","")</f>
        <v/>
      </c>
      <c r="W7" s="461"/>
      <c r="X7" s="48" t="str">
        <f>IF(Badges!O97="C","E","")</f>
        <v/>
      </c>
      <c r="Y7" s="461"/>
      <c r="Z7" s="48" t="str">
        <f>IF(Badges!P97="C","E","")</f>
        <v/>
      </c>
      <c r="AA7" s="461"/>
      <c r="AB7" s="48" t="str">
        <f>IF(Badges!Q97="C","E","")</f>
        <v/>
      </c>
      <c r="AC7" s="461"/>
      <c r="AD7" s="48" t="str">
        <f>IF(Badges!R97="C","E","")</f>
        <v/>
      </c>
      <c r="AE7" s="461"/>
      <c r="AF7" s="48" t="str">
        <f>IF(Badges!S97="C","E","")</f>
        <v/>
      </c>
      <c r="AG7" s="461"/>
      <c r="AH7" s="48" t="str">
        <f>IF(Badges!T97="C","E","")</f>
        <v/>
      </c>
      <c r="AI7" s="461"/>
      <c r="AJ7" s="48" t="str">
        <f>IF(Badges!U97="C","E","")</f>
        <v/>
      </c>
      <c r="AK7" s="461"/>
      <c r="AL7" s="48" t="str">
        <f>IF(Badges!V97="C","E","")</f>
        <v/>
      </c>
      <c r="AM7" s="461"/>
      <c r="AN7" s="48" t="str">
        <f>IF(Badges!W97="C","E","")</f>
        <v/>
      </c>
      <c r="AO7" s="461"/>
      <c r="AP7" s="48" t="str">
        <f>IF(Badges!X97="C","E","")</f>
        <v/>
      </c>
      <c r="AQ7" s="461"/>
      <c r="AR7" s="48" t="str">
        <f>IF(Badges!Y97="C","E","")</f>
        <v/>
      </c>
      <c r="AS7" s="461"/>
      <c r="AT7" s="48" t="str">
        <f>IF(Badges!Z97="C","E","")</f>
        <v/>
      </c>
      <c r="AU7" s="461"/>
      <c r="AV7" s="48" t="str">
        <f>IF(Badges!AA97="C","E","")</f>
        <v/>
      </c>
      <c r="AW7" s="461"/>
      <c r="AX7" s="48" t="str">
        <f>IF(Badges!AB97="C","E","")</f>
        <v/>
      </c>
      <c r="AY7" s="461"/>
      <c r="AZ7" s="48" t="str">
        <f>IF(Badges!AC97="C","E","")</f>
        <v/>
      </c>
      <c r="BA7" s="461"/>
      <c r="BB7" s="48" t="str">
        <f>IF(Badges!AD97="C","E","")</f>
        <v/>
      </c>
      <c r="BC7" s="461"/>
      <c r="BD7" s="48" t="str">
        <f>IF(Badges!AE97="C","E","")</f>
        <v/>
      </c>
      <c r="BE7" s="461"/>
      <c r="BF7" s="48" t="str">
        <f>IF(Badges!AF97="C","E","")</f>
        <v/>
      </c>
      <c r="BG7" s="461"/>
      <c r="BH7" s="48" t="str">
        <f>IF(Badges!AG97="C","E","")</f>
        <v/>
      </c>
      <c r="BI7" s="460"/>
      <c r="BJ7" s="15"/>
    </row>
    <row r="8" spans="1:62">
      <c r="A8" s="219" t="s">
        <v>1044</v>
      </c>
      <c r="B8" s="50" t="str">
        <f>IF(Badges!D120="C","E","")</f>
        <v/>
      </c>
      <c r="C8" s="461"/>
      <c r="D8" s="50" t="str">
        <f>IF(Badges!E120="C","E","")</f>
        <v/>
      </c>
      <c r="E8" s="461"/>
      <c r="F8" s="50" t="str">
        <f>IF(Badges!F120="C","E","")</f>
        <v/>
      </c>
      <c r="G8" s="461"/>
      <c r="H8" s="50" t="str">
        <f>IF(Badges!G120="C","E","")</f>
        <v/>
      </c>
      <c r="I8" s="461"/>
      <c r="J8" s="50" t="str">
        <f>IF(Badges!H120="C","E","")</f>
        <v/>
      </c>
      <c r="K8" s="461"/>
      <c r="L8" s="50" t="str">
        <f>IF(Badges!I120="C","E","")</f>
        <v/>
      </c>
      <c r="M8" s="461"/>
      <c r="N8" s="50" t="str">
        <f>IF(Badges!J120="C","E","")</f>
        <v/>
      </c>
      <c r="O8" s="461"/>
      <c r="P8" s="50" t="str">
        <f>IF(Badges!K120="C","E","")</f>
        <v/>
      </c>
      <c r="Q8" s="461"/>
      <c r="R8" s="50" t="str">
        <f>IF(Badges!L120="C","E","")</f>
        <v/>
      </c>
      <c r="S8" s="461"/>
      <c r="T8" s="50" t="str">
        <f>IF(Badges!M120="C","E","")</f>
        <v/>
      </c>
      <c r="U8" s="461"/>
      <c r="V8" s="50" t="str">
        <f>IF(Badges!N120="C","E","")</f>
        <v/>
      </c>
      <c r="W8" s="461"/>
      <c r="X8" s="50" t="str">
        <f>IF(Badges!O120="C","E","")</f>
        <v/>
      </c>
      <c r="Y8" s="461"/>
      <c r="Z8" s="50" t="str">
        <f>IF(Badges!P120="C","E","")</f>
        <v/>
      </c>
      <c r="AA8" s="461"/>
      <c r="AB8" s="50" t="str">
        <f>IF(Badges!Q120="C","E","")</f>
        <v/>
      </c>
      <c r="AC8" s="461"/>
      <c r="AD8" s="50" t="str">
        <f>IF(Badges!R120="C","E","")</f>
        <v/>
      </c>
      <c r="AE8" s="461"/>
      <c r="AF8" s="50" t="str">
        <f>IF(Badges!S120="C","E","")</f>
        <v/>
      </c>
      <c r="AG8" s="461"/>
      <c r="AH8" s="50" t="str">
        <f>IF(Badges!T120="C","E","")</f>
        <v/>
      </c>
      <c r="AI8" s="461"/>
      <c r="AJ8" s="50" t="str">
        <f>IF(Badges!U120="C","E","")</f>
        <v/>
      </c>
      <c r="AK8" s="461"/>
      <c r="AL8" s="50" t="str">
        <f>IF(Badges!V120="C","E","")</f>
        <v/>
      </c>
      <c r="AM8" s="461"/>
      <c r="AN8" s="50" t="str">
        <f>IF(Badges!W120="C","E","")</f>
        <v/>
      </c>
      <c r="AO8" s="461"/>
      <c r="AP8" s="50" t="str">
        <f>IF(Badges!X120="C","E","")</f>
        <v/>
      </c>
      <c r="AQ8" s="461"/>
      <c r="AR8" s="50" t="str">
        <f>IF(Badges!Y120="C","E","")</f>
        <v/>
      </c>
      <c r="AS8" s="461"/>
      <c r="AT8" s="50" t="str">
        <f>IF(Badges!Z120="C","E","")</f>
        <v/>
      </c>
      <c r="AU8" s="461"/>
      <c r="AV8" s="50" t="str">
        <f>IF(Badges!AA120="C","E","")</f>
        <v/>
      </c>
      <c r="AW8" s="461"/>
      <c r="AX8" s="50" t="str">
        <f>IF(Badges!AB120="C","E","")</f>
        <v/>
      </c>
      <c r="AY8" s="461"/>
      <c r="AZ8" s="50" t="str">
        <f>IF(Badges!AC120="C","E","")</f>
        <v/>
      </c>
      <c r="BA8" s="461"/>
      <c r="BB8" s="50" t="str">
        <f>IF(Badges!AD120="C","E","")</f>
        <v/>
      </c>
      <c r="BC8" s="461"/>
      <c r="BD8" s="50" t="str">
        <f>IF(Badges!AE120="C","E","")</f>
        <v/>
      </c>
      <c r="BE8" s="461"/>
      <c r="BF8" s="50" t="str">
        <f>IF(Badges!AF120="C","E","")</f>
        <v/>
      </c>
      <c r="BG8" s="461"/>
      <c r="BH8" s="50" t="str">
        <f>IF(Badges!AG120="C","E","")</f>
        <v/>
      </c>
      <c r="BI8" s="460"/>
      <c r="BJ8" s="15"/>
    </row>
    <row r="9" spans="1:62">
      <c r="A9" s="49" t="str">
        <f>Badges!B121</f>
        <v>Computer Expert</v>
      </c>
      <c r="B9" s="48" t="str">
        <f>IF(Badges!D143="C","E","")</f>
        <v/>
      </c>
      <c r="C9" s="461"/>
      <c r="D9" s="48" t="str">
        <f>IF(Badges!E143="C","E","")</f>
        <v/>
      </c>
      <c r="E9" s="461"/>
      <c r="F9" s="48" t="str">
        <f>IF(Badges!F143="C","E","")</f>
        <v/>
      </c>
      <c r="G9" s="461"/>
      <c r="H9" s="48" t="str">
        <f>IF(Badges!G143="C","E","")</f>
        <v/>
      </c>
      <c r="I9" s="461"/>
      <c r="J9" s="48" t="str">
        <f>IF(Badges!H143="C","E","")</f>
        <v/>
      </c>
      <c r="K9" s="461"/>
      <c r="L9" s="48" t="str">
        <f>IF(Badges!I143="C","E","")</f>
        <v/>
      </c>
      <c r="M9" s="461"/>
      <c r="N9" s="48" t="str">
        <f>IF(Badges!J143="C","E","")</f>
        <v/>
      </c>
      <c r="O9" s="461"/>
      <c r="P9" s="48" t="str">
        <f>IF(Badges!K143="C","E","")</f>
        <v/>
      </c>
      <c r="Q9" s="461"/>
      <c r="R9" s="48" t="str">
        <f>IF(Badges!L143="C","E","")</f>
        <v/>
      </c>
      <c r="S9" s="461"/>
      <c r="T9" s="48" t="str">
        <f>IF(Badges!M143="C","E","")</f>
        <v/>
      </c>
      <c r="U9" s="461"/>
      <c r="V9" s="48" t="str">
        <f>IF(Badges!N143="C","E","")</f>
        <v/>
      </c>
      <c r="W9" s="461"/>
      <c r="X9" s="48" t="str">
        <f>IF(Badges!O143="C","E","")</f>
        <v/>
      </c>
      <c r="Y9" s="461"/>
      <c r="Z9" s="48" t="str">
        <f>IF(Badges!P143="C","E","")</f>
        <v/>
      </c>
      <c r="AA9" s="461"/>
      <c r="AB9" s="48" t="str">
        <f>IF(Badges!Q143="C","E","")</f>
        <v/>
      </c>
      <c r="AC9" s="461"/>
      <c r="AD9" s="48" t="str">
        <f>IF(Badges!R143="C","E","")</f>
        <v/>
      </c>
      <c r="AE9" s="461"/>
      <c r="AF9" s="48" t="str">
        <f>IF(Badges!S143="C","E","")</f>
        <v/>
      </c>
      <c r="AG9" s="461"/>
      <c r="AH9" s="48" t="str">
        <f>IF(Badges!T143="C","E","")</f>
        <v/>
      </c>
      <c r="AI9" s="461"/>
      <c r="AJ9" s="48" t="str">
        <f>IF(Badges!U143="C","E","")</f>
        <v/>
      </c>
      <c r="AK9" s="461"/>
      <c r="AL9" s="48" t="str">
        <f>IF(Badges!V143="C","E","")</f>
        <v/>
      </c>
      <c r="AM9" s="461"/>
      <c r="AN9" s="48" t="str">
        <f>IF(Badges!W143="C","E","")</f>
        <v/>
      </c>
      <c r="AO9" s="461"/>
      <c r="AP9" s="48" t="str">
        <f>IF(Badges!X143="C","E","")</f>
        <v/>
      </c>
      <c r="AQ9" s="461"/>
      <c r="AR9" s="48" t="str">
        <f>IF(Badges!Y143="C","E","")</f>
        <v/>
      </c>
      <c r="AS9" s="461"/>
      <c r="AT9" s="48" t="str">
        <f>IF(Badges!Z143="C","E","")</f>
        <v/>
      </c>
      <c r="AU9" s="461"/>
      <c r="AV9" s="48" t="str">
        <f>IF(Badges!AA143="C","E","")</f>
        <v/>
      </c>
      <c r="AW9" s="461"/>
      <c r="AX9" s="48" t="str">
        <f>IF(Badges!AB143="C","E","")</f>
        <v/>
      </c>
      <c r="AY9" s="461"/>
      <c r="AZ9" s="48" t="str">
        <f>IF(Badges!AC143="C","E","")</f>
        <v/>
      </c>
      <c r="BA9" s="461"/>
      <c r="BB9" s="48" t="str">
        <f>IF(Badges!AD143="C","E","")</f>
        <v/>
      </c>
      <c r="BC9" s="461"/>
      <c r="BD9" s="48" t="str">
        <f>IF(Badges!AE143="C","E","")</f>
        <v/>
      </c>
      <c r="BE9" s="461"/>
      <c r="BF9" s="48" t="str">
        <f>IF(Badges!AF143="C","E","")</f>
        <v/>
      </c>
      <c r="BG9" s="461"/>
      <c r="BH9" s="48" t="str">
        <f>IF(Badges!AG143="C","E","")</f>
        <v/>
      </c>
      <c r="BI9" s="460"/>
      <c r="BJ9" s="15"/>
    </row>
    <row r="10" spans="1:62">
      <c r="A10" s="49" t="str">
        <f>Badges!B144</f>
        <v>Dancer</v>
      </c>
      <c r="B10" s="48" t="str">
        <f>IF(Badges!D166="C","E","")</f>
        <v/>
      </c>
      <c r="C10" s="461"/>
      <c r="D10" s="48" t="str">
        <f>IF(Badges!E166="C","E","")</f>
        <v/>
      </c>
      <c r="E10" s="461"/>
      <c r="F10" s="48" t="str">
        <f>IF(Badges!F166="C","E","")</f>
        <v/>
      </c>
      <c r="G10" s="461"/>
      <c r="H10" s="48" t="str">
        <f>IF(Badges!G166="C","E","")</f>
        <v/>
      </c>
      <c r="I10" s="461"/>
      <c r="J10" s="48" t="str">
        <f>IF(Badges!H166="C","E","")</f>
        <v/>
      </c>
      <c r="K10" s="461"/>
      <c r="L10" s="48" t="str">
        <f>IF(Badges!I166="C","E","")</f>
        <v/>
      </c>
      <c r="M10" s="461"/>
      <c r="N10" s="48" t="str">
        <f>IF(Badges!J166="C","E","")</f>
        <v/>
      </c>
      <c r="O10" s="461"/>
      <c r="P10" s="48" t="str">
        <f>IF(Badges!K166="C","E","")</f>
        <v/>
      </c>
      <c r="Q10" s="461"/>
      <c r="R10" s="48" t="str">
        <f>IF(Badges!L166="C","E","")</f>
        <v/>
      </c>
      <c r="S10" s="461"/>
      <c r="T10" s="48" t="str">
        <f>IF(Badges!M166="C","E","")</f>
        <v/>
      </c>
      <c r="U10" s="461"/>
      <c r="V10" s="48" t="str">
        <f>IF(Badges!N166="C","E","")</f>
        <v/>
      </c>
      <c r="W10" s="461"/>
      <c r="X10" s="48" t="str">
        <f>IF(Badges!O166="C","E","")</f>
        <v/>
      </c>
      <c r="Y10" s="461"/>
      <c r="Z10" s="48" t="str">
        <f>IF(Badges!P166="C","E","")</f>
        <v/>
      </c>
      <c r="AA10" s="461"/>
      <c r="AB10" s="48" t="str">
        <f>IF(Badges!Q166="C","E","")</f>
        <v/>
      </c>
      <c r="AC10" s="461"/>
      <c r="AD10" s="48" t="str">
        <f>IF(Badges!R166="C","E","")</f>
        <v/>
      </c>
      <c r="AE10" s="461"/>
      <c r="AF10" s="48" t="str">
        <f>IF(Badges!S166="C","E","")</f>
        <v/>
      </c>
      <c r="AG10" s="461"/>
      <c r="AH10" s="48" t="str">
        <f>IF(Badges!T166="C","E","")</f>
        <v/>
      </c>
      <c r="AI10" s="461"/>
      <c r="AJ10" s="48" t="str">
        <f>IF(Badges!U166="C","E","")</f>
        <v/>
      </c>
      <c r="AK10" s="461"/>
      <c r="AL10" s="48" t="str">
        <f>IF(Badges!V166="C","E","")</f>
        <v/>
      </c>
      <c r="AM10" s="461"/>
      <c r="AN10" s="48" t="str">
        <f>IF(Badges!W166="C","E","")</f>
        <v/>
      </c>
      <c r="AO10" s="461"/>
      <c r="AP10" s="48" t="str">
        <f>IF(Badges!X166="C","E","")</f>
        <v/>
      </c>
      <c r="AQ10" s="461"/>
      <c r="AR10" s="48" t="str">
        <f>IF(Badges!Y166="C","E","")</f>
        <v/>
      </c>
      <c r="AS10" s="461"/>
      <c r="AT10" s="48" t="str">
        <f>IF(Badges!Z166="C","E","")</f>
        <v/>
      </c>
      <c r="AU10" s="461"/>
      <c r="AV10" s="48" t="str">
        <f>IF(Badges!AA166="C","E","")</f>
        <v/>
      </c>
      <c r="AW10" s="461"/>
      <c r="AX10" s="48" t="str">
        <f>IF(Badges!AB166="C","E","")</f>
        <v/>
      </c>
      <c r="AY10" s="461"/>
      <c r="AZ10" s="48" t="str">
        <f>IF(Badges!AC166="C","E","")</f>
        <v/>
      </c>
      <c r="BA10" s="461"/>
      <c r="BB10" s="48" t="str">
        <f>IF(Badges!AD166="C","E","")</f>
        <v/>
      </c>
      <c r="BC10" s="461"/>
      <c r="BD10" s="48" t="str">
        <f>IF(Badges!AE166="C","E","")</f>
        <v/>
      </c>
      <c r="BE10" s="461"/>
      <c r="BF10" s="48" t="str">
        <f>IF(Badges!AF166="C","E","")</f>
        <v/>
      </c>
      <c r="BG10" s="461"/>
      <c r="BH10" s="48" t="str">
        <f>IF(Badges!AG166="C","E","")</f>
        <v/>
      </c>
      <c r="BI10" s="460"/>
      <c r="BJ10" s="15"/>
    </row>
    <row r="11" spans="1:62">
      <c r="A11" s="49" t="str">
        <f>Badges!B167</f>
        <v>Democracy for Brownies</v>
      </c>
      <c r="B11" s="48" t="str">
        <f>IF(Badges!D189="C","E","")</f>
        <v/>
      </c>
      <c r="C11" s="461"/>
      <c r="D11" s="48" t="str">
        <f>IF(Badges!E189="C","E","")</f>
        <v/>
      </c>
      <c r="E11" s="461"/>
      <c r="F11" s="48" t="str">
        <f>IF(Badges!F189="C","E","")</f>
        <v/>
      </c>
      <c r="G11" s="461"/>
      <c r="H11" s="48" t="str">
        <f>IF(Badges!G189="C","E","")</f>
        <v/>
      </c>
      <c r="I11" s="461"/>
      <c r="J11" s="48" t="str">
        <f>IF(Badges!H189="C","E","")</f>
        <v/>
      </c>
      <c r="K11" s="461"/>
      <c r="L11" s="48" t="str">
        <f>IF(Badges!I189="C","E","")</f>
        <v/>
      </c>
      <c r="M11" s="461"/>
      <c r="N11" s="48" t="str">
        <f>IF(Badges!J189="C","E","")</f>
        <v/>
      </c>
      <c r="O11" s="461"/>
      <c r="P11" s="48" t="str">
        <f>IF(Badges!K189="C","E","")</f>
        <v/>
      </c>
      <c r="Q11" s="461"/>
      <c r="R11" s="48" t="str">
        <f>IF(Badges!L189="C","E","")</f>
        <v/>
      </c>
      <c r="S11" s="461"/>
      <c r="T11" s="48" t="str">
        <f>IF(Badges!M189="C","E","")</f>
        <v/>
      </c>
      <c r="U11" s="461"/>
      <c r="V11" s="48" t="str">
        <f>IF(Badges!N189="C","E","")</f>
        <v/>
      </c>
      <c r="W11" s="461"/>
      <c r="X11" s="48" t="str">
        <f>IF(Badges!O189="C","E","")</f>
        <v/>
      </c>
      <c r="Y11" s="461"/>
      <c r="Z11" s="48" t="str">
        <f>IF(Badges!P189="C","E","")</f>
        <v/>
      </c>
      <c r="AA11" s="461"/>
      <c r="AB11" s="48" t="str">
        <f>IF(Badges!Q189="C","E","")</f>
        <v/>
      </c>
      <c r="AC11" s="461"/>
      <c r="AD11" s="48" t="str">
        <f>IF(Badges!R189="C","E","")</f>
        <v/>
      </c>
      <c r="AE11" s="461"/>
      <c r="AF11" s="48" t="str">
        <f>IF(Badges!S189="C","E","")</f>
        <v/>
      </c>
      <c r="AG11" s="461"/>
      <c r="AH11" s="48" t="str">
        <f>IF(Badges!T189="C","E","")</f>
        <v/>
      </c>
      <c r="AI11" s="461"/>
      <c r="AJ11" s="48" t="str">
        <f>IF(Badges!U189="C","E","")</f>
        <v/>
      </c>
      <c r="AK11" s="461"/>
      <c r="AL11" s="48" t="str">
        <f>IF(Badges!V189="C","E","")</f>
        <v/>
      </c>
      <c r="AM11" s="461"/>
      <c r="AN11" s="48" t="str">
        <f>IF(Badges!W189="C","E","")</f>
        <v/>
      </c>
      <c r="AO11" s="461"/>
      <c r="AP11" s="48" t="str">
        <f>IF(Badges!X189="C","E","")</f>
        <v/>
      </c>
      <c r="AQ11" s="461"/>
      <c r="AR11" s="48" t="str">
        <f>IF(Badges!Y189="C","E","")</f>
        <v/>
      </c>
      <c r="AS11" s="461"/>
      <c r="AT11" s="48" t="str">
        <f>IF(Badges!Z189="C","E","")</f>
        <v/>
      </c>
      <c r="AU11" s="461"/>
      <c r="AV11" s="48" t="str">
        <f>IF(Badges!AA189="C","E","")</f>
        <v/>
      </c>
      <c r="AW11" s="461"/>
      <c r="AX11" s="48" t="str">
        <f>IF(Badges!AB189="C","E","")</f>
        <v/>
      </c>
      <c r="AY11" s="461"/>
      <c r="AZ11" s="48" t="str">
        <f>IF(Badges!AC189="C","E","")</f>
        <v/>
      </c>
      <c r="BA11" s="461"/>
      <c r="BB11" s="48" t="str">
        <f>IF(Badges!AD189="C","E","")</f>
        <v/>
      </c>
      <c r="BC11" s="461"/>
      <c r="BD11" s="48" t="str">
        <f>IF(Badges!AE189="C","E","")</f>
        <v/>
      </c>
      <c r="BE11" s="461"/>
      <c r="BF11" s="48" t="str">
        <f>IF(Badges!AF189="C","E","")</f>
        <v/>
      </c>
      <c r="BG11" s="461"/>
      <c r="BH11" s="48" t="str">
        <f>IF(Badges!AG189="C","E","")</f>
        <v/>
      </c>
      <c r="BI11" s="460"/>
      <c r="BJ11" s="15"/>
    </row>
    <row r="12" spans="1:62">
      <c r="A12" s="49" t="str">
        <f>Badges!B190</f>
        <v>Eco Friend</v>
      </c>
      <c r="B12" s="48" t="str">
        <f>IF(Badges!D211="C","E","")</f>
        <v/>
      </c>
      <c r="C12" s="461"/>
      <c r="D12" s="48" t="str">
        <f>IF(Badges!E211="C","E","")</f>
        <v/>
      </c>
      <c r="E12" s="461"/>
      <c r="F12" s="48" t="str">
        <f>IF(Badges!F211="C","E","")</f>
        <v/>
      </c>
      <c r="G12" s="461"/>
      <c r="H12" s="48" t="str">
        <f>IF(Badges!G211="C","E","")</f>
        <v/>
      </c>
      <c r="I12" s="461"/>
      <c r="J12" s="48" t="str">
        <f>IF(Badges!H211="C","E","")</f>
        <v/>
      </c>
      <c r="K12" s="461"/>
      <c r="L12" s="48" t="str">
        <f>IF(Badges!I211="C","E","")</f>
        <v/>
      </c>
      <c r="M12" s="461"/>
      <c r="N12" s="48" t="str">
        <f>IF(Badges!J211="C","E","")</f>
        <v/>
      </c>
      <c r="O12" s="461"/>
      <c r="P12" s="48" t="str">
        <f>IF(Badges!K211="C","E","")</f>
        <v/>
      </c>
      <c r="Q12" s="461"/>
      <c r="R12" s="48" t="str">
        <f>IF(Badges!L211="C","E","")</f>
        <v/>
      </c>
      <c r="S12" s="461"/>
      <c r="T12" s="48" t="str">
        <f>IF(Badges!M211="C","E","")</f>
        <v/>
      </c>
      <c r="U12" s="461"/>
      <c r="V12" s="48" t="str">
        <f>IF(Badges!N211="C","E","")</f>
        <v/>
      </c>
      <c r="W12" s="461"/>
      <c r="X12" s="48" t="str">
        <f>IF(Badges!O211="C","E","")</f>
        <v/>
      </c>
      <c r="Y12" s="461"/>
      <c r="Z12" s="48" t="str">
        <f>IF(Badges!P211="C","E","")</f>
        <v/>
      </c>
      <c r="AA12" s="461"/>
      <c r="AB12" s="48" t="str">
        <f>IF(Badges!Q211="C","E","")</f>
        <v/>
      </c>
      <c r="AC12" s="461"/>
      <c r="AD12" s="48" t="str">
        <f>IF(Badges!R211="C","E","")</f>
        <v/>
      </c>
      <c r="AE12" s="461"/>
      <c r="AF12" s="48" t="str">
        <f>IF(Badges!S211="C","E","")</f>
        <v/>
      </c>
      <c r="AG12" s="461"/>
      <c r="AH12" s="48" t="str">
        <f>IF(Badges!T211="C","E","")</f>
        <v/>
      </c>
      <c r="AI12" s="461"/>
      <c r="AJ12" s="48" t="str">
        <f>IF(Badges!U211="C","E","")</f>
        <v/>
      </c>
      <c r="AK12" s="461"/>
      <c r="AL12" s="48" t="str">
        <f>IF(Badges!V211="C","E","")</f>
        <v/>
      </c>
      <c r="AM12" s="461"/>
      <c r="AN12" s="48" t="str">
        <f>IF(Badges!W211="C","E","")</f>
        <v/>
      </c>
      <c r="AO12" s="461"/>
      <c r="AP12" s="48" t="str">
        <f>IF(Badges!X211="C","E","")</f>
        <v/>
      </c>
      <c r="AQ12" s="461"/>
      <c r="AR12" s="48" t="str">
        <f>IF(Badges!Y211="C","E","")</f>
        <v/>
      </c>
      <c r="AS12" s="461"/>
      <c r="AT12" s="48" t="str">
        <f>IF(Badges!Z211="C","E","")</f>
        <v/>
      </c>
      <c r="AU12" s="461"/>
      <c r="AV12" s="48" t="str">
        <f>IF(Badges!AA211="C","E","")</f>
        <v/>
      </c>
      <c r="AW12" s="461"/>
      <c r="AX12" s="48" t="str">
        <f>IF(Badges!AB211="C","E","")</f>
        <v/>
      </c>
      <c r="AY12" s="461"/>
      <c r="AZ12" s="48" t="str">
        <f>IF(Badges!AC211="C","E","")</f>
        <v/>
      </c>
      <c r="BA12" s="461"/>
      <c r="BB12" s="48" t="str">
        <f>IF(Badges!AD211="C","E","")</f>
        <v/>
      </c>
      <c r="BC12" s="461"/>
      <c r="BD12" s="48" t="str">
        <f>IF(Badges!AE211="C","E","")</f>
        <v/>
      </c>
      <c r="BE12" s="461"/>
      <c r="BF12" s="48" t="str">
        <f>IF(Badges!AF211="C","E","")</f>
        <v/>
      </c>
      <c r="BG12" s="461"/>
      <c r="BH12" s="48" t="str">
        <f>IF(Badges!AG211="C","E","")</f>
        <v/>
      </c>
      <c r="BI12" s="460"/>
      <c r="BJ12" s="15"/>
    </row>
    <row r="13" spans="1:62">
      <c r="A13" s="49" t="str">
        <f>Badges!B212</f>
        <v>Fair Play</v>
      </c>
      <c r="B13" s="48" t="str">
        <f>IF(Badges!D234="C","E","")</f>
        <v/>
      </c>
      <c r="C13" s="461"/>
      <c r="D13" s="48" t="str">
        <f>IF(Badges!E234="C","E","")</f>
        <v/>
      </c>
      <c r="E13" s="461"/>
      <c r="F13" s="48" t="str">
        <f>IF(Badges!F234="C","E","")</f>
        <v/>
      </c>
      <c r="G13" s="461"/>
      <c r="H13" s="48" t="str">
        <f>IF(Badges!G234="C","E","")</f>
        <v/>
      </c>
      <c r="I13" s="461"/>
      <c r="J13" s="48" t="str">
        <f>IF(Badges!H234="C","E","")</f>
        <v/>
      </c>
      <c r="K13" s="461"/>
      <c r="L13" s="48" t="str">
        <f>IF(Badges!I234="C","E","")</f>
        <v/>
      </c>
      <c r="M13" s="461"/>
      <c r="N13" s="48" t="str">
        <f>IF(Badges!J234="C","E","")</f>
        <v/>
      </c>
      <c r="O13" s="461"/>
      <c r="P13" s="48" t="str">
        <f>IF(Badges!K234="C","E","")</f>
        <v/>
      </c>
      <c r="Q13" s="461"/>
      <c r="R13" s="48" t="str">
        <f>IF(Badges!L234="C","E","")</f>
        <v/>
      </c>
      <c r="S13" s="461"/>
      <c r="T13" s="48" t="str">
        <f>IF(Badges!M234="C","E","")</f>
        <v/>
      </c>
      <c r="U13" s="461"/>
      <c r="V13" s="48" t="str">
        <f>IF(Badges!N234="C","E","")</f>
        <v/>
      </c>
      <c r="W13" s="461"/>
      <c r="X13" s="48" t="str">
        <f>IF(Badges!O234="C","E","")</f>
        <v/>
      </c>
      <c r="Y13" s="461"/>
      <c r="Z13" s="48" t="str">
        <f>IF(Badges!P234="C","E","")</f>
        <v/>
      </c>
      <c r="AA13" s="461"/>
      <c r="AB13" s="48" t="str">
        <f>IF(Badges!Q234="C","E","")</f>
        <v/>
      </c>
      <c r="AC13" s="461"/>
      <c r="AD13" s="48" t="str">
        <f>IF(Badges!R234="C","E","")</f>
        <v/>
      </c>
      <c r="AE13" s="461"/>
      <c r="AF13" s="48" t="str">
        <f>IF(Badges!S234="C","E","")</f>
        <v/>
      </c>
      <c r="AG13" s="461"/>
      <c r="AH13" s="48" t="str">
        <f>IF(Badges!T234="C","E","")</f>
        <v/>
      </c>
      <c r="AI13" s="461"/>
      <c r="AJ13" s="48" t="str">
        <f>IF(Badges!U234="C","E","")</f>
        <v/>
      </c>
      <c r="AK13" s="461"/>
      <c r="AL13" s="48" t="str">
        <f>IF(Badges!V234="C","E","")</f>
        <v/>
      </c>
      <c r="AM13" s="461"/>
      <c r="AN13" s="48" t="str">
        <f>IF(Badges!W234="C","E","")</f>
        <v/>
      </c>
      <c r="AO13" s="461"/>
      <c r="AP13" s="48" t="str">
        <f>IF(Badges!X234="C","E","")</f>
        <v/>
      </c>
      <c r="AQ13" s="461"/>
      <c r="AR13" s="48" t="str">
        <f>IF(Badges!Y234="C","E","")</f>
        <v/>
      </c>
      <c r="AS13" s="461"/>
      <c r="AT13" s="48" t="str">
        <f>IF(Badges!Z234="C","E","")</f>
        <v/>
      </c>
      <c r="AU13" s="461"/>
      <c r="AV13" s="48" t="str">
        <f>IF(Badges!AA234="C","E","")</f>
        <v/>
      </c>
      <c r="AW13" s="461"/>
      <c r="AX13" s="48" t="str">
        <f>IF(Badges!AB234="C","E","")</f>
        <v/>
      </c>
      <c r="AY13" s="461"/>
      <c r="AZ13" s="48" t="str">
        <f>IF(Badges!AC234="C","E","")</f>
        <v/>
      </c>
      <c r="BA13" s="461"/>
      <c r="BB13" s="48" t="str">
        <f>IF(Badges!AD234="C","E","")</f>
        <v/>
      </c>
      <c r="BC13" s="461"/>
      <c r="BD13" s="48" t="str">
        <f>IF(Badges!AE234="C","E","")</f>
        <v/>
      </c>
      <c r="BE13" s="461"/>
      <c r="BF13" s="48" t="str">
        <f>IF(Badges!AF234="C","E","")</f>
        <v/>
      </c>
      <c r="BG13" s="461"/>
      <c r="BH13" s="48" t="str">
        <f>IF(Badges!AG234="C","E","")</f>
        <v/>
      </c>
      <c r="BI13" s="460"/>
      <c r="BJ13" s="15"/>
    </row>
    <row r="14" spans="1:62">
      <c r="A14" s="49" t="str">
        <f>Badges!B235</f>
        <v>First Aid</v>
      </c>
      <c r="B14" s="322" t="str">
        <f>IF(Badges!D257="C","E","")</f>
        <v/>
      </c>
      <c r="C14" s="461"/>
      <c r="D14" s="322" t="str">
        <f>IF(Badges!E257="C","E","")</f>
        <v/>
      </c>
      <c r="E14" s="461"/>
      <c r="F14" s="322" t="str">
        <f>IF(Badges!F257="C","E","")</f>
        <v/>
      </c>
      <c r="G14" s="461"/>
      <c r="H14" s="322" t="str">
        <f>IF(Badges!G257="C","E","")</f>
        <v/>
      </c>
      <c r="I14" s="461"/>
      <c r="J14" s="322" t="str">
        <f>IF(Badges!H257="C","E","")</f>
        <v/>
      </c>
      <c r="K14" s="461"/>
      <c r="L14" s="322" t="str">
        <f>IF(Badges!I257="C","E","")</f>
        <v/>
      </c>
      <c r="M14" s="461"/>
      <c r="N14" s="322" t="str">
        <f>IF(Badges!J257="C","E","")</f>
        <v/>
      </c>
      <c r="O14" s="461"/>
      <c r="P14" s="322" t="str">
        <f>IF(Badges!K257="C","E","")</f>
        <v/>
      </c>
      <c r="Q14" s="461"/>
      <c r="R14" s="322" t="str">
        <f>IF(Badges!L257="C","E","")</f>
        <v/>
      </c>
      <c r="S14" s="461"/>
      <c r="T14" s="322" t="str">
        <f>IF(Badges!M257="C","E","")</f>
        <v/>
      </c>
      <c r="U14" s="461"/>
      <c r="V14" s="322" t="str">
        <f>IF(Badges!N257="C","E","")</f>
        <v/>
      </c>
      <c r="W14" s="461"/>
      <c r="X14" s="322" t="str">
        <f>IF(Badges!O257="C","E","")</f>
        <v/>
      </c>
      <c r="Y14" s="461"/>
      <c r="Z14" s="322" t="str">
        <f>IF(Badges!P257="C","E","")</f>
        <v/>
      </c>
      <c r="AA14" s="461"/>
      <c r="AB14" s="50" t="str">
        <f>IF(Badges!Q257="C","E","")</f>
        <v/>
      </c>
      <c r="AC14" s="461"/>
      <c r="AD14" s="50" t="str">
        <f>IF(Badges!R257="C","E","")</f>
        <v/>
      </c>
      <c r="AE14" s="461"/>
      <c r="AF14" s="50" t="str">
        <f>IF(Badges!S257="C","E","")</f>
        <v/>
      </c>
      <c r="AG14" s="461"/>
      <c r="AH14" s="50" t="str">
        <f>IF(Badges!T257="C","E","")</f>
        <v/>
      </c>
      <c r="AI14" s="461"/>
      <c r="AJ14" s="50" t="str">
        <f>IF(Badges!U257="C","E","")</f>
        <v/>
      </c>
      <c r="AK14" s="461"/>
      <c r="AL14" s="50" t="str">
        <f>IF(Badges!V257="C","E","")</f>
        <v/>
      </c>
      <c r="AM14" s="461"/>
      <c r="AN14" s="50" t="str">
        <f>IF(Badges!W257="C","E","")</f>
        <v/>
      </c>
      <c r="AO14" s="461"/>
      <c r="AP14" s="50" t="str">
        <f>IF(Badges!X257="C","E","")</f>
        <v/>
      </c>
      <c r="AQ14" s="461"/>
      <c r="AR14" s="50" t="str">
        <f>IF(Badges!Y257="C","E","")</f>
        <v/>
      </c>
      <c r="AS14" s="461"/>
      <c r="AT14" s="50" t="str">
        <f>IF(Badges!Z257="C","E","")</f>
        <v/>
      </c>
      <c r="AU14" s="461"/>
      <c r="AV14" s="50" t="str">
        <f>IF(Badges!AA257="C","E","")</f>
        <v/>
      </c>
      <c r="AW14" s="461"/>
      <c r="AX14" s="50" t="str">
        <f>IF(Badges!AB257="C","E","")</f>
        <v/>
      </c>
      <c r="AY14" s="461"/>
      <c r="AZ14" s="50" t="str">
        <f>IF(Badges!AC257="C","E","")</f>
        <v/>
      </c>
      <c r="BA14" s="461"/>
      <c r="BB14" s="50" t="str">
        <f>IF(Badges!AD257="C","E","")</f>
        <v/>
      </c>
      <c r="BC14" s="461"/>
      <c r="BD14" s="50" t="str">
        <f>IF(Badges!AE257="C","E","")</f>
        <v/>
      </c>
      <c r="BE14" s="461"/>
      <c r="BF14" s="50" t="str">
        <f>IF(Badges!AF257="C","E","")</f>
        <v/>
      </c>
      <c r="BG14" s="461"/>
      <c r="BH14" s="50" t="str">
        <f>IF(Badges!AG257="C","E","")</f>
        <v/>
      </c>
      <c r="BI14" s="460"/>
      <c r="BJ14" s="15"/>
    </row>
    <row r="15" spans="1:62">
      <c r="A15" s="49" t="str">
        <f>Badges!B258</f>
        <v>Girl Scout Way</v>
      </c>
      <c r="B15" s="50" t="str">
        <f>IF(Badges!D280="C","E","")</f>
        <v/>
      </c>
      <c r="C15" s="461"/>
      <c r="D15" s="50" t="str">
        <f>IF(Badges!E280="C","E","")</f>
        <v/>
      </c>
      <c r="E15" s="461"/>
      <c r="F15" s="50" t="str">
        <f>IF(Badges!F280="C","E","")</f>
        <v/>
      </c>
      <c r="G15" s="461"/>
      <c r="H15" s="50" t="str">
        <f>IF(Badges!G280="C","E","")</f>
        <v/>
      </c>
      <c r="I15" s="461"/>
      <c r="J15" s="50" t="str">
        <f>IF(Badges!H280="C","E","")</f>
        <v/>
      </c>
      <c r="K15" s="461"/>
      <c r="L15" s="50" t="str">
        <f>IF(Badges!I280="C","E","")</f>
        <v/>
      </c>
      <c r="M15" s="461"/>
      <c r="N15" s="50" t="str">
        <f>IF(Badges!J280="C","E","")</f>
        <v/>
      </c>
      <c r="O15" s="461"/>
      <c r="P15" s="50" t="str">
        <f>IF(Badges!K280="C","E","")</f>
        <v/>
      </c>
      <c r="Q15" s="461"/>
      <c r="R15" s="50" t="str">
        <f>IF(Badges!L280="C","E","")</f>
        <v/>
      </c>
      <c r="S15" s="461"/>
      <c r="T15" s="50" t="str">
        <f>IF(Badges!M280="C","E","")</f>
        <v/>
      </c>
      <c r="U15" s="461"/>
      <c r="V15" s="50" t="str">
        <f>IF(Badges!N280="C","E","")</f>
        <v/>
      </c>
      <c r="W15" s="461"/>
      <c r="X15" s="50" t="str">
        <f>IF(Badges!O280="C","E","")</f>
        <v/>
      </c>
      <c r="Y15" s="461"/>
      <c r="Z15" s="50" t="str">
        <f>IF(Badges!P280="C","E","")</f>
        <v/>
      </c>
      <c r="AA15" s="461"/>
      <c r="AB15" s="50" t="str">
        <f>IF(Badges!Q280="C","E","")</f>
        <v/>
      </c>
      <c r="AC15" s="461"/>
      <c r="AD15" s="50" t="str">
        <f>IF(Badges!R280="C","E","")</f>
        <v/>
      </c>
      <c r="AE15" s="461"/>
      <c r="AF15" s="50" t="str">
        <f>IF(Badges!S280="C","E","")</f>
        <v/>
      </c>
      <c r="AG15" s="461"/>
      <c r="AH15" s="50" t="str">
        <f>IF(Badges!T280="C","E","")</f>
        <v/>
      </c>
      <c r="AI15" s="461"/>
      <c r="AJ15" s="50" t="str">
        <f>IF(Badges!U280="C","E","")</f>
        <v/>
      </c>
      <c r="AK15" s="461"/>
      <c r="AL15" s="50" t="str">
        <f>IF(Badges!V280="C","E","")</f>
        <v/>
      </c>
      <c r="AM15" s="461"/>
      <c r="AN15" s="50" t="str">
        <f>IF(Badges!W280="C","E","")</f>
        <v/>
      </c>
      <c r="AO15" s="461"/>
      <c r="AP15" s="50" t="str">
        <f>IF(Badges!X280="C","E","")</f>
        <v/>
      </c>
      <c r="AQ15" s="461"/>
      <c r="AR15" s="50" t="str">
        <f>IF(Badges!Y280="C","E","")</f>
        <v/>
      </c>
      <c r="AS15" s="461"/>
      <c r="AT15" s="50" t="str">
        <f>IF(Badges!Z280="C","E","")</f>
        <v/>
      </c>
      <c r="AU15" s="461"/>
      <c r="AV15" s="50" t="str">
        <f>IF(Badges!AA280="C","E","")</f>
        <v/>
      </c>
      <c r="AW15" s="461"/>
      <c r="AX15" s="50" t="str">
        <f>IF(Badges!AB280="C","E","")</f>
        <v/>
      </c>
      <c r="AY15" s="461"/>
      <c r="AZ15" s="50" t="str">
        <f>IF(Badges!AC280="C","E","")</f>
        <v/>
      </c>
      <c r="BA15" s="461"/>
      <c r="BB15" s="50" t="str">
        <f>IF(Badges!AD280="C","E","")</f>
        <v/>
      </c>
      <c r="BC15" s="461"/>
      <c r="BD15" s="50" t="str">
        <f>IF(Badges!AE280="C","E","")</f>
        <v/>
      </c>
      <c r="BE15" s="461"/>
      <c r="BF15" s="50" t="str">
        <f>IF(Badges!AF280="C","E","")</f>
        <v/>
      </c>
      <c r="BG15" s="461"/>
      <c r="BH15" s="50" t="str">
        <f>IF(Badges!AG280="C","E","")</f>
        <v/>
      </c>
      <c r="BI15" s="460"/>
      <c r="BJ15" s="15"/>
    </row>
    <row r="16" spans="1:62">
      <c r="A16" s="165" t="str">
        <f>Badges!B281</f>
        <v>Give Back</v>
      </c>
      <c r="B16" s="50" t="str">
        <f>IF(Badges!D293="C","E","")</f>
        <v/>
      </c>
      <c r="C16" s="461"/>
      <c r="D16" s="50" t="str">
        <f>IF(Badges!E293="C","E","")</f>
        <v/>
      </c>
      <c r="E16" s="461"/>
      <c r="F16" s="50" t="str">
        <f>IF(Badges!F293="C","E","")</f>
        <v/>
      </c>
      <c r="G16" s="461"/>
      <c r="H16" s="50" t="str">
        <f>IF(Badges!G293="C","E","")</f>
        <v/>
      </c>
      <c r="I16" s="461"/>
      <c r="J16" s="50" t="str">
        <f>IF(Badges!H293="C","E","")</f>
        <v/>
      </c>
      <c r="K16" s="461"/>
      <c r="L16" s="50" t="str">
        <f>IF(Badges!I293="C","E","")</f>
        <v/>
      </c>
      <c r="M16" s="461"/>
      <c r="N16" s="50" t="str">
        <f>IF(Badges!J293="C","E","")</f>
        <v/>
      </c>
      <c r="O16" s="461"/>
      <c r="P16" s="50" t="str">
        <f>IF(Badges!K293="C","E","")</f>
        <v/>
      </c>
      <c r="Q16" s="461"/>
      <c r="R16" s="50" t="str">
        <f>IF(Badges!L293="C","E","")</f>
        <v/>
      </c>
      <c r="S16" s="461"/>
      <c r="T16" s="50" t="str">
        <f>IF(Badges!M293="C","E","")</f>
        <v/>
      </c>
      <c r="U16" s="461"/>
      <c r="V16" s="50" t="str">
        <f>IF(Badges!N293="C","E","")</f>
        <v/>
      </c>
      <c r="W16" s="461"/>
      <c r="X16" s="50" t="str">
        <f>IF(Badges!O293="C","E","")</f>
        <v/>
      </c>
      <c r="Y16" s="461"/>
      <c r="Z16" s="50" t="str">
        <f>IF(Badges!P293="C","E","")</f>
        <v/>
      </c>
      <c r="AA16" s="461"/>
      <c r="AB16" s="50" t="str">
        <f>IF(Badges!Q293="C","E","")</f>
        <v/>
      </c>
      <c r="AC16" s="461"/>
      <c r="AD16" s="50" t="str">
        <f>IF(Badges!R293="C","E","")</f>
        <v/>
      </c>
      <c r="AE16" s="461"/>
      <c r="AF16" s="50" t="str">
        <f>IF(Badges!S293="C","E","")</f>
        <v/>
      </c>
      <c r="AG16" s="461"/>
      <c r="AH16" s="50" t="str">
        <f>IF(Badges!T293="C","E","")</f>
        <v/>
      </c>
      <c r="AI16" s="461"/>
      <c r="AJ16" s="50" t="str">
        <f>IF(Badges!U293="C","E","")</f>
        <v/>
      </c>
      <c r="AK16" s="461"/>
      <c r="AL16" s="50" t="str">
        <f>IF(Badges!V293="C","E","")</f>
        <v/>
      </c>
      <c r="AM16" s="461"/>
      <c r="AN16" s="50" t="str">
        <f>IF(Badges!W293="C","E","")</f>
        <v/>
      </c>
      <c r="AO16" s="461"/>
      <c r="AP16" s="50" t="str">
        <f>IF(Badges!X293="C","E","")</f>
        <v/>
      </c>
      <c r="AQ16" s="461"/>
      <c r="AR16" s="50" t="str">
        <f>IF(Badges!Y293="C","E","")</f>
        <v/>
      </c>
      <c r="AS16" s="461"/>
      <c r="AT16" s="50" t="str">
        <f>IF(Badges!Z293="C","E","")</f>
        <v/>
      </c>
      <c r="AU16" s="461"/>
      <c r="AV16" s="50" t="str">
        <f>IF(Badges!AA293="C","E","")</f>
        <v/>
      </c>
      <c r="AW16" s="461"/>
      <c r="AX16" s="50" t="str">
        <f>IF(Badges!AB293="C","E","")</f>
        <v/>
      </c>
      <c r="AY16" s="461"/>
      <c r="AZ16" s="50" t="str">
        <f>IF(Badges!AC293="C","E","")</f>
        <v/>
      </c>
      <c r="BA16" s="461"/>
      <c r="BB16" s="50" t="str">
        <f>IF(Badges!AD293="C","E","")</f>
        <v/>
      </c>
      <c r="BC16" s="461"/>
      <c r="BD16" s="50" t="str">
        <f>IF(Badges!AE293="C","E","")</f>
        <v/>
      </c>
      <c r="BE16" s="461"/>
      <c r="BF16" s="50" t="str">
        <f>IF(Badges!AF293="C","E","")</f>
        <v/>
      </c>
      <c r="BG16" s="461"/>
      <c r="BH16" s="50" t="str">
        <f>IF(Badges!AG293="C","E","")</f>
        <v/>
      </c>
      <c r="BI16" s="460"/>
      <c r="BJ16" s="15"/>
    </row>
    <row r="17" spans="1:62">
      <c r="A17" s="49" t="str">
        <f>Badges!B294</f>
        <v>Hiker</v>
      </c>
      <c r="B17" s="50" t="str">
        <f>IF(Badges!D316="C","E","")</f>
        <v/>
      </c>
      <c r="C17" s="461"/>
      <c r="D17" s="50" t="str">
        <f>IF(Badges!E316="C","E","")</f>
        <v/>
      </c>
      <c r="E17" s="461"/>
      <c r="F17" s="50" t="str">
        <f>IF(Badges!F316="C","E","")</f>
        <v/>
      </c>
      <c r="G17" s="461"/>
      <c r="H17" s="50" t="str">
        <f>IF(Badges!G316="C","E","")</f>
        <v/>
      </c>
      <c r="I17" s="461"/>
      <c r="J17" s="50" t="str">
        <f>IF(Badges!H316="C","E","")</f>
        <v/>
      </c>
      <c r="K17" s="461"/>
      <c r="L17" s="50" t="str">
        <f>IF(Badges!I316="C","E","")</f>
        <v/>
      </c>
      <c r="M17" s="461"/>
      <c r="N17" s="50" t="str">
        <f>IF(Badges!J316="C","E","")</f>
        <v/>
      </c>
      <c r="O17" s="461"/>
      <c r="P17" s="50" t="str">
        <f>IF(Badges!K316="C","E","")</f>
        <v/>
      </c>
      <c r="Q17" s="461"/>
      <c r="R17" s="50" t="str">
        <f>IF(Badges!L316="C","E","")</f>
        <v/>
      </c>
      <c r="S17" s="461"/>
      <c r="T17" s="50" t="str">
        <f>IF(Badges!M316="C","E","")</f>
        <v/>
      </c>
      <c r="U17" s="461"/>
      <c r="V17" s="50" t="str">
        <f>IF(Badges!N316="C","E","")</f>
        <v/>
      </c>
      <c r="W17" s="461"/>
      <c r="X17" s="50" t="str">
        <f>IF(Badges!O316="C","E","")</f>
        <v/>
      </c>
      <c r="Y17" s="461"/>
      <c r="Z17" s="50" t="str">
        <f>IF(Badges!P316="C","E","")</f>
        <v/>
      </c>
      <c r="AA17" s="461"/>
      <c r="AB17" s="50" t="str">
        <f>IF(Badges!Q316="C","E","")</f>
        <v/>
      </c>
      <c r="AC17" s="461"/>
      <c r="AD17" s="50" t="str">
        <f>IF(Badges!R316="C","E","")</f>
        <v/>
      </c>
      <c r="AE17" s="461"/>
      <c r="AF17" s="50" t="str">
        <f>IF(Badges!S316="C","E","")</f>
        <v/>
      </c>
      <c r="AG17" s="461"/>
      <c r="AH17" s="50" t="str">
        <f>IF(Badges!T316="C","E","")</f>
        <v/>
      </c>
      <c r="AI17" s="461"/>
      <c r="AJ17" s="50" t="str">
        <f>IF(Badges!U316="C","E","")</f>
        <v/>
      </c>
      <c r="AK17" s="461"/>
      <c r="AL17" s="50" t="str">
        <f>IF(Badges!V316="C","E","")</f>
        <v/>
      </c>
      <c r="AM17" s="461"/>
      <c r="AN17" s="50" t="str">
        <f>IF(Badges!W316="C","E","")</f>
        <v/>
      </c>
      <c r="AO17" s="461"/>
      <c r="AP17" s="50" t="str">
        <f>IF(Badges!X316="C","E","")</f>
        <v/>
      </c>
      <c r="AQ17" s="461"/>
      <c r="AR17" s="50" t="str">
        <f>IF(Badges!Y316="C","E","")</f>
        <v/>
      </c>
      <c r="AS17" s="461"/>
      <c r="AT17" s="50" t="str">
        <f>IF(Badges!Z316="C","E","")</f>
        <v/>
      </c>
      <c r="AU17" s="461"/>
      <c r="AV17" s="50" t="str">
        <f>IF(Badges!AA316="C","E","")</f>
        <v/>
      </c>
      <c r="AW17" s="461"/>
      <c r="AX17" s="50" t="str">
        <f>IF(Badges!AB316="C","E","")</f>
        <v/>
      </c>
      <c r="AY17" s="461"/>
      <c r="AZ17" s="50" t="str">
        <f>IF(Badges!AC316="C","E","")</f>
        <v/>
      </c>
      <c r="BA17" s="461"/>
      <c r="BB17" s="50" t="str">
        <f>IF(Badges!AD316="C","E","")</f>
        <v/>
      </c>
      <c r="BC17" s="461"/>
      <c r="BD17" s="50" t="str">
        <f>IF(Badges!AE316="C","E","")</f>
        <v/>
      </c>
      <c r="BE17" s="461"/>
      <c r="BF17" s="50" t="str">
        <f>IF(Badges!AF316="C","E","")</f>
        <v/>
      </c>
      <c r="BG17" s="461"/>
      <c r="BH17" s="50" t="str">
        <f>IF(Badges!AG316="C","E","")</f>
        <v/>
      </c>
      <c r="BI17" s="460"/>
      <c r="BJ17" s="15"/>
    </row>
    <row r="18" spans="1:62">
      <c r="A18" s="49" t="str">
        <f>Badges!B317</f>
        <v>Home Scientist</v>
      </c>
      <c r="B18" s="50" t="str">
        <f>IF(Badges!D339="C","E","")</f>
        <v/>
      </c>
      <c r="C18" s="461"/>
      <c r="D18" s="50" t="str">
        <f>IF(Badges!E339="C","E","")</f>
        <v/>
      </c>
      <c r="E18" s="461"/>
      <c r="F18" s="50" t="str">
        <f>IF(Badges!F339="C","E","")</f>
        <v/>
      </c>
      <c r="G18" s="461"/>
      <c r="H18" s="50" t="str">
        <f>IF(Badges!G339="C","E","")</f>
        <v/>
      </c>
      <c r="I18" s="461"/>
      <c r="J18" s="50" t="str">
        <f>IF(Badges!H339="C","E","")</f>
        <v/>
      </c>
      <c r="K18" s="461"/>
      <c r="L18" s="50" t="str">
        <f>IF(Badges!I339="C","E","")</f>
        <v/>
      </c>
      <c r="M18" s="461"/>
      <c r="N18" s="50" t="str">
        <f>IF(Badges!J339="C","E","")</f>
        <v/>
      </c>
      <c r="O18" s="461"/>
      <c r="P18" s="50" t="str">
        <f>IF(Badges!K339="C","E","")</f>
        <v/>
      </c>
      <c r="Q18" s="461"/>
      <c r="R18" s="50" t="str">
        <f>IF(Badges!L339="C","E","")</f>
        <v/>
      </c>
      <c r="S18" s="461"/>
      <c r="T18" s="50" t="str">
        <f>IF(Badges!M339="C","E","")</f>
        <v/>
      </c>
      <c r="U18" s="461"/>
      <c r="V18" s="50" t="str">
        <f>IF(Badges!N339="C","E","")</f>
        <v/>
      </c>
      <c r="W18" s="461"/>
      <c r="X18" s="50" t="str">
        <f>IF(Badges!O339="C","E","")</f>
        <v/>
      </c>
      <c r="Y18" s="461"/>
      <c r="Z18" s="50" t="str">
        <f>IF(Badges!P339="C","E","")</f>
        <v/>
      </c>
      <c r="AA18" s="461"/>
      <c r="AB18" s="50" t="str">
        <f>IF(Badges!Q339="C","E","")</f>
        <v/>
      </c>
      <c r="AC18" s="461"/>
      <c r="AD18" s="50" t="str">
        <f>IF(Badges!R339="C","E","")</f>
        <v/>
      </c>
      <c r="AE18" s="461"/>
      <c r="AF18" s="50" t="str">
        <f>IF(Badges!S339="C","E","")</f>
        <v/>
      </c>
      <c r="AG18" s="461"/>
      <c r="AH18" s="50" t="str">
        <f>IF(Badges!T339="C","E","")</f>
        <v/>
      </c>
      <c r="AI18" s="461"/>
      <c r="AJ18" s="50" t="str">
        <f>IF(Badges!U339="C","E","")</f>
        <v/>
      </c>
      <c r="AK18" s="461"/>
      <c r="AL18" s="50" t="str">
        <f>IF(Badges!V339="C","E","")</f>
        <v/>
      </c>
      <c r="AM18" s="461"/>
      <c r="AN18" s="50" t="str">
        <f>IF(Badges!W339="C","E","")</f>
        <v/>
      </c>
      <c r="AO18" s="461"/>
      <c r="AP18" s="50" t="str">
        <f>IF(Badges!X339="C","E","")</f>
        <v/>
      </c>
      <c r="AQ18" s="461"/>
      <c r="AR18" s="50" t="str">
        <f>IF(Badges!Y339="C","E","")</f>
        <v/>
      </c>
      <c r="AS18" s="461"/>
      <c r="AT18" s="50" t="str">
        <f>IF(Badges!Z339="C","E","")</f>
        <v/>
      </c>
      <c r="AU18" s="461"/>
      <c r="AV18" s="50" t="str">
        <f>IF(Badges!AA339="C","E","")</f>
        <v/>
      </c>
      <c r="AW18" s="461"/>
      <c r="AX18" s="50" t="str">
        <f>IF(Badges!AB339="C","E","")</f>
        <v/>
      </c>
      <c r="AY18" s="461"/>
      <c r="AZ18" s="50" t="str">
        <f>IF(Badges!AC339="C","E","")</f>
        <v/>
      </c>
      <c r="BA18" s="461"/>
      <c r="BB18" s="50" t="str">
        <f>IF(Badges!AD339="C","E","")</f>
        <v/>
      </c>
      <c r="BC18" s="461"/>
      <c r="BD18" s="50" t="str">
        <f>IF(Badges!AE339="C","E","")</f>
        <v/>
      </c>
      <c r="BE18" s="461"/>
      <c r="BF18" s="50" t="str">
        <f>IF(Badges!AF339="C","E","")</f>
        <v/>
      </c>
      <c r="BG18" s="461"/>
      <c r="BH18" s="50" t="str">
        <f>IF(Badges!AG339="C","E","")</f>
        <v/>
      </c>
      <c r="BI18" s="460"/>
      <c r="BJ18" s="15"/>
    </row>
    <row r="19" spans="1:62">
      <c r="A19" s="49" t="str">
        <f>Badges!B340</f>
        <v>Household Elf</v>
      </c>
      <c r="B19" s="50" t="str">
        <f>IF(Badges!D362="C","E","")</f>
        <v/>
      </c>
      <c r="C19" s="461"/>
      <c r="D19" s="50" t="str">
        <f>IF(Badges!E362="C","E","")</f>
        <v/>
      </c>
      <c r="E19" s="461"/>
      <c r="F19" s="50" t="str">
        <f>IF(Badges!F362="C","E","")</f>
        <v/>
      </c>
      <c r="G19" s="461"/>
      <c r="H19" s="50" t="str">
        <f>IF(Badges!G362="C","E","")</f>
        <v/>
      </c>
      <c r="I19" s="461"/>
      <c r="J19" s="50" t="str">
        <f>IF(Badges!H362="C","E","")</f>
        <v/>
      </c>
      <c r="K19" s="461"/>
      <c r="L19" s="50" t="str">
        <f>IF(Badges!I362="C","E","")</f>
        <v/>
      </c>
      <c r="M19" s="461"/>
      <c r="N19" s="50" t="str">
        <f>IF(Badges!J362="C","E","")</f>
        <v/>
      </c>
      <c r="O19" s="461"/>
      <c r="P19" s="50" t="str">
        <f>IF(Badges!K362="C","E","")</f>
        <v/>
      </c>
      <c r="Q19" s="461"/>
      <c r="R19" s="50" t="str">
        <f>IF(Badges!L362="C","E","")</f>
        <v/>
      </c>
      <c r="S19" s="461"/>
      <c r="T19" s="50" t="str">
        <f>IF(Badges!M362="C","E","")</f>
        <v/>
      </c>
      <c r="U19" s="461"/>
      <c r="V19" s="50" t="str">
        <f>IF(Badges!N362="C","E","")</f>
        <v/>
      </c>
      <c r="W19" s="461"/>
      <c r="X19" s="50" t="str">
        <f>IF(Badges!O362="C","E","")</f>
        <v/>
      </c>
      <c r="Y19" s="461"/>
      <c r="Z19" s="50" t="str">
        <f>IF(Badges!P362="C","E","")</f>
        <v/>
      </c>
      <c r="AA19" s="461"/>
      <c r="AB19" s="50" t="str">
        <f>IF(Badges!Q362="C","E","")</f>
        <v/>
      </c>
      <c r="AC19" s="461"/>
      <c r="AD19" s="50" t="str">
        <f>IF(Badges!R362="C","E","")</f>
        <v/>
      </c>
      <c r="AE19" s="461"/>
      <c r="AF19" s="50" t="str">
        <f>IF(Badges!S362="C","E","")</f>
        <v/>
      </c>
      <c r="AG19" s="461"/>
      <c r="AH19" s="50" t="str">
        <f>IF(Badges!T362="C","E","")</f>
        <v/>
      </c>
      <c r="AI19" s="461"/>
      <c r="AJ19" s="50" t="str">
        <f>IF(Badges!U362="C","E","")</f>
        <v/>
      </c>
      <c r="AK19" s="461"/>
      <c r="AL19" s="50" t="str">
        <f>IF(Badges!V362="C","E","")</f>
        <v/>
      </c>
      <c r="AM19" s="461"/>
      <c r="AN19" s="50" t="str">
        <f>IF(Badges!W362="C","E","")</f>
        <v/>
      </c>
      <c r="AO19" s="461"/>
      <c r="AP19" s="50" t="str">
        <f>IF(Badges!X362="C","E","")</f>
        <v/>
      </c>
      <c r="AQ19" s="461"/>
      <c r="AR19" s="50" t="str">
        <f>IF(Badges!Y362="C","E","")</f>
        <v/>
      </c>
      <c r="AS19" s="461"/>
      <c r="AT19" s="50" t="str">
        <f>IF(Badges!Z362="C","E","")</f>
        <v/>
      </c>
      <c r="AU19" s="461"/>
      <c r="AV19" s="50" t="str">
        <f>IF(Badges!AA362="C","E","")</f>
        <v/>
      </c>
      <c r="AW19" s="461"/>
      <c r="AX19" s="50" t="str">
        <f>IF(Badges!AB362="C","E","")</f>
        <v/>
      </c>
      <c r="AY19" s="461"/>
      <c r="AZ19" s="50" t="str">
        <f>IF(Badges!AC362="C","E","")</f>
        <v/>
      </c>
      <c r="BA19" s="461"/>
      <c r="BB19" s="50" t="str">
        <f>IF(Badges!AD362="C","E","")</f>
        <v/>
      </c>
      <c r="BC19" s="461"/>
      <c r="BD19" s="50" t="str">
        <f>IF(Badges!AE362="C","E","")</f>
        <v/>
      </c>
      <c r="BE19" s="461"/>
      <c r="BF19" s="50" t="str">
        <f>IF(Badges!AF362="C","E","")</f>
        <v/>
      </c>
      <c r="BG19" s="461"/>
      <c r="BH19" s="50" t="str">
        <f>IF(Badges!AG362="C","E","")</f>
        <v/>
      </c>
      <c r="BI19" s="460"/>
      <c r="BJ19" s="15"/>
    </row>
    <row r="20" spans="1:62">
      <c r="A20" s="49" t="str">
        <f>Badges!B363</f>
        <v>Inventor</v>
      </c>
      <c r="B20" s="50" t="str">
        <f>IF(Badges!D385="C","E","")</f>
        <v/>
      </c>
      <c r="C20" s="461"/>
      <c r="D20" s="50" t="str">
        <f>IF(Badges!E385="C","E","")</f>
        <v/>
      </c>
      <c r="E20" s="461"/>
      <c r="F20" s="50" t="str">
        <f>IF(Badges!F385="C","E","")</f>
        <v/>
      </c>
      <c r="G20" s="461"/>
      <c r="H20" s="50" t="str">
        <f>IF(Badges!G385="C","E","")</f>
        <v/>
      </c>
      <c r="I20" s="461"/>
      <c r="J20" s="50" t="str">
        <f>IF(Badges!H385="C","E","")</f>
        <v/>
      </c>
      <c r="K20" s="461"/>
      <c r="L20" s="50" t="str">
        <f>IF(Badges!I385="C","E","")</f>
        <v/>
      </c>
      <c r="M20" s="461"/>
      <c r="N20" s="50" t="str">
        <f>IF(Badges!J385="C","E","")</f>
        <v/>
      </c>
      <c r="O20" s="461"/>
      <c r="P20" s="50" t="str">
        <f>IF(Badges!K385="C","E","")</f>
        <v/>
      </c>
      <c r="Q20" s="461"/>
      <c r="R20" s="50" t="str">
        <f>IF(Badges!L385="C","E","")</f>
        <v/>
      </c>
      <c r="S20" s="461"/>
      <c r="T20" s="50" t="str">
        <f>IF(Badges!M385="C","E","")</f>
        <v/>
      </c>
      <c r="U20" s="461"/>
      <c r="V20" s="50" t="str">
        <f>IF(Badges!N385="C","E","")</f>
        <v/>
      </c>
      <c r="W20" s="461"/>
      <c r="X20" s="50" t="str">
        <f>IF(Badges!O385="C","E","")</f>
        <v/>
      </c>
      <c r="Y20" s="461"/>
      <c r="Z20" s="50" t="str">
        <f>IF(Badges!P385="C","E","")</f>
        <v/>
      </c>
      <c r="AA20" s="461"/>
      <c r="AB20" s="50" t="str">
        <f>IF(Badges!Q385="C","E","")</f>
        <v/>
      </c>
      <c r="AC20" s="461"/>
      <c r="AD20" s="50" t="str">
        <f>IF(Badges!R385="C","E","")</f>
        <v/>
      </c>
      <c r="AE20" s="461"/>
      <c r="AF20" s="50" t="str">
        <f>IF(Badges!S385="C","E","")</f>
        <v/>
      </c>
      <c r="AG20" s="461"/>
      <c r="AH20" s="50" t="str">
        <f>IF(Badges!T385="C","E","")</f>
        <v/>
      </c>
      <c r="AI20" s="461"/>
      <c r="AJ20" s="50" t="str">
        <f>IF(Badges!U385="C","E","")</f>
        <v/>
      </c>
      <c r="AK20" s="461"/>
      <c r="AL20" s="50" t="str">
        <f>IF(Badges!V385="C","E","")</f>
        <v/>
      </c>
      <c r="AM20" s="461"/>
      <c r="AN20" s="50" t="str">
        <f>IF(Badges!W385="C","E","")</f>
        <v/>
      </c>
      <c r="AO20" s="461"/>
      <c r="AP20" s="50" t="str">
        <f>IF(Badges!X385="C","E","")</f>
        <v/>
      </c>
      <c r="AQ20" s="461"/>
      <c r="AR20" s="50" t="str">
        <f>IF(Badges!Y385="C","E","")</f>
        <v/>
      </c>
      <c r="AS20" s="461"/>
      <c r="AT20" s="50" t="str">
        <f>IF(Badges!Z385="C","E","")</f>
        <v/>
      </c>
      <c r="AU20" s="461"/>
      <c r="AV20" s="50" t="str">
        <f>IF(Badges!AA385="C","E","")</f>
        <v/>
      </c>
      <c r="AW20" s="461"/>
      <c r="AX20" s="50" t="str">
        <f>IF(Badges!AB385="C","E","")</f>
        <v/>
      </c>
      <c r="AY20" s="461"/>
      <c r="AZ20" s="50" t="str">
        <f>IF(Badges!AC385="C","E","")</f>
        <v/>
      </c>
      <c r="BA20" s="461"/>
      <c r="BB20" s="50" t="str">
        <f>IF(Badges!AD385="C","E","")</f>
        <v/>
      </c>
      <c r="BC20" s="461"/>
      <c r="BD20" s="50" t="str">
        <f>IF(Badges!AE385="C","E","")</f>
        <v/>
      </c>
      <c r="BE20" s="461"/>
      <c r="BF20" s="50" t="str">
        <f>IF(Badges!AF385="C","E","")</f>
        <v/>
      </c>
      <c r="BG20" s="461"/>
      <c r="BH20" s="50" t="str">
        <f>IF(Badges!AG385="C","E","")</f>
        <v/>
      </c>
      <c r="BI20" s="460"/>
      <c r="BJ20" s="15"/>
    </row>
    <row r="21" spans="1:62">
      <c r="A21" s="165" t="str">
        <f>Badges!B386</f>
        <v>Letterboxer</v>
      </c>
      <c r="B21" s="50" t="str">
        <f>IF(Badges!D408="C","E","")</f>
        <v/>
      </c>
      <c r="C21" s="461"/>
      <c r="D21" s="50" t="str">
        <f>IF(Badges!E408="C","E","")</f>
        <v/>
      </c>
      <c r="E21" s="461"/>
      <c r="F21" s="50" t="str">
        <f>IF(Badges!F408="C","E","")</f>
        <v/>
      </c>
      <c r="G21" s="461"/>
      <c r="H21" s="50" t="str">
        <f>IF(Badges!G408="C","E","")</f>
        <v/>
      </c>
      <c r="I21" s="461"/>
      <c r="J21" s="50" t="str">
        <f>IF(Badges!H408="C","E","")</f>
        <v/>
      </c>
      <c r="K21" s="461"/>
      <c r="L21" s="50" t="str">
        <f>IF(Badges!I408="C","E","")</f>
        <v/>
      </c>
      <c r="M21" s="461"/>
      <c r="N21" s="50" t="str">
        <f>IF(Badges!J408="C","E","")</f>
        <v/>
      </c>
      <c r="O21" s="461"/>
      <c r="P21" s="50" t="str">
        <f>IF(Badges!K408="C","E","")</f>
        <v/>
      </c>
      <c r="Q21" s="461"/>
      <c r="R21" s="50" t="str">
        <f>IF(Badges!L408="C","E","")</f>
        <v/>
      </c>
      <c r="S21" s="461"/>
      <c r="T21" s="50" t="str">
        <f>IF(Badges!M408="C","E","")</f>
        <v/>
      </c>
      <c r="U21" s="461"/>
      <c r="V21" s="50" t="str">
        <f>IF(Badges!N408="C","E","")</f>
        <v/>
      </c>
      <c r="W21" s="461"/>
      <c r="X21" s="50" t="str">
        <f>IF(Badges!O408="C","E","")</f>
        <v/>
      </c>
      <c r="Y21" s="461"/>
      <c r="Z21" s="50" t="str">
        <f>IF(Badges!P408="C","E","")</f>
        <v/>
      </c>
      <c r="AA21" s="461"/>
      <c r="AB21" s="50" t="str">
        <f>IF(Badges!Q408="C","E","")</f>
        <v/>
      </c>
      <c r="AC21" s="461"/>
      <c r="AD21" s="50" t="str">
        <f>IF(Badges!R408="C","E","")</f>
        <v/>
      </c>
      <c r="AE21" s="461"/>
      <c r="AF21" s="50" t="str">
        <f>IF(Badges!S408="C","E","")</f>
        <v/>
      </c>
      <c r="AG21" s="461"/>
      <c r="AH21" s="50" t="str">
        <f>IF(Badges!T408="C","E","")</f>
        <v/>
      </c>
      <c r="AI21" s="461"/>
      <c r="AJ21" s="50" t="str">
        <f>IF(Badges!U408="C","E","")</f>
        <v/>
      </c>
      <c r="AK21" s="461"/>
      <c r="AL21" s="50" t="str">
        <f>IF(Badges!V408="C","E","")</f>
        <v/>
      </c>
      <c r="AM21" s="461"/>
      <c r="AN21" s="50" t="str">
        <f>IF(Badges!W408="C","E","")</f>
        <v/>
      </c>
      <c r="AO21" s="461"/>
      <c r="AP21" s="50" t="str">
        <f>IF(Badges!X408="C","E","")</f>
        <v/>
      </c>
      <c r="AQ21" s="461"/>
      <c r="AR21" s="50" t="str">
        <f>IF(Badges!Y408="C","E","")</f>
        <v/>
      </c>
      <c r="AS21" s="461"/>
      <c r="AT21" s="50" t="str">
        <f>IF(Badges!Z408="C","E","")</f>
        <v/>
      </c>
      <c r="AU21" s="461"/>
      <c r="AV21" s="50" t="str">
        <f>IF(Badges!AA408="C","E","")</f>
        <v/>
      </c>
      <c r="AW21" s="461"/>
      <c r="AX21" s="50" t="str">
        <f>IF(Badges!AB408="C","E","")</f>
        <v/>
      </c>
      <c r="AY21" s="461"/>
      <c r="AZ21" s="50" t="str">
        <f>IF(Badges!AC408="C","E","")</f>
        <v/>
      </c>
      <c r="BA21" s="461"/>
      <c r="BB21" s="50" t="str">
        <f>IF(Badges!AD408="C","E","")</f>
        <v/>
      </c>
      <c r="BC21" s="461"/>
      <c r="BD21" s="50" t="str">
        <f>IF(Badges!AE408="C","E","")</f>
        <v/>
      </c>
      <c r="BE21" s="461"/>
      <c r="BF21" s="50" t="str">
        <f>IF(Badges!AF408="C","E","")</f>
        <v/>
      </c>
      <c r="BG21" s="461"/>
      <c r="BH21" s="50" t="str">
        <f>IF(Badges!AG408="C","E","")</f>
        <v/>
      </c>
      <c r="BI21" s="460"/>
      <c r="BJ21" s="15"/>
    </row>
    <row r="22" spans="1:62">
      <c r="A22" s="49" t="str">
        <f>Badges!B409</f>
        <v>Making Friends</v>
      </c>
      <c r="B22" s="50" t="str">
        <f>IF(Badges!D431="C","E","")</f>
        <v/>
      </c>
      <c r="C22" s="461"/>
      <c r="D22" s="50" t="str">
        <f>IF(Badges!E431="C","E","")</f>
        <v/>
      </c>
      <c r="E22" s="461"/>
      <c r="F22" s="50" t="str">
        <f>IF(Badges!F431="C","E","")</f>
        <v/>
      </c>
      <c r="G22" s="461"/>
      <c r="H22" s="50" t="str">
        <f>IF(Badges!G431="C","E","")</f>
        <v/>
      </c>
      <c r="I22" s="461"/>
      <c r="J22" s="50" t="str">
        <f>IF(Badges!H431="C","E","")</f>
        <v/>
      </c>
      <c r="K22" s="461"/>
      <c r="L22" s="50" t="str">
        <f>IF(Badges!I431="C","E","")</f>
        <v/>
      </c>
      <c r="M22" s="461"/>
      <c r="N22" s="50" t="str">
        <f>IF(Badges!J431="C","E","")</f>
        <v/>
      </c>
      <c r="O22" s="461"/>
      <c r="P22" s="50" t="str">
        <f>IF(Badges!K431="C","E","")</f>
        <v/>
      </c>
      <c r="Q22" s="461"/>
      <c r="R22" s="50" t="str">
        <f>IF(Badges!L431="C","E","")</f>
        <v/>
      </c>
      <c r="S22" s="461"/>
      <c r="T22" s="50" t="str">
        <f>IF(Badges!M431="C","E","")</f>
        <v/>
      </c>
      <c r="U22" s="461"/>
      <c r="V22" s="50" t="str">
        <f>IF(Badges!N431="C","E","")</f>
        <v/>
      </c>
      <c r="W22" s="461"/>
      <c r="X22" s="50" t="str">
        <f>IF(Badges!O431="C","E","")</f>
        <v/>
      </c>
      <c r="Y22" s="461"/>
      <c r="Z22" s="50" t="str">
        <f>IF(Badges!P431="C","E","")</f>
        <v/>
      </c>
      <c r="AA22" s="461"/>
      <c r="AB22" s="50" t="str">
        <f>IF(Badges!Q431="C","E","")</f>
        <v/>
      </c>
      <c r="AC22" s="461"/>
      <c r="AD22" s="50" t="str">
        <f>IF(Badges!R431="C","E","")</f>
        <v/>
      </c>
      <c r="AE22" s="461"/>
      <c r="AF22" s="50" t="str">
        <f>IF(Badges!S431="C","E","")</f>
        <v/>
      </c>
      <c r="AG22" s="461"/>
      <c r="AH22" s="50" t="str">
        <f>IF(Badges!T431="C","E","")</f>
        <v/>
      </c>
      <c r="AI22" s="461"/>
      <c r="AJ22" s="50" t="str">
        <f>IF(Badges!U431="C","E","")</f>
        <v/>
      </c>
      <c r="AK22" s="461"/>
      <c r="AL22" s="50" t="str">
        <f>IF(Badges!V431="C","E","")</f>
        <v/>
      </c>
      <c r="AM22" s="461"/>
      <c r="AN22" s="50" t="str">
        <f>IF(Badges!W431="C","E","")</f>
        <v/>
      </c>
      <c r="AO22" s="461"/>
      <c r="AP22" s="50" t="str">
        <f>IF(Badges!X431="C","E","")</f>
        <v/>
      </c>
      <c r="AQ22" s="461"/>
      <c r="AR22" s="50" t="str">
        <f>IF(Badges!Y431="C","E","")</f>
        <v/>
      </c>
      <c r="AS22" s="461"/>
      <c r="AT22" s="50" t="str">
        <f>IF(Badges!Z431="C","E","")</f>
        <v/>
      </c>
      <c r="AU22" s="461"/>
      <c r="AV22" s="50" t="str">
        <f>IF(Badges!AA431="C","E","")</f>
        <v/>
      </c>
      <c r="AW22" s="461"/>
      <c r="AX22" s="50" t="str">
        <f>IF(Badges!AB431="C","E","")</f>
        <v/>
      </c>
      <c r="AY22" s="461"/>
      <c r="AZ22" s="50" t="str">
        <f>IF(Badges!AC431="C","E","")</f>
        <v/>
      </c>
      <c r="BA22" s="461"/>
      <c r="BB22" s="50" t="str">
        <f>IF(Badges!AD431="C","E","")</f>
        <v/>
      </c>
      <c r="BC22" s="461"/>
      <c r="BD22" s="50" t="str">
        <f>IF(Badges!AE431="C","E","")</f>
        <v/>
      </c>
      <c r="BE22" s="461"/>
      <c r="BF22" s="50" t="str">
        <f>IF(Badges!AF431="C","E","")</f>
        <v/>
      </c>
      <c r="BG22" s="461"/>
      <c r="BH22" s="50" t="str">
        <f>IF(Badges!AG431="C","E","")</f>
        <v/>
      </c>
      <c r="BI22" s="460"/>
      <c r="BJ22" s="15"/>
    </row>
    <row r="23" spans="1:62">
      <c r="A23" s="49" t="str">
        <f>Badges!B432</f>
        <v>Making Games</v>
      </c>
      <c r="B23" s="50" t="str">
        <f>IF(Badges!D454="C","E","")</f>
        <v/>
      </c>
      <c r="C23" s="461"/>
      <c r="D23" s="50" t="str">
        <f>IF(Badges!E454="C","E","")</f>
        <v/>
      </c>
      <c r="E23" s="461"/>
      <c r="F23" s="50" t="str">
        <f>IF(Badges!F454="C","E","")</f>
        <v/>
      </c>
      <c r="G23" s="461"/>
      <c r="H23" s="50" t="str">
        <f>IF(Badges!G454="C","E","")</f>
        <v/>
      </c>
      <c r="I23" s="461"/>
      <c r="J23" s="50" t="str">
        <f>IF(Badges!H454="C","E","")</f>
        <v/>
      </c>
      <c r="K23" s="461"/>
      <c r="L23" s="50" t="str">
        <f>IF(Badges!I454="C","E","")</f>
        <v/>
      </c>
      <c r="M23" s="461"/>
      <c r="N23" s="50" t="str">
        <f>IF(Badges!J454="C","E","")</f>
        <v/>
      </c>
      <c r="O23" s="461"/>
      <c r="P23" s="50" t="str">
        <f>IF(Badges!K454="C","E","")</f>
        <v/>
      </c>
      <c r="Q23" s="461"/>
      <c r="R23" s="50" t="str">
        <f>IF(Badges!L454="C","E","")</f>
        <v/>
      </c>
      <c r="S23" s="461"/>
      <c r="T23" s="50" t="str">
        <f>IF(Badges!M454="C","E","")</f>
        <v/>
      </c>
      <c r="U23" s="461"/>
      <c r="V23" s="50" t="str">
        <f>IF(Badges!N454="C","E","")</f>
        <v/>
      </c>
      <c r="W23" s="461"/>
      <c r="X23" s="50" t="str">
        <f>IF(Badges!O454="C","E","")</f>
        <v/>
      </c>
      <c r="Y23" s="461"/>
      <c r="Z23" s="50" t="str">
        <f>IF(Badges!P454="C","E","")</f>
        <v/>
      </c>
      <c r="AA23" s="461"/>
      <c r="AB23" s="50" t="str">
        <f>IF(Badges!Q454="C","E","")</f>
        <v/>
      </c>
      <c r="AC23" s="461"/>
      <c r="AD23" s="50" t="str">
        <f>IF(Badges!R454="C","E","")</f>
        <v/>
      </c>
      <c r="AE23" s="461"/>
      <c r="AF23" s="50" t="str">
        <f>IF(Badges!S454="C","E","")</f>
        <v/>
      </c>
      <c r="AG23" s="461"/>
      <c r="AH23" s="50" t="str">
        <f>IF(Badges!T454="C","E","")</f>
        <v/>
      </c>
      <c r="AI23" s="461"/>
      <c r="AJ23" s="50" t="str">
        <f>IF(Badges!U454="C","E","")</f>
        <v/>
      </c>
      <c r="AK23" s="461"/>
      <c r="AL23" s="50" t="str">
        <f>IF(Badges!V454="C","E","")</f>
        <v/>
      </c>
      <c r="AM23" s="461"/>
      <c r="AN23" s="50" t="str">
        <f>IF(Badges!W454="C","E","")</f>
        <v/>
      </c>
      <c r="AO23" s="461"/>
      <c r="AP23" s="50" t="str">
        <f>IF(Badges!X454="C","E","")</f>
        <v/>
      </c>
      <c r="AQ23" s="461"/>
      <c r="AR23" s="50" t="str">
        <f>IF(Badges!Y454="C","E","")</f>
        <v/>
      </c>
      <c r="AS23" s="461"/>
      <c r="AT23" s="50" t="str">
        <f>IF(Badges!Z454="C","E","")</f>
        <v/>
      </c>
      <c r="AU23" s="461"/>
      <c r="AV23" s="50" t="str">
        <f>IF(Badges!AA454="C","E","")</f>
        <v/>
      </c>
      <c r="AW23" s="461"/>
      <c r="AX23" s="50" t="str">
        <f>IF(Badges!AB454="C","E","")</f>
        <v/>
      </c>
      <c r="AY23" s="461"/>
      <c r="AZ23" s="50" t="str">
        <f>IF(Badges!AC454="C","E","")</f>
        <v/>
      </c>
      <c r="BA23" s="461"/>
      <c r="BB23" s="50" t="str">
        <f>IF(Badges!AD454="C","E","")</f>
        <v/>
      </c>
      <c r="BC23" s="461"/>
      <c r="BD23" s="50" t="str">
        <f>IF(Badges!AE454="C","E","")</f>
        <v/>
      </c>
      <c r="BE23" s="461"/>
      <c r="BF23" s="50" t="str">
        <f>IF(Badges!AF454="C","E","")</f>
        <v/>
      </c>
      <c r="BG23" s="461"/>
      <c r="BH23" s="50" t="str">
        <f>IF(Badges!AG454="C","E","")</f>
        <v/>
      </c>
      <c r="BI23" s="460"/>
      <c r="BJ23" s="15"/>
    </row>
    <row r="24" spans="1:62">
      <c r="A24" s="49" t="str">
        <f>Badges!B455</f>
        <v>Meet My Customers</v>
      </c>
      <c r="B24" s="50" t="str">
        <f>IF(Badges!D467="C","E","")</f>
        <v/>
      </c>
      <c r="C24" s="461"/>
      <c r="D24" s="50" t="str">
        <f>IF(Badges!E467="C","E","")</f>
        <v/>
      </c>
      <c r="E24" s="461"/>
      <c r="F24" s="50" t="str">
        <f>IF(Badges!F467="C","E","")</f>
        <v/>
      </c>
      <c r="G24" s="461"/>
      <c r="H24" s="50" t="str">
        <f>IF(Badges!G467="C","E","")</f>
        <v/>
      </c>
      <c r="I24" s="461"/>
      <c r="J24" s="50" t="str">
        <f>IF(Badges!H467="C","E","")</f>
        <v/>
      </c>
      <c r="K24" s="461"/>
      <c r="L24" s="50" t="str">
        <f>IF(Badges!I467="C","E","")</f>
        <v/>
      </c>
      <c r="M24" s="461"/>
      <c r="N24" s="50" t="str">
        <f>IF(Badges!J467="C","E","")</f>
        <v/>
      </c>
      <c r="O24" s="461"/>
      <c r="P24" s="50" t="str">
        <f>IF(Badges!K467="C","E","")</f>
        <v/>
      </c>
      <c r="Q24" s="461"/>
      <c r="R24" s="50" t="str">
        <f>IF(Badges!L467="C","E","")</f>
        <v/>
      </c>
      <c r="S24" s="461"/>
      <c r="T24" s="50" t="str">
        <f>IF(Badges!M467="C","E","")</f>
        <v/>
      </c>
      <c r="U24" s="461"/>
      <c r="V24" s="50" t="str">
        <f>IF(Badges!N467="C","E","")</f>
        <v/>
      </c>
      <c r="W24" s="461"/>
      <c r="X24" s="50" t="str">
        <f>IF(Badges!O467="C","E","")</f>
        <v/>
      </c>
      <c r="Y24" s="461"/>
      <c r="Z24" s="50" t="str">
        <f>IF(Badges!P467="C","E","")</f>
        <v/>
      </c>
      <c r="AA24" s="461"/>
      <c r="AB24" s="50" t="str">
        <f>IF(Badges!Q467="C","E","")</f>
        <v/>
      </c>
      <c r="AC24" s="461"/>
      <c r="AD24" s="50" t="str">
        <f>IF(Badges!R467="C","E","")</f>
        <v/>
      </c>
      <c r="AE24" s="461"/>
      <c r="AF24" s="50" t="str">
        <f>IF(Badges!S467="C","E","")</f>
        <v/>
      </c>
      <c r="AG24" s="461"/>
      <c r="AH24" s="50" t="str">
        <f>IF(Badges!T467="C","E","")</f>
        <v/>
      </c>
      <c r="AI24" s="461"/>
      <c r="AJ24" s="50" t="str">
        <f>IF(Badges!U467="C","E","")</f>
        <v/>
      </c>
      <c r="AK24" s="461"/>
      <c r="AL24" s="50" t="str">
        <f>IF(Badges!V467="C","E","")</f>
        <v/>
      </c>
      <c r="AM24" s="461"/>
      <c r="AN24" s="50" t="str">
        <f>IF(Badges!W467="C","E","")</f>
        <v/>
      </c>
      <c r="AO24" s="461"/>
      <c r="AP24" s="50" t="str">
        <f>IF(Badges!X467="C","E","")</f>
        <v/>
      </c>
      <c r="AQ24" s="461"/>
      <c r="AR24" s="50" t="str">
        <f>IF(Badges!Y467="C","E","")</f>
        <v/>
      </c>
      <c r="AS24" s="461"/>
      <c r="AT24" s="50" t="str">
        <f>IF(Badges!Z467="C","E","")</f>
        <v/>
      </c>
      <c r="AU24" s="461"/>
      <c r="AV24" s="50" t="str">
        <f>IF(Badges!AA467="C","E","")</f>
        <v/>
      </c>
      <c r="AW24" s="461"/>
      <c r="AX24" s="50" t="str">
        <f>IF(Badges!AB467="C","E","")</f>
        <v/>
      </c>
      <c r="AY24" s="461"/>
      <c r="AZ24" s="50" t="str">
        <f>IF(Badges!AC467="C","E","")</f>
        <v/>
      </c>
      <c r="BA24" s="461"/>
      <c r="BB24" s="50" t="str">
        <f>IF(Badges!AD467="C","E","")</f>
        <v/>
      </c>
      <c r="BC24" s="461"/>
      <c r="BD24" s="50" t="str">
        <f>IF(Badges!AE467="C","E","")</f>
        <v/>
      </c>
      <c r="BE24" s="461"/>
      <c r="BF24" s="50" t="str">
        <f>IF(Badges!AF467="C","E","")</f>
        <v/>
      </c>
      <c r="BG24" s="461"/>
      <c r="BH24" s="50" t="str">
        <f>IF(Badges!AG467="C","E","")</f>
        <v/>
      </c>
      <c r="BI24" s="460"/>
      <c r="BJ24" s="15"/>
    </row>
    <row r="25" spans="1:62">
      <c r="A25" s="49" t="str">
        <f>Badges!B468</f>
        <v>Money Manager</v>
      </c>
      <c r="B25" s="50" t="str">
        <f>IF(Badges!D490="C","E","")</f>
        <v/>
      </c>
      <c r="C25" s="461"/>
      <c r="D25" s="50" t="str">
        <f>IF(Badges!E490="C","E","")</f>
        <v/>
      </c>
      <c r="E25" s="461"/>
      <c r="F25" s="50" t="str">
        <f>IF(Badges!F490="C","E","")</f>
        <v/>
      </c>
      <c r="G25" s="461"/>
      <c r="H25" s="50" t="str">
        <f>IF(Badges!G490="C","E","")</f>
        <v/>
      </c>
      <c r="I25" s="461"/>
      <c r="J25" s="50" t="str">
        <f>IF(Badges!H490="C","E","")</f>
        <v/>
      </c>
      <c r="K25" s="461"/>
      <c r="L25" s="50" t="str">
        <f>IF(Badges!I490="C","E","")</f>
        <v/>
      </c>
      <c r="M25" s="461"/>
      <c r="N25" s="50" t="str">
        <f>IF(Badges!J490="C","E","")</f>
        <v/>
      </c>
      <c r="O25" s="461"/>
      <c r="P25" s="50" t="str">
        <f>IF(Badges!K490="C","E","")</f>
        <v/>
      </c>
      <c r="Q25" s="461"/>
      <c r="R25" s="50" t="str">
        <f>IF(Badges!L490="C","E","")</f>
        <v/>
      </c>
      <c r="S25" s="461"/>
      <c r="T25" s="50" t="str">
        <f>IF(Badges!M490="C","E","")</f>
        <v/>
      </c>
      <c r="U25" s="461"/>
      <c r="V25" s="50" t="str">
        <f>IF(Badges!N490="C","E","")</f>
        <v/>
      </c>
      <c r="W25" s="461"/>
      <c r="X25" s="50" t="str">
        <f>IF(Badges!O490="C","E","")</f>
        <v/>
      </c>
      <c r="Y25" s="461"/>
      <c r="Z25" s="50" t="str">
        <f>IF(Badges!P490="C","E","")</f>
        <v/>
      </c>
      <c r="AA25" s="461"/>
      <c r="AB25" s="50" t="str">
        <f>IF(Badges!Q490="C","E","")</f>
        <v/>
      </c>
      <c r="AC25" s="461"/>
      <c r="AD25" s="50" t="str">
        <f>IF(Badges!R490="C","E","")</f>
        <v/>
      </c>
      <c r="AE25" s="461"/>
      <c r="AF25" s="50" t="str">
        <f>IF(Badges!S490="C","E","")</f>
        <v/>
      </c>
      <c r="AG25" s="461"/>
      <c r="AH25" s="50" t="str">
        <f>IF(Badges!T490="C","E","")</f>
        <v/>
      </c>
      <c r="AI25" s="461"/>
      <c r="AJ25" s="50" t="str">
        <f>IF(Badges!U490="C","E","")</f>
        <v/>
      </c>
      <c r="AK25" s="461"/>
      <c r="AL25" s="50" t="str">
        <f>IF(Badges!V490="C","E","")</f>
        <v/>
      </c>
      <c r="AM25" s="461"/>
      <c r="AN25" s="50" t="str">
        <f>IF(Badges!W490="C","E","")</f>
        <v/>
      </c>
      <c r="AO25" s="461"/>
      <c r="AP25" s="50" t="str">
        <f>IF(Badges!X490="C","E","")</f>
        <v/>
      </c>
      <c r="AQ25" s="461"/>
      <c r="AR25" s="50" t="str">
        <f>IF(Badges!Y490="C","E","")</f>
        <v/>
      </c>
      <c r="AS25" s="461"/>
      <c r="AT25" s="50" t="str">
        <f>IF(Badges!Z490="C","E","")</f>
        <v/>
      </c>
      <c r="AU25" s="461"/>
      <c r="AV25" s="50" t="str">
        <f>IF(Badges!AA490="C","E","")</f>
        <v/>
      </c>
      <c r="AW25" s="461"/>
      <c r="AX25" s="50" t="str">
        <f>IF(Badges!AB490="C","E","")</f>
        <v/>
      </c>
      <c r="AY25" s="461"/>
      <c r="AZ25" s="50" t="str">
        <f>IF(Badges!AC490="C","E","")</f>
        <v/>
      </c>
      <c r="BA25" s="461"/>
      <c r="BB25" s="50" t="str">
        <f>IF(Badges!AD490="C","E","")</f>
        <v/>
      </c>
      <c r="BC25" s="461"/>
      <c r="BD25" s="50" t="str">
        <f>IF(Badges!AE490="C","E","")</f>
        <v/>
      </c>
      <c r="BE25" s="461"/>
      <c r="BF25" s="50" t="str">
        <f>IF(Badges!AF490="C","E","")</f>
        <v/>
      </c>
      <c r="BG25" s="461"/>
      <c r="BH25" s="50" t="str">
        <f>IF(Badges!AG490="C","E","")</f>
        <v/>
      </c>
      <c r="BI25" s="460"/>
      <c r="BJ25" s="15"/>
    </row>
    <row r="26" spans="1:62">
      <c r="A26" s="49" t="str">
        <f>Badges!B491</f>
        <v>My Best Self</v>
      </c>
      <c r="B26" s="50" t="str">
        <f>IF(Badges!D513="C","E","")</f>
        <v/>
      </c>
      <c r="C26" s="461"/>
      <c r="D26" s="50" t="str">
        <f>IF(Badges!E513="C","E","")</f>
        <v/>
      </c>
      <c r="E26" s="461"/>
      <c r="F26" s="50" t="str">
        <f>IF(Badges!F513="C","E","")</f>
        <v/>
      </c>
      <c r="G26" s="461"/>
      <c r="H26" s="50" t="str">
        <f>IF(Badges!G513="C","E","")</f>
        <v/>
      </c>
      <c r="I26" s="461"/>
      <c r="J26" s="50" t="str">
        <f>IF(Badges!H513="C","E","")</f>
        <v/>
      </c>
      <c r="K26" s="461"/>
      <c r="L26" s="50" t="str">
        <f>IF(Badges!I513="C","E","")</f>
        <v/>
      </c>
      <c r="M26" s="461"/>
      <c r="N26" s="50" t="str">
        <f>IF(Badges!J513="C","E","")</f>
        <v/>
      </c>
      <c r="O26" s="461"/>
      <c r="P26" s="50" t="str">
        <f>IF(Badges!K513="C","E","")</f>
        <v/>
      </c>
      <c r="Q26" s="461"/>
      <c r="R26" s="50" t="str">
        <f>IF(Badges!L513="C","E","")</f>
        <v/>
      </c>
      <c r="S26" s="461"/>
      <c r="T26" s="50" t="str">
        <f>IF(Badges!M513="C","E","")</f>
        <v/>
      </c>
      <c r="U26" s="461"/>
      <c r="V26" s="50" t="str">
        <f>IF(Badges!N513="C","E","")</f>
        <v/>
      </c>
      <c r="W26" s="461"/>
      <c r="X26" s="50" t="str">
        <f>IF(Badges!O513="C","E","")</f>
        <v/>
      </c>
      <c r="Y26" s="461"/>
      <c r="Z26" s="50" t="str">
        <f>IF(Badges!P513="C","E","")</f>
        <v/>
      </c>
      <c r="AA26" s="461"/>
      <c r="AB26" s="50" t="str">
        <f>IF(Badges!Q513="C","E","")</f>
        <v/>
      </c>
      <c r="AC26" s="461"/>
      <c r="AD26" s="50" t="str">
        <f>IF(Badges!R513="C","E","")</f>
        <v/>
      </c>
      <c r="AE26" s="461"/>
      <c r="AF26" s="50" t="str">
        <f>IF(Badges!S513="C","E","")</f>
        <v/>
      </c>
      <c r="AG26" s="461"/>
      <c r="AH26" s="50" t="str">
        <f>IF(Badges!T513="C","E","")</f>
        <v/>
      </c>
      <c r="AI26" s="461"/>
      <c r="AJ26" s="50" t="str">
        <f>IF(Badges!U513="C","E","")</f>
        <v/>
      </c>
      <c r="AK26" s="461"/>
      <c r="AL26" s="50" t="str">
        <f>IF(Badges!V513="C","E","")</f>
        <v/>
      </c>
      <c r="AM26" s="461"/>
      <c r="AN26" s="50" t="str">
        <f>IF(Badges!W513="C","E","")</f>
        <v/>
      </c>
      <c r="AO26" s="461"/>
      <c r="AP26" s="50" t="str">
        <f>IF(Badges!X513="C","E","")</f>
        <v/>
      </c>
      <c r="AQ26" s="461"/>
      <c r="AR26" s="50" t="str">
        <f>IF(Badges!Y513="C","E","")</f>
        <v/>
      </c>
      <c r="AS26" s="461"/>
      <c r="AT26" s="50" t="str">
        <f>IF(Badges!Z513="C","E","")</f>
        <v/>
      </c>
      <c r="AU26" s="461"/>
      <c r="AV26" s="50" t="str">
        <f>IF(Badges!AA513="C","E","")</f>
        <v/>
      </c>
      <c r="AW26" s="461"/>
      <c r="AX26" s="50" t="str">
        <f>IF(Badges!AB513="C","E","")</f>
        <v/>
      </c>
      <c r="AY26" s="461"/>
      <c r="AZ26" s="50" t="str">
        <f>IF(Badges!AC513="C","E","")</f>
        <v/>
      </c>
      <c r="BA26" s="461"/>
      <c r="BB26" s="50" t="str">
        <f>IF(Badges!AD513="C","E","")</f>
        <v/>
      </c>
      <c r="BC26" s="461"/>
      <c r="BD26" s="50" t="str">
        <f>IF(Badges!AE513="C","E","")</f>
        <v/>
      </c>
      <c r="BE26" s="461"/>
      <c r="BF26" s="50" t="str">
        <f>IF(Badges!AF513="C","E","")</f>
        <v/>
      </c>
      <c r="BG26" s="461"/>
      <c r="BH26" s="50" t="str">
        <f>IF(Badges!AG513="C","E","")</f>
        <v/>
      </c>
      <c r="BI26" s="460"/>
      <c r="BJ26" s="15"/>
    </row>
    <row r="27" spans="1:62">
      <c r="A27" s="49" t="str">
        <f>Badges!B514</f>
        <v>My Family Story</v>
      </c>
      <c r="B27" s="50" t="str">
        <f>IF(Badges!D536="C","E","")</f>
        <v/>
      </c>
      <c r="C27" s="461"/>
      <c r="D27" s="50" t="str">
        <f>IF(Badges!E536="C","E","")</f>
        <v/>
      </c>
      <c r="E27" s="461"/>
      <c r="F27" s="50" t="str">
        <f>IF(Badges!F536="C","E","")</f>
        <v/>
      </c>
      <c r="G27" s="461"/>
      <c r="H27" s="50" t="str">
        <f>IF(Badges!G536="C","E","")</f>
        <v/>
      </c>
      <c r="I27" s="461"/>
      <c r="J27" s="50" t="str">
        <f>IF(Badges!H536="C","E","")</f>
        <v/>
      </c>
      <c r="K27" s="461"/>
      <c r="L27" s="50" t="str">
        <f>IF(Badges!I536="C","E","")</f>
        <v/>
      </c>
      <c r="M27" s="461"/>
      <c r="N27" s="50" t="str">
        <f>IF(Badges!J536="C","E","")</f>
        <v/>
      </c>
      <c r="O27" s="461"/>
      <c r="P27" s="50" t="str">
        <f>IF(Badges!K536="C","E","")</f>
        <v/>
      </c>
      <c r="Q27" s="461"/>
      <c r="R27" s="50" t="str">
        <f>IF(Badges!L536="C","E","")</f>
        <v/>
      </c>
      <c r="S27" s="461"/>
      <c r="T27" s="50" t="str">
        <f>IF(Badges!M536="C","E","")</f>
        <v/>
      </c>
      <c r="U27" s="461"/>
      <c r="V27" s="50" t="str">
        <f>IF(Badges!N536="C","E","")</f>
        <v/>
      </c>
      <c r="W27" s="461"/>
      <c r="X27" s="50" t="str">
        <f>IF(Badges!O536="C","E","")</f>
        <v/>
      </c>
      <c r="Y27" s="461"/>
      <c r="Z27" s="50" t="str">
        <f>IF(Badges!P536="C","E","")</f>
        <v/>
      </c>
      <c r="AA27" s="461"/>
      <c r="AB27" s="50" t="str">
        <f>IF(Badges!Q536="C","E","")</f>
        <v/>
      </c>
      <c r="AC27" s="461"/>
      <c r="AD27" s="50" t="str">
        <f>IF(Badges!R536="C","E","")</f>
        <v/>
      </c>
      <c r="AE27" s="461"/>
      <c r="AF27" s="50" t="str">
        <f>IF(Badges!S536="C","E","")</f>
        <v/>
      </c>
      <c r="AG27" s="461"/>
      <c r="AH27" s="50" t="str">
        <f>IF(Badges!T536="C","E","")</f>
        <v/>
      </c>
      <c r="AI27" s="461"/>
      <c r="AJ27" s="50" t="str">
        <f>IF(Badges!U536="C","E","")</f>
        <v/>
      </c>
      <c r="AK27" s="461"/>
      <c r="AL27" s="50" t="str">
        <f>IF(Badges!V536="C","E","")</f>
        <v/>
      </c>
      <c r="AM27" s="461"/>
      <c r="AN27" s="50" t="str">
        <f>IF(Badges!W536="C","E","")</f>
        <v/>
      </c>
      <c r="AO27" s="461"/>
      <c r="AP27" s="50" t="str">
        <f>IF(Badges!X536="C","E","")</f>
        <v/>
      </c>
      <c r="AQ27" s="461"/>
      <c r="AR27" s="50" t="str">
        <f>IF(Badges!Y536="C","E","")</f>
        <v/>
      </c>
      <c r="AS27" s="461"/>
      <c r="AT27" s="50" t="str">
        <f>IF(Badges!Z536="C","E","")</f>
        <v/>
      </c>
      <c r="AU27" s="461"/>
      <c r="AV27" s="50" t="str">
        <f>IF(Badges!AA536="C","E","")</f>
        <v/>
      </c>
      <c r="AW27" s="461"/>
      <c r="AX27" s="50" t="str">
        <f>IF(Badges!AB536="C","E","")</f>
        <v/>
      </c>
      <c r="AY27" s="461"/>
      <c r="AZ27" s="50" t="str">
        <f>IF(Badges!AC536="C","E","")</f>
        <v/>
      </c>
      <c r="BA27" s="461"/>
      <c r="BB27" s="50" t="str">
        <f>IF(Badges!AD536="C","E","")</f>
        <v/>
      </c>
      <c r="BC27" s="461"/>
      <c r="BD27" s="50" t="str">
        <f>IF(Badges!AE536="C","E","")</f>
        <v/>
      </c>
      <c r="BE27" s="461"/>
      <c r="BF27" s="50" t="str">
        <f>IF(Badges!AF536="C","E","")</f>
        <v/>
      </c>
      <c r="BG27" s="461"/>
      <c r="BH27" s="50" t="str">
        <f>IF(Badges!AG536="C","E","")</f>
        <v/>
      </c>
      <c r="BI27" s="460"/>
      <c r="BJ27" s="15"/>
    </row>
    <row r="28" spans="1:62">
      <c r="A28" s="49" t="str">
        <f>Badges!B537</f>
        <v>My Great Day</v>
      </c>
      <c r="B28" s="50" t="str">
        <f>IF(Badges!D559="C","E","")</f>
        <v/>
      </c>
      <c r="C28" s="461"/>
      <c r="D28" s="50" t="str">
        <f>IF(Badges!E559="C","E","")</f>
        <v/>
      </c>
      <c r="E28" s="461"/>
      <c r="F28" s="50" t="str">
        <f>IF(Badges!F559="C","E","")</f>
        <v/>
      </c>
      <c r="G28" s="461"/>
      <c r="H28" s="50" t="str">
        <f>IF(Badges!G559="C","E","")</f>
        <v/>
      </c>
      <c r="I28" s="461"/>
      <c r="J28" s="50" t="str">
        <f>IF(Badges!H559="C","E","")</f>
        <v/>
      </c>
      <c r="K28" s="461"/>
      <c r="L28" s="50" t="str">
        <f>IF(Badges!I559="C","E","")</f>
        <v/>
      </c>
      <c r="M28" s="461"/>
      <c r="N28" s="50" t="str">
        <f>IF(Badges!J559="C","E","")</f>
        <v/>
      </c>
      <c r="O28" s="461"/>
      <c r="P28" s="50" t="str">
        <f>IF(Badges!K559="C","E","")</f>
        <v/>
      </c>
      <c r="Q28" s="461"/>
      <c r="R28" s="50" t="str">
        <f>IF(Badges!L559="C","E","")</f>
        <v/>
      </c>
      <c r="S28" s="461"/>
      <c r="T28" s="50" t="str">
        <f>IF(Badges!M559="C","E","")</f>
        <v/>
      </c>
      <c r="U28" s="461"/>
      <c r="V28" s="50" t="str">
        <f>IF(Badges!N559="C","E","")</f>
        <v/>
      </c>
      <c r="W28" s="461"/>
      <c r="X28" s="50" t="str">
        <f>IF(Badges!O559="C","E","")</f>
        <v/>
      </c>
      <c r="Y28" s="461"/>
      <c r="Z28" s="50" t="str">
        <f>IF(Badges!P559="C","E","")</f>
        <v/>
      </c>
      <c r="AA28" s="461"/>
      <c r="AB28" s="50" t="str">
        <f>IF(Badges!Q559="C","E","")</f>
        <v/>
      </c>
      <c r="AC28" s="461"/>
      <c r="AD28" s="50" t="str">
        <f>IF(Badges!R559="C","E","")</f>
        <v/>
      </c>
      <c r="AE28" s="461"/>
      <c r="AF28" s="50" t="str">
        <f>IF(Badges!S559="C","E","")</f>
        <v/>
      </c>
      <c r="AG28" s="461"/>
      <c r="AH28" s="50" t="str">
        <f>IF(Badges!T559="C","E","")</f>
        <v/>
      </c>
      <c r="AI28" s="461"/>
      <c r="AJ28" s="50" t="str">
        <f>IF(Badges!U559="C","E","")</f>
        <v/>
      </c>
      <c r="AK28" s="461"/>
      <c r="AL28" s="50" t="str">
        <f>IF(Badges!V559="C","E","")</f>
        <v/>
      </c>
      <c r="AM28" s="461"/>
      <c r="AN28" s="50" t="str">
        <f>IF(Badges!W559="C","E","")</f>
        <v/>
      </c>
      <c r="AO28" s="461"/>
      <c r="AP28" s="50" t="str">
        <f>IF(Badges!X559="C","E","")</f>
        <v/>
      </c>
      <c r="AQ28" s="461"/>
      <c r="AR28" s="50" t="str">
        <f>IF(Badges!Y559="C","E","")</f>
        <v/>
      </c>
      <c r="AS28" s="461"/>
      <c r="AT28" s="50" t="str">
        <f>IF(Badges!Z559="C","E","")</f>
        <v/>
      </c>
      <c r="AU28" s="461"/>
      <c r="AV28" s="50" t="str">
        <f>IF(Badges!AA559="C","E","")</f>
        <v/>
      </c>
      <c r="AW28" s="461"/>
      <c r="AX28" s="50" t="str">
        <f>IF(Badges!AB559="C","E","")</f>
        <v/>
      </c>
      <c r="AY28" s="461"/>
      <c r="AZ28" s="50" t="str">
        <f>IF(Badges!AC559="C","E","")</f>
        <v/>
      </c>
      <c r="BA28" s="461"/>
      <c r="BB28" s="50" t="str">
        <f>IF(Badges!AD559="C","E","")</f>
        <v/>
      </c>
      <c r="BC28" s="461"/>
      <c r="BD28" s="50" t="str">
        <f>IF(Badges!AE559="C","E","")</f>
        <v/>
      </c>
      <c r="BE28" s="461"/>
      <c r="BF28" s="50" t="str">
        <f>IF(Badges!AF559="C","E","")</f>
        <v/>
      </c>
      <c r="BG28" s="461"/>
      <c r="BH28" s="50" t="str">
        <f>IF(Badges!AG559="C","E","")</f>
        <v/>
      </c>
      <c r="BI28" s="460"/>
      <c r="BJ28" s="15"/>
    </row>
    <row r="29" spans="1:62">
      <c r="A29" s="49" t="str">
        <f>Badges!B560</f>
        <v>Outdoor Adventurer</v>
      </c>
      <c r="B29" s="50" t="str">
        <f>IF(Badges!D582="C","E","")</f>
        <v/>
      </c>
      <c r="C29" s="461"/>
      <c r="D29" s="50" t="str">
        <f>IF(Badges!E582="C","E","")</f>
        <v/>
      </c>
      <c r="E29" s="461"/>
      <c r="F29" s="50" t="str">
        <f>IF(Badges!F582="C","E","")</f>
        <v/>
      </c>
      <c r="G29" s="461"/>
      <c r="H29" s="50" t="str">
        <f>IF(Badges!G582="C","E","")</f>
        <v/>
      </c>
      <c r="I29" s="461"/>
      <c r="J29" s="50" t="str">
        <f>IF(Badges!H582="C","E","")</f>
        <v/>
      </c>
      <c r="K29" s="461"/>
      <c r="L29" s="50" t="str">
        <f>IF(Badges!I582="C","E","")</f>
        <v/>
      </c>
      <c r="M29" s="461"/>
      <c r="N29" s="50" t="str">
        <f>IF(Badges!J582="C","E","")</f>
        <v/>
      </c>
      <c r="O29" s="461"/>
      <c r="P29" s="50" t="str">
        <f>IF(Badges!K582="C","E","")</f>
        <v/>
      </c>
      <c r="Q29" s="461"/>
      <c r="R29" s="50" t="str">
        <f>IF(Badges!L582="C","E","")</f>
        <v/>
      </c>
      <c r="S29" s="461"/>
      <c r="T29" s="50" t="str">
        <f>IF(Badges!M582="C","E","")</f>
        <v/>
      </c>
      <c r="U29" s="461"/>
      <c r="V29" s="50" t="str">
        <f>IF(Badges!N582="C","E","")</f>
        <v/>
      </c>
      <c r="W29" s="461"/>
      <c r="X29" s="50" t="str">
        <f>IF(Badges!O582="C","E","")</f>
        <v/>
      </c>
      <c r="Y29" s="461"/>
      <c r="Z29" s="50" t="str">
        <f>IF(Badges!P582="C","E","")</f>
        <v/>
      </c>
      <c r="AA29" s="461"/>
      <c r="AB29" s="50" t="str">
        <f>IF(Badges!Q582="C","E","")</f>
        <v/>
      </c>
      <c r="AC29" s="461"/>
      <c r="AD29" s="50" t="str">
        <f>IF(Badges!R582="C","E","")</f>
        <v/>
      </c>
      <c r="AE29" s="461"/>
      <c r="AF29" s="50" t="str">
        <f>IF(Badges!S582="C","E","")</f>
        <v/>
      </c>
      <c r="AG29" s="461"/>
      <c r="AH29" s="50" t="str">
        <f>IF(Badges!T582="C","E","")</f>
        <v/>
      </c>
      <c r="AI29" s="461"/>
      <c r="AJ29" s="50" t="str">
        <f>IF(Badges!U582="C","E","")</f>
        <v/>
      </c>
      <c r="AK29" s="461"/>
      <c r="AL29" s="50" t="str">
        <f>IF(Badges!V582="C","E","")</f>
        <v/>
      </c>
      <c r="AM29" s="461"/>
      <c r="AN29" s="50" t="str">
        <f>IF(Badges!W582="C","E","")</f>
        <v/>
      </c>
      <c r="AO29" s="461"/>
      <c r="AP29" s="50" t="str">
        <f>IF(Badges!X582="C","E","")</f>
        <v/>
      </c>
      <c r="AQ29" s="461"/>
      <c r="AR29" s="50" t="str">
        <f>IF(Badges!Y582="C","E","")</f>
        <v/>
      </c>
      <c r="AS29" s="461"/>
      <c r="AT29" s="50" t="str">
        <f>IF(Badges!Z582="C","E","")</f>
        <v/>
      </c>
      <c r="AU29" s="461"/>
      <c r="AV29" s="50" t="str">
        <f>IF(Badges!AA582="C","E","")</f>
        <v/>
      </c>
      <c r="AW29" s="461"/>
      <c r="AX29" s="50" t="str">
        <f>IF(Badges!AB582="C","E","")</f>
        <v/>
      </c>
      <c r="AY29" s="461"/>
      <c r="AZ29" s="50" t="str">
        <f>IF(Badges!AC582="C","E","")</f>
        <v/>
      </c>
      <c r="BA29" s="461"/>
      <c r="BB29" s="50" t="str">
        <f>IF(Badges!AD582="C","E","")</f>
        <v/>
      </c>
      <c r="BC29" s="461"/>
      <c r="BD29" s="50" t="str">
        <f>IF(Badges!AE582="C","E","")</f>
        <v/>
      </c>
      <c r="BE29" s="461"/>
      <c r="BF29" s="50" t="str">
        <f>IF(Badges!AF582="C","E","")</f>
        <v/>
      </c>
      <c r="BG29" s="461"/>
      <c r="BH29" s="50" t="str">
        <f>IF(Badges!AG582="C","E","")</f>
        <v/>
      </c>
      <c r="BI29" s="460"/>
      <c r="BJ29" s="15"/>
    </row>
    <row r="30" spans="1:62">
      <c r="A30" s="49" t="str">
        <f>Badges!B583</f>
        <v>Outdoor Art Creator</v>
      </c>
      <c r="B30" s="50" t="str">
        <f>IF(Badges!D605="C","E","")</f>
        <v/>
      </c>
      <c r="C30" s="461"/>
      <c r="D30" s="50" t="str">
        <f>IF(Badges!E605="C","E","")</f>
        <v/>
      </c>
      <c r="E30" s="461"/>
      <c r="F30" s="50" t="str">
        <f>IF(Badges!F605="C","E","")</f>
        <v/>
      </c>
      <c r="G30" s="461"/>
      <c r="H30" s="50" t="str">
        <f>IF(Badges!G605="C","E","")</f>
        <v/>
      </c>
      <c r="I30" s="461"/>
      <c r="J30" s="50" t="str">
        <f>IF(Badges!H605="C","E","")</f>
        <v/>
      </c>
      <c r="K30" s="461"/>
      <c r="L30" s="50" t="str">
        <f>IF(Badges!I605="C","E","")</f>
        <v/>
      </c>
      <c r="M30" s="461"/>
      <c r="N30" s="50" t="str">
        <f>IF(Badges!J605="C","E","")</f>
        <v/>
      </c>
      <c r="O30" s="461"/>
      <c r="P30" s="50" t="str">
        <f>IF(Badges!K605="C","E","")</f>
        <v/>
      </c>
      <c r="Q30" s="461"/>
      <c r="R30" s="50" t="str">
        <f>IF(Badges!L605="C","E","")</f>
        <v/>
      </c>
      <c r="S30" s="461"/>
      <c r="T30" s="50" t="str">
        <f>IF(Badges!M605="C","E","")</f>
        <v/>
      </c>
      <c r="U30" s="461"/>
      <c r="V30" s="50" t="str">
        <f>IF(Badges!N605="C","E","")</f>
        <v/>
      </c>
      <c r="W30" s="461"/>
      <c r="X30" s="50" t="str">
        <f>IF(Badges!O605="C","E","")</f>
        <v/>
      </c>
      <c r="Y30" s="461"/>
      <c r="Z30" s="50" t="str">
        <f>IF(Badges!P605="C","E","")</f>
        <v/>
      </c>
      <c r="AA30" s="461"/>
      <c r="AB30" s="50" t="str">
        <f>IF(Badges!Q605="C","E","")</f>
        <v/>
      </c>
      <c r="AC30" s="461"/>
      <c r="AD30" s="50" t="str">
        <f>IF(Badges!R605="C","E","")</f>
        <v/>
      </c>
      <c r="AE30" s="461"/>
      <c r="AF30" s="50" t="str">
        <f>IF(Badges!S605="C","E","")</f>
        <v/>
      </c>
      <c r="AG30" s="461"/>
      <c r="AH30" s="50" t="str">
        <f>IF(Badges!T605="C","E","")</f>
        <v/>
      </c>
      <c r="AI30" s="461"/>
      <c r="AJ30" s="50" t="str">
        <f>IF(Badges!U605="C","E","")</f>
        <v/>
      </c>
      <c r="AK30" s="461"/>
      <c r="AL30" s="50" t="str">
        <f>IF(Badges!V605="C","E","")</f>
        <v/>
      </c>
      <c r="AM30" s="461"/>
      <c r="AN30" s="50" t="str">
        <f>IF(Badges!W605="C","E","")</f>
        <v/>
      </c>
      <c r="AO30" s="461"/>
      <c r="AP30" s="50" t="str">
        <f>IF(Badges!X605="C","E","")</f>
        <v/>
      </c>
      <c r="AQ30" s="461"/>
      <c r="AR30" s="50" t="str">
        <f>IF(Badges!Y605="C","E","")</f>
        <v/>
      </c>
      <c r="AS30" s="461"/>
      <c r="AT30" s="50" t="str">
        <f>IF(Badges!Z605="C","E","")</f>
        <v/>
      </c>
      <c r="AU30" s="461"/>
      <c r="AV30" s="50" t="str">
        <f>IF(Badges!AA605="C","E","")</f>
        <v/>
      </c>
      <c r="AW30" s="461"/>
      <c r="AX30" s="50" t="str">
        <f>IF(Badges!AB605="C","E","")</f>
        <v/>
      </c>
      <c r="AY30" s="461"/>
      <c r="AZ30" s="50" t="str">
        <f>IF(Badges!AC605="C","E","")</f>
        <v/>
      </c>
      <c r="BA30" s="461"/>
      <c r="BB30" s="50" t="str">
        <f>IF(Badges!AD605="C","E","")</f>
        <v/>
      </c>
      <c r="BC30" s="461"/>
      <c r="BD30" s="50" t="str">
        <f>IF(Badges!AE605="C","E","")</f>
        <v/>
      </c>
      <c r="BE30" s="461"/>
      <c r="BF30" s="50" t="str">
        <f>IF(Badges!AF605="C","E","")</f>
        <v/>
      </c>
      <c r="BG30" s="461"/>
      <c r="BH30" s="50" t="str">
        <f>IF(Badges!AG605="C","E","")</f>
        <v/>
      </c>
      <c r="BI30" s="460"/>
      <c r="BJ30" s="15"/>
    </row>
    <row r="31" spans="1:62">
      <c r="A31" s="49" t="str">
        <f>Badges!B606</f>
        <v>Painting</v>
      </c>
      <c r="B31" s="50" t="str">
        <f>IF(Badges!D628="C","E","")</f>
        <v/>
      </c>
      <c r="C31" s="461"/>
      <c r="D31" s="50" t="str">
        <f>IF(Badges!E628="C","E","")</f>
        <v/>
      </c>
      <c r="E31" s="461"/>
      <c r="F31" s="50" t="str">
        <f>IF(Badges!F628="C","E","")</f>
        <v/>
      </c>
      <c r="G31" s="461"/>
      <c r="H31" s="50" t="str">
        <f>IF(Badges!G628="C","E","")</f>
        <v/>
      </c>
      <c r="I31" s="461"/>
      <c r="J31" s="50" t="str">
        <f>IF(Badges!H628="C","E","")</f>
        <v/>
      </c>
      <c r="K31" s="461"/>
      <c r="L31" s="50" t="str">
        <f>IF(Badges!I628="C","E","")</f>
        <v/>
      </c>
      <c r="M31" s="461"/>
      <c r="N31" s="50" t="str">
        <f>IF(Badges!J628="C","E","")</f>
        <v/>
      </c>
      <c r="O31" s="461"/>
      <c r="P31" s="50" t="str">
        <f>IF(Badges!K628="C","E","")</f>
        <v/>
      </c>
      <c r="Q31" s="461"/>
      <c r="R31" s="50" t="str">
        <f>IF(Badges!L628="C","E","")</f>
        <v/>
      </c>
      <c r="S31" s="461"/>
      <c r="T31" s="50" t="str">
        <f>IF(Badges!M628="C","E","")</f>
        <v/>
      </c>
      <c r="U31" s="461"/>
      <c r="V31" s="50" t="str">
        <f>IF(Badges!N628="C","E","")</f>
        <v/>
      </c>
      <c r="W31" s="461"/>
      <c r="X31" s="50" t="str">
        <f>IF(Badges!O628="C","E","")</f>
        <v/>
      </c>
      <c r="Y31" s="461"/>
      <c r="Z31" s="50" t="str">
        <f>IF(Badges!P628="C","E","")</f>
        <v/>
      </c>
      <c r="AA31" s="461"/>
      <c r="AB31" s="50" t="str">
        <f>IF(Badges!Q628="C","E","")</f>
        <v/>
      </c>
      <c r="AC31" s="461"/>
      <c r="AD31" s="50" t="str">
        <f>IF(Badges!R628="C","E","")</f>
        <v/>
      </c>
      <c r="AE31" s="461"/>
      <c r="AF31" s="50" t="str">
        <f>IF(Badges!S628="C","E","")</f>
        <v/>
      </c>
      <c r="AG31" s="461"/>
      <c r="AH31" s="50" t="str">
        <f>IF(Badges!T628="C","E","")</f>
        <v/>
      </c>
      <c r="AI31" s="461"/>
      <c r="AJ31" s="50" t="str">
        <f>IF(Badges!U628="C","E","")</f>
        <v/>
      </c>
      <c r="AK31" s="461"/>
      <c r="AL31" s="50" t="str">
        <f>IF(Badges!V628="C","E","")</f>
        <v/>
      </c>
      <c r="AM31" s="461"/>
      <c r="AN31" s="50" t="str">
        <f>IF(Badges!W628="C","E","")</f>
        <v/>
      </c>
      <c r="AO31" s="461"/>
      <c r="AP31" s="50" t="str">
        <f>IF(Badges!X628="C","E","")</f>
        <v/>
      </c>
      <c r="AQ31" s="461"/>
      <c r="AR31" s="50" t="str">
        <f>IF(Badges!Y628="C","E","")</f>
        <v/>
      </c>
      <c r="AS31" s="461"/>
      <c r="AT31" s="50" t="str">
        <f>IF(Badges!Z628="C","E","")</f>
        <v/>
      </c>
      <c r="AU31" s="461"/>
      <c r="AV31" s="50" t="str">
        <f>IF(Badges!AA628="C","E","")</f>
        <v/>
      </c>
      <c r="AW31" s="461"/>
      <c r="AX31" s="50" t="str">
        <f>IF(Badges!AB628="C","E","")</f>
        <v/>
      </c>
      <c r="AY31" s="461"/>
      <c r="AZ31" s="50" t="str">
        <f>IF(Badges!AC628="C","E","")</f>
        <v/>
      </c>
      <c r="BA31" s="461"/>
      <c r="BB31" s="50" t="str">
        <f>IF(Badges!AD628="C","E","")</f>
        <v/>
      </c>
      <c r="BC31" s="461"/>
      <c r="BD31" s="50" t="str">
        <f>IF(Badges!AE628="C","E","")</f>
        <v/>
      </c>
      <c r="BE31" s="461"/>
      <c r="BF31" s="50" t="str">
        <f>IF(Badges!AF628="C","E","")</f>
        <v/>
      </c>
      <c r="BG31" s="461"/>
      <c r="BH31" s="50" t="str">
        <f>IF(Badges!AG628="C","E","")</f>
        <v/>
      </c>
      <c r="BI31" s="460"/>
      <c r="BJ31" s="15"/>
    </row>
    <row r="32" spans="1:62">
      <c r="A32" s="165" t="str">
        <f>Badges!B629</f>
        <v>Pets</v>
      </c>
      <c r="B32" s="50" t="str">
        <f>IF(Badges!D651="C","E","")</f>
        <v/>
      </c>
      <c r="C32" s="461"/>
      <c r="D32" s="50" t="str">
        <f>IF(Badges!E651="C","E","")</f>
        <v/>
      </c>
      <c r="E32" s="461"/>
      <c r="F32" s="50" t="str">
        <f>IF(Badges!F651="C","E","")</f>
        <v/>
      </c>
      <c r="G32" s="461"/>
      <c r="H32" s="50" t="str">
        <f>IF(Badges!G651="C","E","")</f>
        <v/>
      </c>
      <c r="I32" s="461"/>
      <c r="J32" s="50" t="str">
        <f>IF(Badges!H651="C","E","")</f>
        <v/>
      </c>
      <c r="K32" s="461"/>
      <c r="L32" s="50" t="str">
        <f>IF(Badges!I651="C","E","")</f>
        <v/>
      </c>
      <c r="M32" s="461"/>
      <c r="N32" s="50" t="str">
        <f>IF(Badges!J651="C","E","")</f>
        <v/>
      </c>
      <c r="O32" s="461"/>
      <c r="P32" s="50" t="str">
        <f>IF(Badges!K651="C","E","")</f>
        <v/>
      </c>
      <c r="Q32" s="461"/>
      <c r="R32" s="50" t="str">
        <f>IF(Badges!L651="C","E","")</f>
        <v/>
      </c>
      <c r="S32" s="461"/>
      <c r="T32" s="50" t="str">
        <f>IF(Badges!M651="C","E","")</f>
        <v/>
      </c>
      <c r="U32" s="461"/>
      <c r="V32" s="50" t="str">
        <f>IF(Badges!N651="C","E","")</f>
        <v/>
      </c>
      <c r="W32" s="461"/>
      <c r="X32" s="50" t="str">
        <f>IF(Badges!O651="C","E","")</f>
        <v/>
      </c>
      <c r="Y32" s="461"/>
      <c r="Z32" s="50" t="str">
        <f>IF(Badges!P651="C","E","")</f>
        <v/>
      </c>
      <c r="AA32" s="461"/>
      <c r="AB32" s="50" t="str">
        <f>IF(Badges!Q651="C","E","")</f>
        <v/>
      </c>
      <c r="AC32" s="461"/>
      <c r="AD32" s="50" t="str">
        <f>IF(Badges!R651="C","E","")</f>
        <v/>
      </c>
      <c r="AE32" s="461"/>
      <c r="AF32" s="50" t="str">
        <f>IF(Badges!S651="C","E","")</f>
        <v/>
      </c>
      <c r="AG32" s="461"/>
      <c r="AH32" s="50" t="str">
        <f>IF(Badges!T651="C","E","")</f>
        <v/>
      </c>
      <c r="AI32" s="461"/>
      <c r="AJ32" s="50" t="str">
        <f>IF(Badges!U651="C","E","")</f>
        <v/>
      </c>
      <c r="AK32" s="461"/>
      <c r="AL32" s="50" t="str">
        <f>IF(Badges!V651="C","E","")</f>
        <v/>
      </c>
      <c r="AM32" s="461"/>
      <c r="AN32" s="50" t="str">
        <f>IF(Badges!W651="C","E","")</f>
        <v/>
      </c>
      <c r="AO32" s="461"/>
      <c r="AP32" s="50" t="str">
        <f>IF(Badges!X651="C","E","")</f>
        <v/>
      </c>
      <c r="AQ32" s="461"/>
      <c r="AR32" s="50" t="str">
        <f>IF(Badges!Y651="C","E","")</f>
        <v/>
      </c>
      <c r="AS32" s="461"/>
      <c r="AT32" s="50" t="str">
        <f>IF(Badges!Z651="C","E","")</f>
        <v/>
      </c>
      <c r="AU32" s="461"/>
      <c r="AV32" s="50" t="str">
        <f>IF(Badges!AA651="C","E","")</f>
        <v/>
      </c>
      <c r="AW32" s="461"/>
      <c r="AX32" s="50" t="str">
        <f>IF(Badges!AB651="C","E","")</f>
        <v/>
      </c>
      <c r="AY32" s="461"/>
      <c r="AZ32" s="50" t="str">
        <f>IF(Badges!AC651="C","E","")</f>
        <v/>
      </c>
      <c r="BA32" s="461"/>
      <c r="BB32" s="50" t="str">
        <f>IF(Badges!AD651="C","E","")</f>
        <v/>
      </c>
      <c r="BC32" s="461"/>
      <c r="BD32" s="50" t="str">
        <f>IF(Badges!AE651="C","E","")</f>
        <v/>
      </c>
      <c r="BE32" s="461"/>
      <c r="BF32" s="50" t="str">
        <f>IF(Badges!AF651="C","E","")</f>
        <v/>
      </c>
      <c r="BG32" s="461"/>
      <c r="BH32" s="50" t="str">
        <f>IF(Badges!AG651="C","E","")</f>
        <v/>
      </c>
      <c r="BI32" s="460"/>
      <c r="BJ32" s="15"/>
    </row>
    <row r="33" spans="1:62">
      <c r="A33" s="49" t="str">
        <f>Badges!B652</f>
        <v>Philanthropist</v>
      </c>
      <c r="B33" s="50" t="str">
        <f>IF(Badges!D674="C","E","")</f>
        <v/>
      </c>
      <c r="C33" s="461"/>
      <c r="D33" s="50" t="str">
        <f>IF(Badges!E674="C","E","")</f>
        <v/>
      </c>
      <c r="E33" s="461"/>
      <c r="F33" s="50" t="str">
        <f>IF(Badges!F674="C","E","")</f>
        <v/>
      </c>
      <c r="G33" s="461"/>
      <c r="H33" s="50" t="str">
        <f>IF(Badges!G674="C","E","")</f>
        <v/>
      </c>
      <c r="I33" s="461"/>
      <c r="J33" s="50" t="str">
        <f>IF(Badges!H674="C","E","")</f>
        <v/>
      </c>
      <c r="K33" s="461"/>
      <c r="L33" s="50" t="str">
        <f>IF(Badges!I674="C","E","")</f>
        <v/>
      </c>
      <c r="M33" s="461"/>
      <c r="N33" s="50" t="str">
        <f>IF(Badges!J674="C","E","")</f>
        <v/>
      </c>
      <c r="O33" s="461"/>
      <c r="P33" s="50" t="str">
        <f>IF(Badges!K674="C","E","")</f>
        <v/>
      </c>
      <c r="Q33" s="461"/>
      <c r="R33" s="50" t="str">
        <f>IF(Badges!L674="C","E","")</f>
        <v/>
      </c>
      <c r="S33" s="461"/>
      <c r="T33" s="50" t="str">
        <f>IF(Badges!M674="C","E","")</f>
        <v/>
      </c>
      <c r="U33" s="461"/>
      <c r="V33" s="50" t="str">
        <f>IF(Badges!N674="C","E","")</f>
        <v/>
      </c>
      <c r="W33" s="461"/>
      <c r="X33" s="50" t="str">
        <f>IF(Badges!O674="C","E","")</f>
        <v/>
      </c>
      <c r="Y33" s="461"/>
      <c r="Z33" s="50" t="str">
        <f>IF(Badges!P674="C","E","")</f>
        <v/>
      </c>
      <c r="AA33" s="461"/>
      <c r="AB33" s="50" t="str">
        <f>IF(Badges!Q674="C","E","")</f>
        <v/>
      </c>
      <c r="AC33" s="461"/>
      <c r="AD33" s="50" t="str">
        <f>IF(Badges!R674="C","E","")</f>
        <v/>
      </c>
      <c r="AE33" s="461"/>
      <c r="AF33" s="50" t="str">
        <f>IF(Badges!S674="C","E","")</f>
        <v/>
      </c>
      <c r="AG33" s="461"/>
      <c r="AH33" s="50" t="str">
        <f>IF(Badges!T674="C","E","")</f>
        <v/>
      </c>
      <c r="AI33" s="461"/>
      <c r="AJ33" s="50" t="str">
        <f>IF(Badges!U674="C","E","")</f>
        <v/>
      </c>
      <c r="AK33" s="461"/>
      <c r="AL33" s="50" t="str">
        <f>IF(Badges!V674="C","E","")</f>
        <v/>
      </c>
      <c r="AM33" s="461"/>
      <c r="AN33" s="50" t="str">
        <f>IF(Badges!W674="C","E","")</f>
        <v/>
      </c>
      <c r="AO33" s="461"/>
      <c r="AP33" s="50" t="str">
        <f>IF(Badges!X674="C","E","")</f>
        <v/>
      </c>
      <c r="AQ33" s="461"/>
      <c r="AR33" s="50" t="str">
        <f>IF(Badges!Y674="C","E","")</f>
        <v/>
      </c>
      <c r="AS33" s="461"/>
      <c r="AT33" s="50" t="str">
        <f>IF(Badges!Z674="C","E","")</f>
        <v/>
      </c>
      <c r="AU33" s="461"/>
      <c r="AV33" s="50" t="str">
        <f>IF(Badges!AA674="C","E","")</f>
        <v/>
      </c>
      <c r="AW33" s="461"/>
      <c r="AX33" s="50" t="str">
        <f>IF(Badges!AB674="C","E","")</f>
        <v/>
      </c>
      <c r="AY33" s="461"/>
      <c r="AZ33" s="50" t="str">
        <f>IF(Badges!AC674="C","E","")</f>
        <v/>
      </c>
      <c r="BA33" s="461"/>
      <c r="BB33" s="50" t="str">
        <f>IF(Badges!AD674="C","E","")</f>
        <v/>
      </c>
      <c r="BC33" s="461"/>
      <c r="BD33" s="50" t="str">
        <f>IF(Badges!AE674="C","E","")</f>
        <v/>
      </c>
      <c r="BE33" s="461"/>
      <c r="BF33" s="50" t="str">
        <f>IF(Badges!AF674="C","E","")</f>
        <v/>
      </c>
      <c r="BG33" s="461"/>
      <c r="BH33" s="50" t="str">
        <f>IF(Badges!AG674="C","E","")</f>
        <v/>
      </c>
      <c r="BI33" s="460"/>
      <c r="BJ33" s="15"/>
    </row>
    <row r="34" spans="1:62">
      <c r="A34" s="165" t="str">
        <f>Badges!B675</f>
        <v>Potter</v>
      </c>
      <c r="B34" s="50" t="str">
        <f>IF(Badges!D697="C","E","")</f>
        <v/>
      </c>
      <c r="C34" s="461"/>
      <c r="D34" s="50" t="str">
        <f>IF(Badges!E697="C","E","")</f>
        <v/>
      </c>
      <c r="E34" s="461"/>
      <c r="F34" s="50" t="str">
        <f>IF(Badges!F697="C","E","")</f>
        <v/>
      </c>
      <c r="G34" s="461"/>
      <c r="H34" s="50" t="str">
        <f>IF(Badges!G697="C","E","")</f>
        <v/>
      </c>
      <c r="I34" s="461"/>
      <c r="J34" s="50" t="str">
        <f>IF(Badges!H697="C","E","")</f>
        <v/>
      </c>
      <c r="K34" s="461"/>
      <c r="L34" s="50" t="str">
        <f>IF(Badges!I697="C","E","")</f>
        <v/>
      </c>
      <c r="M34" s="461"/>
      <c r="N34" s="50" t="str">
        <f>IF(Badges!J697="C","E","")</f>
        <v/>
      </c>
      <c r="O34" s="461"/>
      <c r="P34" s="50" t="str">
        <f>IF(Badges!K697="C","E","")</f>
        <v/>
      </c>
      <c r="Q34" s="461"/>
      <c r="R34" s="50" t="str">
        <f>IF(Badges!L697="C","E","")</f>
        <v/>
      </c>
      <c r="S34" s="461"/>
      <c r="T34" s="50" t="str">
        <f>IF(Badges!M697="C","E","")</f>
        <v/>
      </c>
      <c r="U34" s="461"/>
      <c r="V34" s="50" t="str">
        <f>IF(Badges!N697="C","E","")</f>
        <v/>
      </c>
      <c r="W34" s="461"/>
      <c r="X34" s="50" t="str">
        <f>IF(Badges!O697="C","E","")</f>
        <v/>
      </c>
      <c r="Y34" s="461"/>
      <c r="Z34" s="50" t="str">
        <f>IF(Badges!P697="C","E","")</f>
        <v/>
      </c>
      <c r="AA34" s="461"/>
      <c r="AB34" s="50" t="str">
        <f>IF(Badges!Q697="C","E","")</f>
        <v/>
      </c>
      <c r="AC34" s="461"/>
      <c r="AD34" s="50" t="str">
        <f>IF(Badges!R697="C","E","")</f>
        <v/>
      </c>
      <c r="AE34" s="461"/>
      <c r="AF34" s="50" t="str">
        <f>IF(Badges!S697="C","E","")</f>
        <v/>
      </c>
      <c r="AG34" s="461"/>
      <c r="AH34" s="50" t="str">
        <f>IF(Badges!T697="C","E","")</f>
        <v/>
      </c>
      <c r="AI34" s="461"/>
      <c r="AJ34" s="50" t="str">
        <f>IF(Badges!U697="C","E","")</f>
        <v/>
      </c>
      <c r="AK34" s="461"/>
      <c r="AL34" s="50" t="str">
        <f>IF(Badges!V697="C","E","")</f>
        <v/>
      </c>
      <c r="AM34" s="461"/>
      <c r="AN34" s="50" t="str">
        <f>IF(Badges!W697="C","E","")</f>
        <v/>
      </c>
      <c r="AO34" s="461"/>
      <c r="AP34" s="50" t="str">
        <f>IF(Badges!X697="C","E","")</f>
        <v/>
      </c>
      <c r="AQ34" s="461"/>
      <c r="AR34" s="50" t="str">
        <f>IF(Badges!Y697="C","E","")</f>
        <v/>
      </c>
      <c r="AS34" s="461"/>
      <c r="AT34" s="50" t="str">
        <f>IF(Badges!Z697="C","E","")</f>
        <v/>
      </c>
      <c r="AU34" s="461"/>
      <c r="AV34" s="50" t="str">
        <f>IF(Badges!AA697="C","E","")</f>
        <v/>
      </c>
      <c r="AW34" s="461"/>
      <c r="AX34" s="50" t="str">
        <f>IF(Badges!AB697="C","E","")</f>
        <v/>
      </c>
      <c r="AY34" s="461"/>
      <c r="AZ34" s="50" t="str">
        <f>IF(Badges!AC697="C","E","")</f>
        <v/>
      </c>
      <c r="BA34" s="461"/>
      <c r="BB34" s="50" t="str">
        <f>IF(Badges!AD697="C","E","")</f>
        <v/>
      </c>
      <c r="BC34" s="461"/>
      <c r="BD34" s="50" t="str">
        <f>IF(Badges!AE697="C","E","")</f>
        <v/>
      </c>
      <c r="BE34" s="461"/>
      <c r="BF34" s="50" t="str">
        <f>IF(Badges!AF697="C","E","")</f>
        <v/>
      </c>
      <c r="BG34" s="461"/>
      <c r="BH34" s="50" t="str">
        <f>IF(Badges!AG697="C","E","")</f>
        <v/>
      </c>
      <c r="BI34" s="460"/>
      <c r="BJ34" s="15"/>
    </row>
    <row r="35" spans="1:62">
      <c r="A35" s="49" t="str">
        <f>Badges!B698</f>
        <v>Senses</v>
      </c>
      <c r="B35" s="50" t="str">
        <f>IF(Badges!D720="C","E","")</f>
        <v/>
      </c>
      <c r="C35" s="461"/>
      <c r="D35" s="50" t="str">
        <f>IF(Badges!E720="C","E","")</f>
        <v/>
      </c>
      <c r="E35" s="461"/>
      <c r="F35" s="50" t="str">
        <f>IF(Badges!F720="C","E","")</f>
        <v/>
      </c>
      <c r="G35" s="461"/>
      <c r="H35" s="50" t="str">
        <f>IF(Badges!G720="C","E","")</f>
        <v/>
      </c>
      <c r="I35" s="461"/>
      <c r="J35" s="50" t="str">
        <f>IF(Badges!H720="C","E","")</f>
        <v/>
      </c>
      <c r="K35" s="461"/>
      <c r="L35" s="50" t="str">
        <f>IF(Badges!I720="C","E","")</f>
        <v/>
      </c>
      <c r="M35" s="461"/>
      <c r="N35" s="50" t="str">
        <f>IF(Badges!J720="C","E","")</f>
        <v/>
      </c>
      <c r="O35" s="461"/>
      <c r="P35" s="50" t="str">
        <f>IF(Badges!K720="C","E","")</f>
        <v/>
      </c>
      <c r="Q35" s="461"/>
      <c r="R35" s="50" t="str">
        <f>IF(Badges!L720="C","E","")</f>
        <v/>
      </c>
      <c r="S35" s="461"/>
      <c r="T35" s="50" t="str">
        <f>IF(Badges!M720="C","E","")</f>
        <v/>
      </c>
      <c r="U35" s="461"/>
      <c r="V35" s="50" t="str">
        <f>IF(Badges!N720="C","E","")</f>
        <v/>
      </c>
      <c r="W35" s="461"/>
      <c r="X35" s="50" t="str">
        <f>IF(Badges!O720="C","E","")</f>
        <v/>
      </c>
      <c r="Y35" s="461"/>
      <c r="Z35" s="50" t="str">
        <f>IF(Badges!P720="C","E","")</f>
        <v/>
      </c>
      <c r="AA35" s="461"/>
      <c r="AB35" s="50" t="str">
        <f>IF(Badges!Q720="C","E","")</f>
        <v/>
      </c>
      <c r="AC35" s="461"/>
      <c r="AD35" s="50" t="str">
        <f>IF(Badges!R720="C","E","")</f>
        <v/>
      </c>
      <c r="AE35" s="461"/>
      <c r="AF35" s="50" t="str">
        <f>IF(Badges!S720="C","E","")</f>
        <v/>
      </c>
      <c r="AG35" s="461"/>
      <c r="AH35" s="50" t="str">
        <f>IF(Badges!T720="C","E","")</f>
        <v/>
      </c>
      <c r="AI35" s="461"/>
      <c r="AJ35" s="50" t="str">
        <f>IF(Badges!U720="C","E","")</f>
        <v/>
      </c>
      <c r="AK35" s="461"/>
      <c r="AL35" s="50" t="str">
        <f>IF(Badges!V720="C","E","")</f>
        <v/>
      </c>
      <c r="AM35" s="461"/>
      <c r="AN35" s="50" t="str">
        <f>IF(Badges!W720="C","E","")</f>
        <v/>
      </c>
      <c r="AO35" s="461"/>
      <c r="AP35" s="50" t="str">
        <f>IF(Badges!X720="C","E","")</f>
        <v/>
      </c>
      <c r="AQ35" s="461"/>
      <c r="AR35" s="50" t="str">
        <f>IF(Badges!Y720="C","E","")</f>
        <v/>
      </c>
      <c r="AS35" s="461"/>
      <c r="AT35" s="50" t="str">
        <f>IF(Badges!Z720="C","E","")</f>
        <v/>
      </c>
      <c r="AU35" s="461"/>
      <c r="AV35" s="50" t="str">
        <f>IF(Badges!AA720="C","E","")</f>
        <v/>
      </c>
      <c r="AW35" s="461"/>
      <c r="AX35" s="50" t="str">
        <f>IF(Badges!AB720="C","E","")</f>
        <v/>
      </c>
      <c r="AY35" s="461"/>
      <c r="AZ35" s="50" t="str">
        <f>IF(Badges!AC720="C","E","")</f>
        <v/>
      </c>
      <c r="BA35" s="461"/>
      <c r="BB35" s="50" t="str">
        <f>IF(Badges!AD720="C","E","")</f>
        <v/>
      </c>
      <c r="BC35" s="461"/>
      <c r="BD35" s="50" t="str">
        <f>IF(Badges!AE720="C","E","")</f>
        <v/>
      </c>
      <c r="BE35" s="461"/>
      <c r="BF35" s="50" t="str">
        <f>IF(Badges!AF720="C","E","")</f>
        <v/>
      </c>
      <c r="BG35" s="461"/>
      <c r="BH35" s="50" t="str">
        <f>IF(Badges!AG720="C","E","")</f>
        <v/>
      </c>
      <c r="BI35" s="460"/>
      <c r="BJ35" s="15"/>
    </row>
    <row r="36" spans="1:62">
      <c r="A36" s="49" t="str">
        <f>Badges!B721</f>
        <v>Snacks</v>
      </c>
      <c r="B36" s="50" t="str">
        <f>IF(Badges!D743="C","E","")</f>
        <v/>
      </c>
      <c r="C36" s="461"/>
      <c r="D36" s="50" t="str">
        <f>IF(Badges!E743="C","E","")</f>
        <v/>
      </c>
      <c r="E36" s="461"/>
      <c r="F36" s="50" t="str">
        <f>IF(Badges!F743="C","E","")</f>
        <v/>
      </c>
      <c r="G36" s="461"/>
      <c r="H36" s="50" t="str">
        <f>IF(Badges!G743="C","E","")</f>
        <v/>
      </c>
      <c r="I36" s="461"/>
      <c r="J36" s="50" t="str">
        <f>IF(Badges!H743="C","E","")</f>
        <v/>
      </c>
      <c r="K36" s="461"/>
      <c r="L36" s="50" t="str">
        <f>IF(Badges!I743="C","E","")</f>
        <v/>
      </c>
      <c r="M36" s="461"/>
      <c r="N36" s="50" t="str">
        <f>IF(Badges!J743="C","E","")</f>
        <v/>
      </c>
      <c r="O36" s="461"/>
      <c r="P36" s="50" t="str">
        <f>IF(Badges!K743="C","E","")</f>
        <v/>
      </c>
      <c r="Q36" s="461"/>
      <c r="R36" s="50" t="str">
        <f>IF(Badges!L743="C","E","")</f>
        <v/>
      </c>
      <c r="S36" s="461"/>
      <c r="T36" s="50" t="str">
        <f>IF(Badges!M743="C","E","")</f>
        <v/>
      </c>
      <c r="U36" s="461"/>
      <c r="V36" s="50" t="str">
        <f>IF(Badges!N743="C","E","")</f>
        <v/>
      </c>
      <c r="W36" s="461"/>
      <c r="X36" s="50" t="str">
        <f>IF(Badges!O743="C","E","")</f>
        <v/>
      </c>
      <c r="Y36" s="461"/>
      <c r="Z36" s="50" t="str">
        <f>IF(Badges!P743="C","E","")</f>
        <v/>
      </c>
      <c r="AA36" s="461"/>
      <c r="AB36" s="50" t="str">
        <f>IF(Badges!Q743="C","E","")</f>
        <v/>
      </c>
      <c r="AC36" s="461"/>
      <c r="AD36" s="50" t="str">
        <f>IF(Badges!R743="C","E","")</f>
        <v/>
      </c>
      <c r="AE36" s="461"/>
      <c r="AF36" s="50" t="str">
        <f>IF(Badges!S743="C","E","")</f>
        <v/>
      </c>
      <c r="AG36" s="461"/>
      <c r="AH36" s="50" t="str">
        <f>IF(Badges!T743="C","E","")</f>
        <v/>
      </c>
      <c r="AI36" s="461"/>
      <c r="AJ36" s="50" t="str">
        <f>IF(Badges!U743="C","E","")</f>
        <v/>
      </c>
      <c r="AK36" s="461"/>
      <c r="AL36" s="50" t="str">
        <f>IF(Badges!V743="C","E","")</f>
        <v/>
      </c>
      <c r="AM36" s="461"/>
      <c r="AN36" s="50" t="str">
        <f>IF(Badges!W743="C","E","")</f>
        <v/>
      </c>
      <c r="AO36" s="461"/>
      <c r="AP36" s="50" t="str">
        <f>IF(Badges!X743="C","E","")</f>
        <v/>
      </c>
      <c r="AQ36" s="461"/>
      <c r="AR36" s="50" t="str">
        <f>IF(Badges!Y743="C","E","")</f>
        <v/>
      </c>
      <c r="AS36" s="461"/>
      <c r="AT36" s="50" t="str">
        <f>IF(Badges!Z743="C","E","")</f>
        <v/>
      </c>
      <c r="AU36" s="461"/>
      <c r="AV36" s="50" t="str">
        <f>IF(Badges!AA743="C","E","")</f>
        <v/>
      </c>
      <c r="AW36" s="461"/>
      <c r="AX36" s="50" t="str">
        <f>IF(Badges!AB743="C","E","")</f>
        <v/>
      </c>
      <c r="AY36" s="461"/>
      <c r="AZ36" s="50" t="str">
        <f>IF(Badges!AC743="C","E","")</f>
        <v/>
      </c>
      <c r="BA36" s="461"/>
      <c r="BB36" s="50" t="str">
        <f>IF(Badges!AD743="C","E","")</f>
        <v/>
      </c>
      <c r="BC36" s="461"/>
      <c r="BD36" s="50" t="str">
        <f>IF(Badges!AE743="C","E","")</f>
        <v/>
      </c>
      <c r="BE36" s="461"/>
      <c r="BF36" s="50" t="str">
        <f>IF(Badges!AF743="C","E","")</f>
        <v/>
      </c>
      <c r="BG36" s="461"/>
      <c r="BH36" s="50" t="str">
        <f>IF(Badges!AG743="C","E","")</f>
        <v/>
      </c>
      <c r="BI36" s="460"/>
      <c r="BJ36" s="15"/>
    </row>
    <row r="37" spans="1:62">
      <c r="A37" s="219" t="s">
        <v>1045</v>
      </c>
      <c r="B37" s="50" t="str">
        <f>IF(Badges!D766="C","E","")</f>
        <v/>
      </c>
      <c r="C37" s="461"/>
      <c r="D37" s="50" t="str">
        <f>IF(Badges!E766="C","E","")</f>
        <v/>
      </c>
      <c r="E37" s="461"/>
      <c r="F37" s="50" t="str">
        <f>IF(Badges!F766="C","E","")</f>
        <v/>
      </c>
      <c r="G37" s="461"/>
      <c r="H37" s="50" t="str">
        <f>IF(Badges!G766="C","E","")</f>
        <v/>
      </c>
      <c r="I37" s="461"/>
      <c r="J37" s="50" t="str">
        <f>IF(Badges!H766="C","E","")</f>
        <v/>
      </c>
      <c r="K37" s="461"/>
      <c r="L37" s="50" t="str">
        <f>IF(Badges!I766="C","E","")</f>
        <v/>
      </c>
      <c r="M37" s="461"/>
      <c r="N37" s="50" t="str">
        <f>IF(Badges!J766="C","E","")</f>
        <v/>
      </c>
      <c r="O37" s="461"/>
      <c r="P37" s="50" t="str">
        <f>IF(Badges!K766="C","E","")</f>
        <v/>
      </c>
      <c r="Q37" s="461"/>
      <c r="R37" s="50" t="str">
        <f>IF(Badges!L766="C","E","")</f>
        <v/>
      </c>
      <c r="S37" s="461"/>
      <c r="T37" s="50" t="str">
        <f>IF(Badges!M766="C","E","")</f>
        <v/>
      </c>
      <c r="U37" s="461"/>
      <c r="V37" s="50" t="str">
        <f>IF(Badges!N766="C","E","")</f>
        <v/>
      </c>
      <c r="W37" s="461"/>
      <c r="X37" s="50" t="str">
        <f>IF(Badges!O766="C","E","")</f>
        <v/>
      </c>
      <c r="Y37" s="461"/>
      <c r="Z37" s="50" t="str">
        <f>IF(Badges!P766="C","E","")</f>
        <v/>
      </c>
      <c r="AA37" s="461"/>
      <c r="AB37" s="50" t="str">
        <f>IF(Badges!Q766="C","E","")</f>
        <v/>
      </c>
      <c r="AC37" s="461"/>
      <c r="AD37" s="50" t="str">
        <f>IF(Badges!R766="C","E","")</f>
        <v/>
      </c>
      <c r="AE37" s="461"/>
      <c r="AF37" s="50" t="str">
        <f>IF(Badges!S766="C","E","")</f>
        <v/>
      </c>
      <c r="AG37" s="461"/>
      <c r="AH37" s="50" t="str">
        <f>IF(Badges!T766="C","E","")</f>
        <v/>
      </c>
      <c r="AI37" s="461"/>
      <c r="AJ37" s="50" t="str">
        <f>IF(Badges!U766="C","E","")</f>
        <v/>
      </c>
      <c r="AK37" s="461"/>
      <c r="AL37" s="50" t="str">
        <f>IF(Badges!V766="C","E","")</f>
        <v/>
      </c>
      <c r="AM37" s="461"/>
      <c r="AN37" s="50" t="str">
        <f>IF(Badges!W766="C","E","")</f>
        <v/>
      </c>
      <c r="AO37" s="461"/>
      <c r="AP37" s="50" t="str">
        <f>IF(Badges!X766="C","E","")</f>
        <v/>
      </c>
      <c r="AQ37" s="461"/>
      <c r="AR37" s="50" t="str">
        <f>IF(Badges!Y766="C","E","")</f>
        <v/>
      </c>
      <c r="AS37" s="461"/>
      <c r="AT37" s="50" t="str">
        <f>IF(Badges!Z766="C","E","")</f>
        <v/>
      </c>
      <c r="AU37" s="461"/>
      <c r="AV37" s="50" t="str">
        <f>IF(Badges!AA766="C","E","")</f>
        <v/>
      </c>
      <c r="AW37" s="461"/>
      <c r="AX37" s="50" t="str">
        <f>IF(Badges!AB766="C","E","")</f>
        <v/>
      </c>
      <c r="AY37" s="461"/>
      <c r="AZ37" s="50" t="str">
        <f>IF(Badges!AC766="C","E","")</f>
        <v/>
      </c>
      <c r="BA37" s="461"/>
      <c r="BB37" s="50" t="str">
        <f>IF(Badges!AD766="C","E","")</f>
        <v/>
      </c>
      <c r="BC37" s="461"/>
      <c r="BD37" s="50" t="str">
        <f>IF(Badges!AE766="C","E","")</f>
        <v/>
      </c>
      <c r="BE37" s="461"/>
      <c r="BF37" s="50" t="str">
        <f>IF(Badges!AF766="C","E","")</f>
        <v/>
      </c>
      <c r="BG37" s="461"/>
      <c r="BH37" s="50" t="str">
        <f>IF(Badges!AG766="C","E","")</f>
        <v/>
      </c>
      <c r="BI37" s="460"/>
      <c r="BJ37" s="15"/>
    </row>
    <row r="38" spans="1:62">
      <c r="A38" s="49" t="str">
        <f>Badges!B767</f>
        <v>Space Science Adventurer</v>
      </c>
      <c r="B38" s="50" t="str">
        <f>IF(Badges!D789="C","E","")</f>
        <v/>
      </c>
      <c r="C38" s="461"/>
      <c r="D38" s="50" t="str">
        <f>IF(Badges!E789="C","E","")</f>
        <v/>
      </c>
      <c r="E38" s="461"/>
      <c r="F38" s="50" t="str">
        <f>IF(Badges!F789="C","E","")</f>
        <v/>
      </c>
      <c r="G38" s="461"/>
      <c r="H38" s="50" t="str">
        <f>IF(Badges!G789="C","E","")</f>
        <v/>
      </c>
      <c r="I38" s="461"/>
      <c r="J38" s="50" t="str">
        <f>IF(Badges!H789="C","E","")</f>
        <v/>
      </c>
      <c r="K38" s="461"/>
      <c r="L38" s="50" t="str">
        <f>IF(Badges!I789="C","E","")</f>
        <v/>
      </c>
      <c r="M38" s="461"/>
      <c r="N38" s="50" t="str">
        <f>IF(Badges!J789="C","E","")</f>
        <v/>
      </c>
      <c r="O38" s="461"/>
      <c r="P38" s="50" t="str">
        <f>IF(Badges!K789="C","E","")</f>
        <v/>
      </c>
      <c r="Q38" s="461"/>
      <c r="R38" s="50" t="str">
        <f>IF(Badges!L789="C","E","")</f>
        <v/>
      </c>
      <c r="S38" s="461"/>
      <c r="T38" s="50" t="str">
        <f>IF(Badges!M789="C","E","")</f>
        <v/>
      </c>
      <c r="U38" s="461"/>
      <c r="V38" s="50" t="str">
        <f>IF(Badges!N789="C","E","")</f>
        <v/>
      </c>
      <c r="W38" s="461"/>
      <c r="X38" s="50" t="str">
        <f>IF(Badges!O789="C","E","")</f>
        <v/>
      </c>
      <c r="Y38" s="461"/>
      <c r="Z38" s="50" t="str">
        <f>IF(Badges!P789="C","E","")</f>
        <v/>
      </c>
      <c r="AA38" s="461"/>
      <c r="AB38" s="50" t="str">
        <f>IF(Badges!Q789="C","E","")</f>
        <v/>
      </c>
      <c r="AC38" s="461"/>
      <c r="AD38" s="50" t="str">
        <f>IF(Badges!R789="C","E","")</f>
        <v/>
      </c>
      <c r="AE38" s="461"/>
      <c r="AF38" s="50" t="str">
        <f>IF(Badges!S789="C","E","")</f>
        <v/>
      </c>
      <c r="AG38" s="461"/>
      <c r="AH38" s="50" t="str">
        <f>IF(Badges!T789="C","E","")</f>
        <v/>
      </c>
      <c r="AI38" s="461"/>
      <c r="AJ38" s="50" t="str">
        <f>IF(Badges!U789="C","E","")</f>
        <v/>
      </c>
      <c r="AK38" s="461"/>
      <c r="AL38" s="50" t="str">
        <f>IF(Badges!V789="C","E","")</f>
        <v/>
      </c>
      <c r="AM38" s="461"/>
      <c r="AN38" s="50" t="str">
        <f>IF(Badges!W789="C","E","")</f>
        <v/>
      </c>
      <c r="AO38" s="461"/>
      <c r="AP38" s="50" t="str">
        <f>IF(Badges!X789="C","E","")</f>
        <v/>
      </c>
      <c r="AQ38" s="461"/>
      <c r="AR38" s="50" t="str">
        <f>IF(Badges!Y789="C","E","")</f>
        <v/>
      </c>
      <c r="AS38" s="461"/>
      <c r="AT38" s="50" t="str">
        <f>IF(Badges!Z789="C","E","")</f>
        <v/>
      </c>
      <c r="AU38" s="461"/>
      <c r="AV38" s="50" t="str">
        <f>IF(Badges!AA789="C","E","")</f>
        <v/>
      </c>
      <c r="AW38" s="461"/>
      <c r="AX38" s="50" t="str">
        <f>IF(Badges!AB789="C","E","")</f>
        <v/>
      </c>
      <c r="AY38" s="461"/>
      <c r="AZ38" s="50" t="str">
        <f>IF(Badges!AC789="C","E","")</f>
        <v/>
      </c>
      <c r="BA38" s="461"/>
      <c r="BB38" s="50" t="str">
        <f>IF(Badges!AD789="C","E","")</f>
        <v/>
      </c>
      <c r="BC38" s="461"/>
      <c r="BD38" s="50" t="str">
        <f>IF(Badges!AE789="C","E","")</f>
        <v/>
      </c>
      <c r="BE38" s="461"/>
      <c r="BF38" s="50" t="str">
        <f>IF(Badges!AF789="C","E","")</f>
        <v/>
      </c>
      <c r="BG38" s="461"/>
      <c r="BH38" s="50" t="str">
        <f>IF(Badges!AG789="C","E","")</f>
        <v/>
      </c>
      <c r="BI38" s="460"/>
      <c r="BJ38" s="15"/>
    </row>
    <row r="39" spans="1:62">
      <c r="A39" s="49" t="str">
        <f>Badges!B790</f>
        <v>STEM Career Exploration</v>
      </c>
      <c r="B39" s="50" t="str">
        <f>IF(Badges!D796="C","E","")</f>
        <v/>
      </c>
      <c r="C39" s="461"/>
      <c r="D39" s="50" t="str">
        <f>IF(Badges!E796="C","E","")</f>
        <v/>
      </c>
      <c r="E39" s="461"/>
      <c r="F39" s="50" t="str">
        <f>IF(Badges!F796="C","E","")</f>
        <v/>
      </c>
      <c r="G39" s="461"/>
      <c r="H39" s="50" t="str">
        <f>IF(Badges!G796="C","E","")</f>
        <v/>
      </c>
      <c r="I39" s="461"/>
      <c r="J39" s="50" t="str">
        <f>IF(Badges!H796="C","E","")</f>
        <v/>
      </c>
      <c r="K39" s="461"/>
      <c r="L39" s="50" t="str">
        <f>IF(Badges!I796="C","E","")</f>
        <v/>
      </c>
      <c r="M39" s="461"/>
      <c r="N39" s="50" t="str">
        <f>IF(Badges!J796="C","E","")</f>
        <v/>
      </c>
      <c r="O39" s="461"/>
      <c r="P39" s="50" t="str">
        <f>IF(Badges!K796="C","E","")</f>
        <v/>
      </c>
      <c r="Q39" s="461"/>
      <c r="R39" s="50" t="str">
        <f>IF(Badges!L796="C","E","")</f>
        <v/>
      </c>
      <c r="S39" s="461"/>
      <c r="T39" s="50" t="str">
        <f>IF(Badges!M796="C","E","")</f>
        <v/>
      </c>
      <c r="U39" s="461"/>
      <c r="V39" s="50" t="str">
        <f>IF(Badges!N796="C","E","")</f>
        <v/>
      </c>
      <c r="W39" s="461"/>
      <c r="X39" s="50" t="str">
        <f>IF(Badges!O796="C","E","")</f>
        <v/>
      </c>
      <c r="Y39" s="461"/>
      <c r="Z39" s="50" t="str">
        <f>IF(Badges!P796="C","E","")</f>
        <v/>
      </c>
      <c r="AA39" s="461"/>
      <c r="AB39" s="50" t="str">
        <f>IF(Badges!Q796="C","E","")</f>
        <v/>
      </c>
      <c r="AC39" s="461"/>
      <c r="AD39" s="50" t="str">
        <f>IF(Badges!R796="C","E","")</f>
        <v/>
      </c>
      <c r="AE39" s="461"/>
      <c r="AF39" s="50" t="str">
        <f>IF(Badges!S796="C","E","")</f>
        <v/>
      </c>
      <c r="AG39" s="461"/>
      <c r="AH39" s="50" t="str">
        <f>IF(Badges!T796="C","E","")</f>
        <v/>
      </c>
      <c r="AI39" s="461"/>
      <c r="AJ39" s="50" t="str">
        <f>IF(Badges!U796="C","E","")</f>
        <v/>
      </c>
      <c r="AK39" s="461"/>
      <c r="AL39" s="50" t="str">
        <f>IF(Badges!V796="C","E","")</f>
        <v/>
      </c>
      <c r="AM39" s="461"/>
      <c r="AN39" s="50" t="str">
        <f>IF(Badges!W796="C","E","")</f>
        <v/>
      </c>
      <c r="AO39" s="461"/>
      <c r="AP39" s="50" t="str">
        <f>IF(Badges!X796="C","E","")</f>
        <v/>
      </c>
      <c r="AQ39" s="461"/>
      <c r="AR39" s="50" t="str">
        <f>IF(Badges!Y796="C","E","")</f>
        <v/>
      </c>
      <c r="AS39" s="461"/>
      <c r="AT39" s="50" t="str">
        <f>IF(Badges!Z796="C","E","")</f>
        <v/>
      </c>
      <c r="AU39" s="461"/>
      <c r="AV39" s="50" t="str">
        <f>IF(Badges!AA796="C","E","")</f>
        <v/>
      </c>
      <c r="AW39" s="461"/>
      <c r="AX39" s="50" t="str">
        <f>IF(Badges!AB796="C","E","")</f>
        <v/>
      </c>
      <c r="AY39" s="461"/>
      <c r="AZ39" s="50" t="str">
        <f>IF(Badges!AC796="C","E","")</f>
        <v/>
      </c>
      <c r="BA39" s="461"/>
      <c r="BB39" s="50" t="str">
        <f>IF(Badges!AD796="C","E","")</f>
        <v/>
      </c>
      <c r="BC39" s="461"/>
      <c r="BD39" s="50" t="str">
        <f>IF(Badges!AE796="C","E","")</f>
        <v/>
      </c>
      <c r="BE39" s="461"/>
      <c r="BF39" s="50" t="str">
        <f>IF(Badges!AF796="C","E","")</f>
        <v/>
      </c>
      <c r="BG39" s="461"/>
      <c r="BH39" s="50" t="str">
        <f>IF(Badges!AG796="C","E","")</f>
        <v/>
      </c>
      <c r="BI39" s="460"/>
      <c r="BJ39" s="15"/>
    </row>
    <row r="40" spans="1:62">
      <c r="A40" s="49" t="str">
        <f>Badges!B797</f>
        <v>Trail (Hiking) Adventure</v>
      </c>
      <c r="B40" s="50" t="str">
        <f>IF(Badges!D819="C","E","")</f>
        <v/>
      </c>
      <c r="C40" s="461"/>
      <c r="D40" s="50" t="str">
        <f>IF(Badges!E819="C","E","")</f>
        <v/>
      </c>
      <c r="E40" s="461"/>
      <c r="F40" s="50" t="str">
        <f>IF(Badges!F819="C","E","")</f>
        <v/>
      </c>
      <c r="G40" s="461"/>
      <c r="H40" s="50" t="str">
        <f>IF(Badges!G819="C","E","")</f>
        <v/>
      </c>
      <c r="I40" s="461"/>
      <c r="J40" s="50" t="str">
        <f>IF(Badges!H819="C","E","")</f>
        <v/>
      </c>
      <c r="K40" s="461"/>
      <c r="L40" s="50" t="str">
        <f>IF(Badges!I819="C","E","")</f>
        <v/>
      </c>
      <c r="M40" s="461"/>
      <c r="N40" s="50" t="str">
        <f>IF(Badges!J819="C","E","")</f>
        <v/>
      </c>
      <c r="O40" s="461"/>
      <c r="P40" s="50" t="str">
        <f>IF(Badges!K819="C","E","")</f>
        <v/>
      </c>
      <c r="Q40" s="461"/>
      <c r="R40" s="50" t="str">
        <f>IF(Badges!L819="C","E","")</f>
        <v/>
      </c>
      <c r="S40" s="461"/>
      <c r="T40" s="50" t="str">
        <f>IF(Badges!M819="C","E","")</f>
        <v/>
      </c>
      <c r="U40" s="461"/>
      <c r="V40" s="50" t="str">
        <f>IF(Badges!N819="C","E","")</f>
        <v/>
      </c>
      <c r="W40" s="461"/>
      <c r="X40" s="50" t="str">
        <f>IF(Badges!O819="C","E","")</f>
        <v/>
      </c>
      <c r="Y40" s="461"/>
      <c r="Z40" s="50" t="str">
        <f>IF(Badges!P819="C","E","")</f>
        <v/>
      </c>
      <c r="AA40" s="461"/>
      <c r="AB40" s="50" t="str">
        <f>IF(Badges!Q819="C","E","")</f>
        <v/>
      </c>
      <c r="AC40" s="461"/>
      <c r="AD40" s="50" t="str">
        <f>IF(Badges!R819="C","E","")</f>
        <v/>
      </c>
      <c r="AE40" s="461"/>
      <c r="AF40" s="50" t="str">
        <f>IF(Badges!S819="C","E","")</f>
        <v/>
      </c>
      <c r="AG40" s="461"/>
      <c r="AH40" s="50" t="str">
        <f>IF(Badges!T819="C","E","")</f>
        <v/>
      </c>
      <c r="AI40" s="461"/>
      <c r="AJ40" s="50" t="str">
        <f>IF(Badges!U819="C","E","")</f>
        <v/>
      </c>
      <c r="AK40" s="461"/>
      <c r="AL40" s="50" t="str">
        <f>IF(Badges!V819="C","E","")</f>
        <v/>
      </c>
      <c r="AM40" s="461"/>
      <c r="AN40" s="50" t="str">
        <f>IF(Badges!W819="C","E","")</f>
        <v/>
      </c>
      <c r="AO40" s="461"/>
      <c r="AP40" s="50" t="str">
        <f>IF(Badges!X819="C","E","")</f>
        <v/>
      </c>
      <c r="AQ40" s="461"/>
      <c r="AR40" s="50" t="str">
        <f>IF(Badges!Y819="C","E","")</f>
        <v/>
      </c>
      <c r="AS40" s="461"/>
      <c r="AT40" s="50" t="str">
        <f>IF(Badges!Z819="C","E","")</f>
        <v/>
      </c>
      <c r="AU40" s="461"/>
      <c r="AV40" s="50" t="str">
        <f>IF(Badges!AA819="C","E","")</f>
        <v/>
      </c>
      <c r="AW40" s="461"/>
      <c r="AX40" s="50" t="str">
        <f>IF(Badges!AB819="C","E","")</f>
        <v/>
      </c>
      <c r="AY40" s="461"/>
      <c r="AZ40" s="50" t="str">
        <f>IF(Badges!AC819="C","E","")</f>
        <v/>
      </c>
      <c r="BA40" s="461"/>
      <c r="BB40" s="50" t="str">
        <f>IF(Badges!AD819="C","E","")</f>
        <v/>
      </c>
      <c r="BC40" s="461"/>
      <c r="BD40" s="50" t="str">
        <f>IF(Badges!AE819="C","E","")</f>
        <v/>
      </c>
      <c r="BE40" s="461"/>
      <c r="BF40" s="50" t="str">
        <f>IF(Badges!AF819="C","E","")</f>
        <v/>
      </c>
      <c r="BG40" s="461"/>
      <c r="BH40" s="50" t="str">
        <f>IF(Badges!AG819="C","E","")</f>
        <v/>
      </c>
      <c r="BI40" s="460"/>
      <c r="BJ40" s="15"/>
    </row>
    <row r="41" spans="1:62">
      <c r="A41" s="49" t="str">
        <f>Badges!B820</f>
        <v>Trail (Running) Adventure</v>
      </c>
      <c r="B41" s="50" t="str">
        <f>IF(Badges!D842="C","E","")</f>
        <v/>
      </c>
      <c r="C41" s="461"/>
      <c r="D41" s="50" t="str">
        <f>IF(Badges!E842="C","E","")</f>
        <v/>
      </c>
      <c r="E41" s="461"/>
      <c r="F41" s="50" t="str">
        <f>IF(Badges!F842="C","E","")</f>
        <v/>
      </c>
      <c r="G41" s="461"/>
      <c r="H41" s="50" t="str">
        <f>IF(Badges!G842="C","E","")</f>
        <v/>
      </c>
      <c r="I41" s="461"/>
      <c r="J41" s="50" t="str">
        <f>IF(Badges!H842="C","E","")</f>
        <v/>
      </c>
      <c r="K41" s="461"/>
      <c r="L41" s="50" t="str">
        <f>IF(Badges!I842="C","E","")</f>
        <v/>
      </c>
      <c r="M41" s="461"/>
      <c r="N41" s="50" t="str">
        <f>IF(Badges!J842="C","E","")</f>
        <v/>
      </c>
      <c r="O41" s="461"/>
      <c r="P41" s="50" t="str">
        <f>IF(Badges!K842="C","E","")</f>
        <v/>
      </c>
      <c r="Q41" s="461"/>
      <c r="R41" s="50" t="str">
        <f>IF(Badges!L842="C","E","")</f>
        <v/>
      </c>
      <c r="S41" s="461"/>
      <c r="T41" s="50" t="str">
        <f>IF(Badges!M842="C","E","")</f>
        <v/>
      </c>
      <c r="U41" s="461"/>
      <c r="V41" s="50" t="str">
        <f>IF(Badges!N842="C","E","")</f>
        <v/>
      </c>
      <c r="W41" s="461"/>
      <c r="X41" s="50" t="str">
        <f>IF(Badges!O842="C","E","")</f>
        <v/>
      </c>
      <c r="Y41" s="461"/>
      <c r="Z41" s="50" t="str">
        <f>IF(Badges!P842="C","E","")</f>
        <v/>
      </c>
      <c r="AA41" s="461"/>
      <c r="AB41" s="50" t="str">
        <f>IF(Badges!Q842="C","E","")</f>
        <v/>
      </c>
      <c r="AC41" s="461"/>
      <c r="AD41" s="50" t="str">
        <f>IF(Badges!R842="C","E","")</f>
        <v/>
      </c>
      <c r="AE41" s="461"/>
      <c r="AF41" s="50" t="str">
        <f>IF(Badges!S842="C","E","")</f>
        <v/>
      </c>
      <c r="AG41" s="461"/>
      <c r="AH41" s="50" t="str">
        <f>IF(Badges!T842="C","E","")</f>
        <v/>
      </c>
      <c r="AI41" s="461"/>
      <c r="AJ41" s="50" t="str">
        <f>IF(Badges!U842="C","E","")</f>
        <v/>
      </c>
      <c r="AK41" s="461"/>
      <c r="AL41" s="50" t="str">
        <f>IF(Badges!V842="C","E","")</f>
        <v/>
      </c>
      <c r="AM41" s="461"/>
      <c r="AN41" s="50" t="str">
        <f>IF(Badges!W842="C","E","")</f>
        <v/>
      </c>
      <c r="AO41" s="461"/>
      <c r="AP41" s="50" t="str">
        <f>IF(Badges!X842="C","E","")</f>
        <v/>
      </c>
      <c r="AQ41" s="461"/>
      <c r="AR41" s="50" t="str">
        <f>IF(Badges!Y842="C","E","")</f>
        <v/>
      </c>
      <c r="AS41" s="461"/>
      <c r="AT41" s="50" t="str">
        <f>IF(Badges!Z842="C","E","")</f>
        <v/>
      </c>
      <c r="AU41" s="461"/>
      <c r="AV41" s="50" t="str">
        <f>IF(Badges!AA842="C","E","")</f>
        <v/>
      </c>
      <c r="AW41" s="461"/>
      <c r="AX41" s="50" t="str">
        <f>IF(Badges!AB842="C","E","")</f>
        <v/>
      </c>
      <c r="AY41" s="461"/>
      <c r="AZ41" s="50" t="str">
        <f>IF(Badges!AC842="C","E","")</f>
        <v/>
      </c>
      <c r="BA41" s="461"/>
      <c r="BB41" s="50" t="str">
        <f>IF(Badges!AD842="C","E","")</f>
        <v/>
      </c>
      <c r="BC41" s="461"/>
      <c r="BD41" s="50" t="str">
        <f>IF(Badges!AE842="C","E","")</f>
        <v/>
      </c>
      <c r="BE41" s="461"/>
      <c r="BF41" s="50" t="str">
        <f>IF(Badges!AF842="C","E","")</f>
        <v/>
      </c>
      <c r="BG41" s="461"/>
      <c r="BH41" s="50" t="str">
        <f>IF(Badges!AG842="C","E","")</f>
        <v/>
      </c>
      <c r="BI41" s="460"/>
      <c r="BJ41" s="15"/>
    </row>
    <row r="42" spans="1:62">
      <c r="A42" s="219" t="str">
        <f>Badges!A844</f>
        <v>Automotive</v>
      </c>
      <c r="B42" s="51"/>
      <c r="C42" s="316"/>
      <c r="D42" s="51"/>
      <c r="E42" s="316"/>
      <c r="F42" s="51"/>
      <c r="G42" s="316"/>
      <c r="H42" s="51"/>
      <c r="I42" s="316"/>
      <c r="J42" s="51"/>
      <c r="K42" s="316"/>
      <c r="L42" s="51"/>
      <c r="M42" s="316"/>
      <c r="N42" s="51"/>
      <c r="O42" s="316"/>
      <c r="P42" s="51"/>
      <c r="Q42" s="316"/>
      <c r="R42" s="51"/>
      <c r="S42" s="316"/>
      <c r="T42" s="51"/>
      <c r="U42" s="316"/>
      <c r="V42" s="51"/>
      <c r="W42" s="316"/>
      <c r="X42" s="51"/>
      <c r="Y42" s="316"/>
      <c r="Z42" s="51"/>
      <c r="AA42" s="316"/>
      <c r="AB42" s="51"/>
      <c r="AC42" s="316"/>
      <c r="AD42" s="51"/>
      <c r="AE42" s="316"/>
      <c r="AF42" s="51"/>
      <c r="AG42" s="316"/>
      <c r="AH42" s="51"/>
      <c r="AI42" s="316"/>
      <c r="AJ42" s="51"/>
      <c r="AK42" s="316"/>
      <c r="AL42" s="51"/>
      <c r="AM42" s="316"/>
      <c r="AN42" s="51"/>
      <c r="AO42" s="316"/>
      <c r="AP42" s="51"/>
      <c r="AQ42" s="316"/>
      <c r="AR42" s="51"/>
      <c r="AS42" s="316"/>
      <c r="AT42" s="51"/>
      <c r="AU42" s="316"/>
      <c r="AV42" s="51"/>
      <c r="AW42" s="316"/>
      <c r="AX42" s="51"/>
      <c r="AY42" s="316"/>
      <c r="AZ42" s="51"/>
      <c r="BA42" s="316"/>
      <c r="BB42" s="51"/>
      <c r="BC42" s="316"/>
      <c r="BD42" s="51"/>
      <c r="BE42" s="316"/>
      <c r="BF42" s="51"/>
      <c r="BG42" s="316"/>
      <c r="BH42" s="51"/>
      <c r="BI42" s="321"/>
      <c r="BJ42" s="15"/>
    </row>
    <row r="43" spans="1:62">
      <c r="A43" s="220" t="str">
        <f>Badges!B845</f>
        <v>Automotive Design</v>
      </c>
      <c r="B43" s="48" t="str">
        <f>IF(Badges!D851="C","E","")</f>
        <v/>
      </c>
      <c r="C43" s="461"/>
      <c r="D43" s="48" t="str">
        <f>IF(Badges!E851="C","E","")</f>
        <v/>
      </c>
      <c r="E43" s="461"/>
      <c r="F43" s="48" t="str">
        <f>IF(Badges!F851="C","E","")</f>
        <v/>
      </c>
      <c r="G43" s="461"/>
      <c r="H43" s="48" t="str">
        <f>IF(Badges!G851="C","E","")</f>
        <v/>
      </c>
      <c r="I43" s="461"/>
      <c r="J43" s="48" t="str">
        <f>IF(Badges!H851="C","E","")</f>
        <v/>
      </c>
      <c r="K43" s="461"/>
      <c r="L43" s="48" t="str">
        <f>IF(Badges!I851="C","E","")</f>
        <v/>
      </c>
      <c r="M43" s="461"/>
      <c r="N43" s="48" t="str">
        <f>IF(Badges!J851="C","E","")</f>
        <v/>
      </c>
      <c r="O43" s="461"/>
      <c r="P43" s="48" t="str">
        <f>IF(Badges!K851="C","E","")</f>
        <v/>
      </c>
      <c r="Q43" s="461"/>
      <c r="R43" s="48" t="str">
        <f>IF(Badges!L851="C","E","")</f>
        <v/>
      </c>
      <c r="S43" s="461"/>
      <c r="T43" s="48" t="str">
        <f>IF(Badges!M851="C","E","")</f>
        <v/>
      </c>
      <c r="U43" s="461"/>
      <c r="V43" s="48" t="str">
        <f>IF(Badges!N851="C","E","")</f>
        <v/>
      </c>
      <c r="W43" s="461"/>
      <c r="X43" s="48" t="str">
        <f>IF(Badges!O851="C","E","")</f>
        <v/>
      </c>
      <c r="Y43" s="461"/>
      <c r="Z43" s="48" t="str">
        <f>IF(Badges!P851="C","E","")</f>
        <v/>
      </c>
      <c r="AA43" s="461"/>
      <c r="AB43" s="48" t="str">
        <f>IF(Badges!Q851="C","E","")</f>
        <v/>
      </c>
      <c r="AC43" s="461"/>
      <c r="AD43" s="48" t="str">
        <f>IF(Badges!R851="C","E","")</f>
        <v/>
      </c>
      <c r="AE43" s="461"/>
      <c r="AF43" s="48" t="str">
        <f>IF(Badges!S851="C","E","")</f>
        <v/>
      </c>
      <c r="AG43" s="461"/>
      <c r="AH43" s="48" t="str">
        <f>IF(Badges!T851="C","E","")</f>
        <v/>
      </c>
      <c r="AI43" s="461"/>
      <c r="AJ43" s="48" t="str">
        <f>IF(Badges!U851="C","E","")</f>
        <v/>
      </c>
      <c r="AK43" s="461"/>
      <c r="AL43" s="48" t="str">
        <f>IF(Badges!V851="C","E","")</f>
        <v/>
      </c>
      <c r="AM43" s="461"/>
      <c r="AN43" s="48" t="str">
        <f>IF(Badges!W851="C","E","")</f>
        <v/>
      </c>
      <c r="AO43" s="461"/>
      <c r="AP43" s="48" t="str">
        <f>IF(Badges!X851="C","E","")</f>
        <v/>
      </c>
      <c r="AQ43" s="461"/>
      <c r="AR43" s="48" t="str">
        <f>IF(Badges!Y851="C","E","")</f>
        <v/>
      </c>
      <c r="AS43" s="461"/>
      <c r="AT43" s="48" t="str">
        <f>IF(Badges!Z851="C","E","")</f>
        <v/>
      </c>
      <c r="AU43" s="461"/>
      <c r="AV43" s="48" t="str">
        <f>IF(Badges!AA851="C","E","")</f>
        <v/>
      </c>
      <c r="AW43" s="461"/>
      <c r="AX43" s="48" t="str">
        <f>IF(Badges!AB851="C","E","")</f>
        <v/>
      </c>
      <c r="AY43" s="461"/>
      <c r="AZ43" s="48" t="str">
        <f>IF(Badges!AC851="C","E","")</f>
        <v/>
      </c>
      <c r="BA43" s="461"/>
      <c r="BB43" s="48" t="str">
        <f>IF(Badges!AD851="C","E","")</f>
        <v/>
      </c>
      <c r="BC43" s="461"/>
      <c r="BD43" s="48" t="str">
        <f>IF(Badges!AE851="C","E","")</f>
        <v/>
      </c>
      <c r="BE43" s="461"/>
      <c r="BF43" s="48" t="str">
        <f>IF(Badges!AF851="C","E","")</f>
        <v/>
      </c>
      <c r="BG43" s="461"/>
      <c r="BH43" s="48" t="str">
        <f>IF(Badges!AG851="C","E","")</f>
        <v/>
      </c>
      <c r="BI43" s="460"/>
      <c r="BJ43" s="15"/>
    </row>
    <row r="44" spans="1:62">
      <c r="A44" s="220" t="str">
        <f>Badges!B852</f>
        <v>Automotive Engineering</v>
      </c>
      <c r="B44" s="50" t="str">
        <f>IF(Badges!D858="C","E","")</f>
        <v/>
      </c>
      <c r="C44" s="461"/>
      <c r="D44" s="50" t="str">
        <f>IF(Badges!E858="C","E","")</f>
        <v/>
      </c>
      <c r="E44" s="461"/>
      <c r="F44" s="50" t="str">
        <f>IF(Badges!F858="C","E","")</f>
        <v/>
      </c>
      <c r="G44" s="461"/>
      <c r="H44" s="50" t="str">
        <f>IF(Badges!G858="C","E","")</f>
        <v/>
      </c>
      <c r="I44" s="461"/>
      <c r="J44" s="50" t="str">
        <f>IF(Badges!H858="C","E","")</f>
        <v/>
      </c>
      <c r="K44" s="461"/>
      <c r="L44" s="50" t="str">
        <f>IF(Badges!I858="C","E","")</f>
        <v/>
      </c>
      <c r="M44" s="461"/>
      <c r="N44" s="50" t="str">
        <f>IF(Badges!J858="C","E","")</f>
        <v/>
      </c>
      <c r="O44" s="461"/>
      <c r="P44" s="50" t="str">
        <f>IF(Badges!K858="C","E","")</f>
        <v/>
      </c>
      <c r="Q44" s="461"/>
      <c r="R44" s="50" t="str">
        <f>IF(Badges!L858="C","E","")</f>
        <v/>
      </c>
      <c r="S44" s="461"/>
      <c r="T44" s="50" t="str">
        <f>IF(Badges!M858="C","E","")</f>
        <v/>
      </c>
      <c r="U44" s="461"/>
      <c r="V44" s="50" t="str">
        <f>IF(Badges!N858="C","E","")</f>
        <v/>
      </c>
      <c r="W44" s="461"/>
      <c r="X44" s="50" t="str">
        <f>IF(Badges!O858="C","E","")</f>
        <v/>
      </c>
      <c r="Y44" s="461"/>
      <c r="Z44" s="50" t="str">
        <f>IF(Badges!P858="C","E","")</f>
        <v/>
      </c>
      <c r="AA44" s="461"/>
      <c r="AB44" s="50" t="str">
        <f>IF(Badges!Q858="C","E","")</f>
        <v/>
      </c>
      <c r="AC44" s="461"/>
      <c r="AD44" s="50" t="str">
        <f>IF(Badges!R858="C","E","")</f>
        <v/>
      </c>
      <c r="AE44" s="461"/>
      <c r="AF44" s="50" t="str">
        <f>IF(Badges!S858="C","E","")</f>
        <v/>
      </c>
      <c r="AG44" s="461"/>
      <c r="AH44" s="50" t="str">
        <f>IF(Badges!T858="C","E","")</f>
        <v/>
      </c>
      <c r="AI44" s="461"/>
      <c r="AJ44" s="50" t="str">
        <f>IF(Badges!U858="C","E","")</f>
        <v/>
      </c>
      <c r="AK44" s="461"/>
      <c r="AL44" s="50" t="str">
        <f>IF(Badges!V858="C","E","")</f>
        <v/>
      </c>
      <c r="AM44" s="461"/>
      <c r="AN44" s="50" t="str">
        <f>IF(Badges!W858="C","E","")</f>
        <v/>
      </c>
      <c r="AO44" s="461"/>
      <c r="AP44" s="50" t="str">
        <f>IF(Badges!X858="C","E","")</f>
        <v/>
      </c>
      <c r="AQ44" s="461"/>
      <c r="AR44" s="50" t="str">
        <f>IF(Badges!Y858="C","E","")</f>
        <v/>
      </c>
      <c r="AS44" s="461"/>
      <c r="AT44" s="50" t="str">
        <f>IF(Badges!Z858="C","E","")</f>
        <v/>
      </c>
      <c r="AU44" s="461"/>
      <c r="AV44" s="50" t="str">
        <f>IF(Badges!AA858="C","E","")</f>
        <v/>
      </c>
      <c r="AW44" s="461"/>
      <c r="AX44" s="50" t="str">
        <f>IF(Badges!AB858="C","E","")</f>
        <v/>
      </c>
      <c r="AY44" s="461"/>
      <c r="AZ44" s="50" t="str">
        <f>IF(Badges!AC858="C","E","")</f>
        <v/>
      </c>
      <c r="BA44" s="461"/>
      <c r="BB44" s="50" t="str">
        <f>IF(Badges!AD858="C","E","")</f>
        <v/>
      </c>
      <c r="BC44" s="461"/>
      <c r="BD44" s="50" t="str">
        <f>IF(Badges!AE858="C","E","")</f>
        <v/>
      </c>
      <c r="BE44" s="461"/>
      <c r="BF44" s="50" t="str">
        <f>IF(Badges!AF858="C","E","")</f>
        <v/>
      </c>
      <c r="BG44" s="461"/>
      <c r="BH44" s="50" t="str">
        <f>IF(Badges!AG858="C","E","")</f>
        <v/>
      </c>
      <c r="BI44" s="460"/>
      <c r="BJ44" s="15"/>
    </row>
    <row r="45" spans="1:62">
      <c r="A45" s="220" t="str">
        <f>Badges!B859</f>
        <v>Automotive Manufacturing</v>
      </c>
      <c r="B45" s="50" t="str">
        <f>IF(Badges!D865="C","E","")</f>
        <v/>
      </c>
      <c r="C45" s="461"/>
      <c r="D45" s="50" t="str">
        <f>IF(Badges!E865="C","E","")</f>
        <v/>
      </c>
      <c r="E45" s="461"/>
      <c r="F45" s="50" t="str">
        <f>IF(Badges!F865="C","E","")</f>
        <v/>
      </c>
      <c r="G45" s="461"/>
      <c r="H45" s="50" t="str">
        <f>IF(Badges!G865="C","E","")</f>
        <v/>
      </c>
      <c r="I45" s="461"/>
      <c r="J45" s="50" t="str">
        <f>IF(Badges!H865="C","E","")</f>
        <v/>
      </c>
      <c r="K45" s="461"/>
      <c r="L45" s="50" t="str">
        <f>IF(Badges!I865="C","E","")</f>
        <v/>
      </c>
      <c r="M45" s="461"/>
      <c r="N45" s="50" t="str">
        <f>IF(Badges!J865="C","E","")</f>
        <v/>
      </c>
      <c r="O45" s="461"/>
      <c r="P45" s="50" t="str">
        <f>IF(Badges!K865="C","E","")</f>
        <v/>
      </c>
      <c r="Q45" s="461"/>
      <c r="R45" s="50" t="str">
        <f>IF(Badges!L865="C","E","")</f>
        <v/>
      </c>
      <c r="S45" s="461"/>
      <c r="T45" s="50" t="str">
        <f>IF(Badges!M865="C","E","")</f>
        <v/>
      </c>
      <c r="U45" s="461"/>
      <c r="V45" s="50" t="str">
        <f>IF(Badges!N865="C","E","")</f>
        <v/>
      </c>
      <c r="W45" s="461"/>
      <c r="X45" s="50" t="str">
        <f>IF(Badges!O865="C","E","")</f>
        <v/>
      </c>
      <c r="Y45" s="461"/>
      <c r="Z45" s="50" t="str">
        <f>IF(Badges!P865="C","E","")</f>
        <v/>
      </c>
      <c r="AA45" s="461"/>
      <c r="AB45" s="50" t="str">
        <f>IF(Badges!Q865="C","E","")</f>
        <v/>
      </c>
      <c r="AC45" s="461"/>
      <c r="AD45" s="50" t="str">
        <f>IF(Badges!R865="C","E","")</f>
        <v/>
      </c>
      <c r="AE45" s="461"/>
      <c r="AF45" s="50" t="str">
        <f>IF(Badges!S865="C","E","")</f>
        <v/>
      </c>
      <c r="AG45" s="461"/>
      <c r="AH45" s="50" t="str">
        <f>IF(Badges!T865="C","E","")</f>
        <v/>
      </c>
      <c r="AI45" s="461"/>
      <c r="AJ45" s="50" t="str">
        <f>IF(Badges!U865="C","E","")</f>
        <v/>
      </c>
      <c r="AK45" s="461"/>
      <c r="AL45" s="50" t="str">
        <f>IF(Badges!V865="C","E","")</f>
        <v/>
      </c>
      <c r="AM45" s="461"/>
      <c r="AN45" s="50" t="str">
        <f>IF(Badges!W865="C","E","")</f>
        <v/>
      </c>
      <c r="AO45" s="461"/>
      <c r="AP45" s="50" t="str">
        <f>IF(Badges!X865="C","E","")</f>
        <v/>
      </c>
      <c r="AQ45" s="461"/>
      <c r="AR45" s="50" t="str">
        <f>IF(Badges!Y865="C","E","")</f>
        <v/>
      </c>
      <c r="AS45" s="461"/>
      <c r="AT45" s="50" t="str">
        <f>IF(Badges!Z865="C","E","")</f>
        <v/>
      </c>
      <c r="AU45" s="461"/>
      <c r="AV45" s="50" t="str">
        <f>IF(Badges!AA865="C","E","")</f>
        <v/>
      </c>
      <c r="AW45" s="461"/>
      <c r="AX45" s="50" t="str">
        <f>IF(Badges!AB865="C","E","")</f>
        <v/>
      </c>
      <c r="AY45" s="461"/>
      <c r="AZ45" s="50" t="str">
        <f>IF(Badges!AC865="C","E","")</f>
        <v/>
      </c>
      <c r="BA45" s="461"/>
      <c r="BB45" s="50" t="str">
        <f>IF(Badges!AD865="C","E","")</f>
        <v/>
      </c>
      <c r="BC45" s="461"/>
      <c r="BD45" s="50" t="str">
        <f>IF(Badges!AE865="C","E","")</f>
        <v/>
      </c>
      <c r="BE45" s="461"/>
      <c r="BF45" s="50" t="str">
        <f>IF(Badges!AF865="C","E","")</f>
        <v/>
      </c>
      <c r="BG45" s="461"/>
      <c r="BH45" s="50" t="str">
        <f>IF(Badges!AG865="C","E","")</f>
        <v/>
      </c>
      <c r="BI45" s="460"/>
      <c r="BJ45" s="15"/>
    </row>
    <row r="46" spans="1:62">
      <c r="A46" s="219" t="str">
        <f>Badges!A866</f>
        <v>Coding for Good</v>
      </c>
      <c r="B46" s="51"/>
      <c r="C46" s="316"/>
      <c r="D46" s="51"/>
      <c r="E46" s="316"/>
      <c r="F46" s="51"/>
      <c r="G46" s="316"/>
      <c r="H46" s="51"/>
      <c r="I46" s="316"/>
      <c r="J46" s="51"/>
      <c r="K46" s="316"/>
      <c r="L46" s="51"/>
      <c r="M46" s="316"/>
      <c r="N46" s="51"/>
      <c r="O46" s="316"/>
      <c r="P46" s="51"/>
      <c r="Q46" s="316"/>
      <c r="R46" s="51"/>
      <c r="S46" s="316"/>
      <c r="T46" s="51"/>
      <c r="U46" s="316"/>
      <c r="V46" s="51"/>
      <c r="W46" s="316"/>
      <c r="X46" s="51"/>
      <c r="Y46" s="316"/>
      <c r="Z46" s="51"/>
      <c r="AA46" s="316"/>
      <c r="AB46" s="51"/>
      <c r="AC46" s="316"/>
      <c r="AD46" s="51"/>
      <c r="AE46" s="316"/>
      <c r="AF46" s="51"/>
      <c r="AG46" s="316"/>
      <c r="AH46" s="51"/>
      <c r="AI46" s="316"/>
      <c r="AJ46" s="51"/>
      <c r="AK46" s="316"/>
      <c r="AL46" s="51"/>
      <c r="AM46" s="316"/>
      <c r="AN46" s="51"/>
      <c r="AO46" s="316"/>
      <c r="AP46" s="51"/>
      <c r="AQ46" s="316"/>
      <c r="AR46" s="51"/>
      <c r="AS46" s="316"/>
      <c r="AT46" s="51"/>
      <c r="AU46" s="316"/>
      <c r="AV46" s="51"/>
      <c r="AW46" s="316"/>
      <c r="AX46" s="51"/>
      <c r="AY46" s="316"/>
      <c r="AZ46" s="51"/>
      <c r="BA46" s="316"/>
      <c r="BB46" s="51"/>
      <c r="BC46" s="316"/>
      <c r="BD46" s="51"/>
      <c r="BE46" s="316"/>
      <c r="BF46" s="51"/>
      <c r="BG46" s="316"/>
      <c r="BH46" s="51"/>
      <c r="BI46" s="321"/>
      <c r="BJ46" s="15"/>
    </row>
    <row r="47" spans="1:62">
      <c r="A47" s="220" t="str">
        <f>Badges!B867</f>
        <v>Coding Basics</v>
      </c>
      <c r="B47" s="48" t="str">
        <f>IF(Badges!D873="C","E","")</f>
        <v/>
      </c>
      <c r="C47" s="461"/>
      <c r="D47" s="48" t="str">
        <f>IF(Badges!E873="C","E","")</f>
        <v/>
      </c>
      <c r="E47" s="461"/>
      <c r="F47" s="48" t="str">
        <f>IF(Badges!F873="C","E","")</f>
        <v/>
      </c>
      <c r="G47" s="461"/>
      <c r="H47" s="48" t="str">
        <f>IF(Badges!G873="C","E","")</f>
        <v/>
      </c>
      <c r="I47" s="461"/>
      <c r="J47" s="48" t="str">
        <f>IF(Badges!H873="C","E","")</f>
        <v/>
      </c>
      <c r="K47" s="461"/>
      <c r="L47" s="48" t="str">
        <f>IF(Badges!I873="C","E","")</f>
        <v/>
      </c>
      <c r="M47" s="461"/>
      <c r="N47" s="48" t="str">
        <f>IF(Badges!J873="C","E","")</f>
        <v/>
      </c>
      <c r="O47" s="461"/>
      <c r="P47" s="48" t="str">
        <f>IF(Badges!K873="C","E","")</f>
        <v/>
      </c>
      <c r="Q47" s="461"/>
      <c r="R47" s="48" t="str">
        <f>IF(Badges!L873="C","E","")</f>
        <v/>
      </c>
      <c r="S47" s="461"/>
      <c r="T47" s="48" t="str">
        <f>IF(Badges!M873="C","E","")</f>
        <v/>
      </c>
      <c r="U47" s="461"/>
      <c r="V47" s="48" t="str">
        <f>IF(Badges!N873="C","E","")</f>
        <v/>
      </c>
      <c r="W47" s="461"/>
      <c r="X47" s="48" t="str">
        <f>IF(Badges!O873="C","E","")</f>
        <v/>
      </c>
      <c r="Y47" s="461"/>
      <c r="Z47" s="48" t="str">
        <f>IF(Badges!P873="C","E","")</f>
        <v/>
      </c>
      <c r="AA47" s="461"/>
      <c r="AB47" s="48" t="str">
        <f>IF(Badges!Q873="C","E","")</f>
        <v/>
      </c>
      <c r="AC47" s="461"/>
      <c r="AD47" s="48" t="str">
        <f>IF(Badges!R873="C","E","")</f>
        <v/>
      </c>
      <c r="AE47" s="461"/>
      <c r="AF47" s="48" t="str">
        <f>IF(Badges!S873="C","E","")</f>
        <v/>
      </c>
      <c r="AG47" s="461"/>
      <c r="AH47" s="48" t="str">
        <f>IF(Badges!T873="C","E","")</f>
        <v/>
      </c>
      <c r="AI47" s="461"/>
      <c r="AJ47" s="48" t="str">
        <f>IF(Badges!U873="C","E","")</f>
        <v/>
      </c>
      <c r="AK47" s="461"/>
      <c r="AL47" s="48" t="str">
        <f>IF(Badges!V873="C","E","")</f>
        <v/>
      </c>
      <c r="AM47" s="461"/>
      <c r="AN47" s="48" t="str">
        <f>IF(Badges!W873="C","E","")</f>
        <v/>
      </c>
      <c r="AO47" s="461"/>
      <c r="AP47" s="48" t="str">
        <f>IF(Badges!X873="C","E","")</f>
        <v/>
      </c>
      <c r="AQ47" s="461"/>
      <c r="AR47" s="48" t="str">
        <f>IF(Badges!Y873="C","E","")</f>
        <v/>
      </c>
      <c r="AS47" s="461"/>
      <c r="AT47" s="48" t="str">
        <f>IF(Badges!Z873="C","E","")</f>
        <v/>
      </c>
      <c r="AU47" s="461"/>
      <c r="AV47" s="48" t="str">
        <f>IF(Badges!AA873="C","E","")</f>
        <v/>
      </c>
      <c r="AW47" s="461"/>
      <c r="AX47" s="48" t="str">
        <f>IF(Badges!AB873="C","E","")</f>
        <v/>
      </c>
      <c r="AY47" s="461"/>
      <c r="AZ47" s="48" t="str">
        <f>IF(Badges!AC873="C","E","")</f>
        <v/>
      </c>
      <c r="BA47" s="461"/>
      <c r="BB47" s="48" t="str">
        <f>IF(Badges!AD873="C","E","")</f>
        <v/>
      </c>
      <c r="BC47" s="461"/>
      <c r="BD47" s="48" t="str">
        <f>IF(Badges!AE873="C","E","")</f>
        <v/>
      </c>
      <c r="BE47" s="461"/>
      <c r="BF47" s="48" t="str">
        <f>IF(Badges!AF873="C","E","")</f>
        <v/>
      </c>
      <c r="BG47" s="461"/>
      <c r="BH47" s="48" t="str">
        <f>IF(Badges!AG873="C","E","")</f>
        <v/>
      </c>
      <c r="BI47" s="460"/>
      <c r="BJ47" s="15"/>
    </row>
    <row r="48" spans="1:62">
      <c r="A48" s="220" t="str">
        <f>Badges!B874</f>
        <v>Digital Game Design</v>
      </c>
      <c r="B48" s="50" t="str">
        <f>IF(Badges!D880="C","E","")</f>
        <v/>
      </c>
      <c r="C48" s="461"/>
      <c r="D48" s="50" t="str">
        <f>IF(Badges!E880="C","E","")</f>
        <v/>
      </c>
      <c r="E48" s="461"/>
      <c r="F48" s="50" t="str">
        <f>IF(Badges!F880="C","E","")</f>
        <v/>
      </c>
      <c r="G48" s="461"/>
      <c r="H48" s="50" t="str">
        <f>IF(Badges!G880="C","E","")</f>
        <v/>
      </c>
      <c r="I48" s="461"/>
      <c r="J48" s="50" t="str">
        <f>IF(Badges!H880="C","E","")</f>
        <v/>
      </c>
      <c r="K48" s="461"/>
      <c r="L48" s="50" t="str">
        <f>IF(Badges!I880="C","E","")</f>
        <v/>
      </c>
      <c r="M48" s="461"/>
      <c r="N48" s="50" t="str">
        <f>IF(Badges!J880="C","E","")</f>
        <v/>
      </c>
      <c r="O48" s="461"/>
      <c r="P48" s="50" t="str">
        <f>IF(Badges!K880="C","E","")</f>
        <v/>
      </c>
      <c r="Q48" s="461"/>
      <c r="R48" s="50" t="str">
        <f>IF(Badges!L880="C","E","")</f>
        <v/>
      </c>
      <c r="S48" s="461"/>
      <c r="T48" s="50" t="str">
        <f>IF(Badges!M880="C","E","")</f>
        <v/>
      </c>
      <c r="U48" s="461"/>
      <c r="V48" s="50" t="str">
        <f>IF(Badges!N880="C","E","")</f>
        <v/>
      </c>
      <c r="W48" s="461"/>
      <c r="X48" s="50" t="str">
        <f>IF(Badges!O880="C","E","")</f>
        <v/>
      </c>
      <c r="Y48" s="461"/>
      <c r="Z48" s="50" t="str">
        <f>IF(Badges!P880="C","E","")</f>
        <v/>
      </c>
      <c r="AA48" s="461"/>
      <c r="AB48" s="50" t="str">
        <f>IF(Badges!Q880="C","E","")</f>
        <v/>
      </c>
      <c r="AC48" s="461"/>
      <c r="AD48" s="50" t="str">
        <f>IF(Badges!R880="C","E","")</f>
        <v/>
      </c>
      <c r="AE48" s="461"/>
      <c r="AF48" s="50" t="str">
        <f>IF(Badges!S880="C","E","")</f>
        <v/>
      </c>
      <c r="AG48" s="461"/>
      <c r="AH48" s="50" t="str">
        <f>IF(Badges!T880="C","E","")</f>
        <v/>
      </c>
      <c r="AI48" s="461"/>
      <c r="AJ48" s="50" t="str">
        <f>IF(Badges!U880="C","E","")</f>
        <v/>
      </c>
      <c r="AK48" s="461"/>
      <c r="AL48" s="50" t="str">
        <f>IF(Badges!V880="C","E","")</f>
        <v/>
      </c>
      <c r="AM48" s="461"/>
      <c r="AN48" s="50" t="str">
        <f>IF(Badges!W880="C","E","")</f>
        <v/>
      </c>
      <c r="AO48" s="461"/>
      <c r="AP48" s="50" t="str">
        <f>IF(Badges!X880="C","E","")</f>
        <v/>
      </c>
      <c r="AQ48" s="461"/>
      <c r="AR48" s="50" t="str">
        <f>IF(Badges!Y880="C","E","")</f>
        <v/>
      </c>
      <c r="AS48" s="461"/>
      <c r="AT48" s="50" t="str">
        <f>IF(Badges!Z880="C","E","")</f>
        <v/>
      </c>
      <c r="AU48" s="461"/>
      <c r="AV48" s="50" t="str">
        <f>IF(Badges!AA880="C","E","")</f>
        <v/>
      </c>
      <c r="AW48" s="461"/>
      <c r="AX48" s="50" t="str">
        <f>IF(Badges!AB880="C","E","")</f>
        <v/>
      </c>
      <c r="AY48" s="461"/>
      <c r="AZ48" s="50" t="str">
        <f>IF(Badges!AC880="C","E","")</f>
        <v/>
      </c>
      <c r="BA48" s="461"/>
      <c r="BB48" s="50" t="str">
        <f>IF(Badges!AD880="C","E","")</f>
        <v/>
      </c>
      <c r="BC48" s="461"/>
      <c r="BD48" s="50" t="str">
        <f>IF(Badges!AE880="C","E","")</f>
        <v/>
      </c>
      <c r="BE48" s="461"/>
      <c r="BF48" s="50" t="str">
        <f>IF(Badges!AF880="C","E","")</f>
        <v/>
      </c>
      <c r="BG48" s="461"/>
      <c r="BH48" s="50" t="str">
        <f>IF(Badges!AG880="C","E","")</f>
        <v/>
      </c>
      <c r="BI48" s="460"/>
      <c r="BJ48" s="15"/>
    </row>
    <row r="49" spans="1:62">
      <c r="A49" s="220" t="str">
        <f>Badges!B881</f>
        <v>App Development</v>
      </c>
      <c r="B49" s="50" t="str">
        <f>IF(Badges!D887="C","E","")</f>
        <v/>
      </c>
      <c r="C49" s="461"/>
      <c r="D49" s="50" t="str">
        <f>IF(Badges!E887="C","E","")</f>
        <v/>
      </c>
      <c r="E49" s="461"/>
      <c r="F49" s="50" t="str">
        <f>IF(Badges!F887="C","E","")</f>
        <v/>
      </c>
      <c r="G49" s="461"/>
      <c r="H49" s="50" t="str">
        <f>IF(Badges!G887="C","E","")</f>
        <v/>
      </c>
      <c r="I49" s="461"/>
      <c r="J49" s="50" t="str">
        <f>IF(Badges!H887="C","E","")</f>
        <v/>
      </c>
      <c r="K49" s="461"/>
      <c r="L49" s="50" t="str">
        <f>IF(Badges!I887="C","E","")</f>
        <v/>
      </c>
      <c r="M49" s="461"/>
      <c r="N49" s="50" t="str">
        <f>IF(Badges!J887="C","E","")</f>
        <v/>
      </c>
      <c r="O49" s="461"/>
      <c r="P49" s="50" t="str">
        <f>IF(Badges!K887="C","E","")</f>
        <v/>
      </c>
      <c r="Q49" s="461"/>
      <c r="R49" s="50" t="str">
        <f>IF(Badges!L887="C","E","")</f>
        <v/>
      </c>
      <c r="S49" s="461"/>
      <c r="T49" s="50" t="str">
        <f>IF(Badges!M887="C","E","")</f>
        <v/>
      </c>
      <c r="U49" s="461"/>
      <c r="V49" s="50" t="str">
        <f>IF(Badges!N887="C","E","")</f>
        <v/>
      </c>
      <c r="W49" s="461"/>
      <c r="X49" s="50" t="str">
        <f>IF(Badges!O887="C","E","")</f>
        <v/>
      </c>
      <c r="Y49" s="461"/>
      <c r="Z49" s="50" t="str">
        <f>IF(Badges!P887="C","E","")</f>
        <v/>
      </c>
      <c r="AA49" s="461"/>
      <c r="AB49" s="50" t="str">
        <f>IF(Badges!Q887="C","E","")</f>
        <v/>
      </c>
      <c r="AC49" s="461"/>
      <c r="AD49" s="50" t="str">
        <f>IF(Badges!R887="C","E","")</f>
        <v/>
      </c>
      <c r="AE49" s="461"/>
      <c r="AF49" s="50" t="str">
        <f>IF(Badges!S887="C","E","")</f>
        <v/>
      </c>
      <c r="AG49" s="461"/>
      <c r="AH49" s="50" t="str">
        <f>IF(Badges!T887="C","E","")</f>
        <v/>
      </c>
      <c r="AI49" s="461"/>
      <c r="AJ49" s="50" t="str">
        <f>IF(Badges!U887="C","E","")</f>
        <v/>
      </c>
      <c r="AK49" s="461"/>
      <c r="AL49" s="50" t="str">
        <f>IF(Badges!V887="C","E","")</f>
        <v/>
      </c>
      <c r="AM49" s="461"/>
      <c r="AN49" s="50" t="str">
        <f>IF(Badges!W887="C","E","")</f>
        <v/>
      </c>
      <c r="AO49" s="461"/>
      <c r="AP49" s="50" t="str">
        <f>IF(Badges!X887="C","E","")</f>
        <v/>
      </c>
      <c r="AQ49" s="461"/>
      <c r="AR49" s="50" t="str">
        <f>IF(Badges!Y887="C","E","")</f>
        <v/>
      </c>
      <c r="AS49" s="461"/>
      <c r="AT49" s="50" t="str">
        <f>IF(Badges!Z887="C","E","")</f>
        <v/>
      </c>
      <c r="AU49" s="461"/>
      <c r="AV49" s="50" t="str">
        <f>IF(Badges!AA887="C","E","")</f>
        <v/>
      </c>
      <c r="AW49" s="461"/>
      <c r="AX49" s="50" t="str">
        <f>IF(Badges!AB887="C","E","")</f>
        <v/>
      </c>
      <c r="AY49" s="461"/>
      <c r="AZ49" s="50" t="str">
        <f>IF(Badges!AC887="C","E","")</f>
        <v/>
      </c>
      <c r="BA49" s="461"/>
      <c r="BB49" s="50" t="str">
        <f>IF(Badges!AD887="C","E","")</f>
        <v/>
      </c>
      <c r="BC49" s="461"/>
      <c r="BD49" s="50" t="str">
        <f>IF(Badges!AE887="C","E","")</f>
        <v/>
      </c>
      <c r="BE49" s="461"/>
      <c r="BF49" s="50" t="str">
        <f>IF(Badges!AF887="C","E","")</f>
        <v/>
      </c>
      <c r="BG49" s="461"/>
      <c r="BH49" s="50" t="str">
        <f>IF(Badges!AG887="C","E","")</f>
        <v/>
      </c>
      <c r="BI49" s="460"/>
      <c r="BJ49" s="15"/>
    </row>
    <row r="50" spans="1:62">
      <c r="A50" s="219" t="str">
        <f>Badges!A888</f>
        <v>Cybersecurity</v>
      </c>
      <c r="B50" s="51"/>
      <c r="C50" s="316"/>
      <c r="D50" s="51"/>
      <c r="E50" s="316"/>
      <c r="F50" s="51"/>
      <c r="G50" s="316"/>
      <c r="H50" s="51"/>
      <c r="I50" s="316"/>
      <c r="J50" s="51"/>
      <c r="K50" s="316"/>
      <c r="L50" s="51"/>
      <c r="M50" s="316"/>
      <c r="N50" s="51"/>
      <c r="O50" s="316"/>
      <c r="P50" s="51"/>
      <c r="Q50" s="316"/>
      <c r="R50" s="51"/>
      <c r="S50" s="316"/>
      <c r="T50" s="51"/>
      <c r="U50" s="316"/>
      <c r="V50" s="51"/>
      <c r="W50" s="316"/>
      <c r="X50" s="51"/>
      <c r="Y50" s="316"/>
      <c r="Z50" s="51"/>
      <c r="AA50" s="316"/>
      <c r="AB50" s="51"/>
      <c r="AC50" s="316"/>
      <c r="AD50" s="51"/>
      <c r="AE50" s="316"/>
      <c r="AF50" s="51"/>
      <c r="AG50" s="316"/>
      <c r="AH50" s="51"/>
      <c r="AI50" s="316"/>
      <c r="AJ50" s="51"/>
      <c r="AK50" s="316"/>
      <c r="AL50" s="51"/>
      <c r="AM50" s="316"/>
      <c r="AN50" s="51"/>
      <c r="AO50" s="316"/>
      <c r="AP50" s="51"/>
      <c r="AQ50" s="316"/>
      <c r="AR50" s="51"/>
      <c r="AS50" s="316"/>
      <c r="AT50" s="51"/>
      <c r="AU50" s="316"/>
      <c r="AV50" s="51"/>
      <c r="AW50" s="316"/>
      <c r="AX50" s="51"/>
      <c r="AY50" s="316"/>
      <c r="AZ50" s="51"/>
      <c r="BA50" s="316"/>
      <c r="BB50" s="51"/>
      <c r="BC50" s="316"/>
      <c r="BD50" s="51"/>
      <c r="BE50" s="316"/>
      <c r="BF50" s="51"/>
      <c r="BG50" s="316"/>
      <c r="BH50" s="51"/>
      <c r="BI50" s="321"/>
      <c r="BJ50" s="15"/>
    </row>
    <row r="51" spans="1:62">
      <c r="A51" s="220" t="str">
        <f>Badges!B889</f>
        <v>Cybersecurity Basics</v>
      </c>
      <c r="B51" s="48" t="str">
        <f>IF(Badges!D895="C","E","")</f>
        <v/>
      </c>
      <c r="C51" s="461"/>
      <c r="D51" s="48" t="str">
        <f>IF(Badges!E895="C","E","")</f>
        <v/>
      </c>
      <c r="E51" s="461"/>
      <c r="F51" s="48" t="str">
        <f>IF(Badges!F895="C","E","")</f>
        <v/>
      </c>
      <c r="G51" s="461"/>
      <c r="H51" s="48" t="str">
        <f>IF(Badges!G895="C","E","")</f>
        <v/>
      </c>
      <c r="I51" s="461"/>
      <c r="J51" s="48" t="str">
        <f>IF(Badges!H895="C","E","")</f>
        <v/>
      </c>
      <c r="K51" s="461"/>
      <c r="L51" s="48" t="str">
        <f>IF(Badges!I895="C","E","")</f>
        <v/>
      </c>
      <c r="M51" s="461"/>
      <c r="N51" s="48" t="str">
        <f>IF(Badges!J895="C","E","")</f>
        <v/>
      </c>
      <c r="O51" s="461"/>
      <c r="P51" s="48" t="str">
        <f>IF(Badges!K895="C","E","")</f>
        <v/>
      </c>
      <c r="Q51" s="461"/>
      <c r="R51" s="48" t="str">
        <f>IF(Badges!L895="C","E","")</f>
        <v/>
      </c>
      <c r="S51" s="461"/>
      <c r="T51" s="48" t="str">
        <f>IF(Badges!M895="C","E","")</f>
        <v/>
      </c>
      <c r="U51" s="461"/>
      <c r="V51" s="48" t="str">
        <f>IF(Badges!N895="C","E","")</f>
        <v/>
      </c>
      <c r="W51" s="461"/>
      <c r="X51" s="48" t="str">
        <f>IF(Badges!O895="C","E","")</f>
        <v/>
      </c>
      <c r="Y51" s="461"/>
      <c r="Z51" s="48" t="str">
        <f>IF(Badges!P895="C","E","")</f>
        <v/>
      </c>
      <c r="AA51" s="461"/>
      <c r="AB51" s="48" t="str">
        <f>IF(Badges!Q895="C","E","")</f>
        <v/>
      </c>
      <c r="AC51" s="461"/>
      <c r="AD51" s="48" t="str">
        <f>IF(Badges!R895="C","E","")</f>
        <v/>
      </c>
      <c r="AE51" s="461"/>
      <c r="AF51" s="48" t="str">
        <f>IF(Badges!S895="C","E","")</f>
        <v/>
      </c>
      <c r="AG51" s="461"/>
      <c r="AH51" s="48" t="str">
        <f>IF(Badges!T895="C","E","")</f>
        <v/>
      </c>
      <c r="AI51" s="461"/>
      <c r="AJ51" s="48" t="str">
        <f>IF(Badges!U895="C","E","")</f>
        <v/>
      </c>
      <c r="AK51" s="461"/>
      <c r="AL51" s="48" t="str">
        <f>IF(Badges!V895="C","E","")</f>
        <v/>
      </c>
      <c r="AM51" s="461"/>
      <c r="AN51" s="48" t="str">
        <f>IF(Badges!W895="C","E","")</f>
        <v/>
      </c>
      <c r="AO51" s="461"/>
      <c r="AP51" s="48" t="str">
        <f>IF(Badges!X895="C","E","")</f>
        <v/>
      </c>
      <c r="AQ51" s="461"/>
      <c r="AR51" s="48" t="str">
        <f>IF(Badges!Y895="C","E","")</f>
        <v/>
      </c>
      <c r="AS51" s="461"/>
      <c r="AT51" s="48" t="str">
        <f>IF(Badges!Z895="C","E","")</f>
        <v/>
      </c>
      <c r="AU51" s="461"/>
      <c r="AV51" s="48" t="str">
        <f>IF(Badges!AA895="C","E","")</f>
        <v/>
      </c>
      <c r="AW51" s="461"/>
      <c r="AX51" s="48" t="str">
        <f>IF(Badges!AB895="C","E","")</f>
        <v/>
      </c>
      <c r="AY51" s="461"/>
      <c r="AZ51" s="48" t="str">
        <f>IF(Badges!AC895="C","E","")</f>
        <v/>
      </c>
      <c r="BA51" s="461"/>
      <c r="BB51" s="48" t="str">
        <f>IF(Badges!AD895="C","E","")</f>
        <v/>
      </c>
      <c r="BC51" s="461"/>
      <c r="BD51" s="48" t="str">
        <f>IF(Badges!AE895="C","E","")</f>
        <v/>
      </c>
      <c r="BE51" s="461"/>
      <c r="BF51" s="48" t="str">
        <f>IF(Badges!AF895="C","E","")</f>
        <v/>
      </c>
      <c r="BG51" s="461"/>
      <c r="BH51" s="48" t="str">
        <f>IF(Badges!AG895="C","E","")</f>
        <v/>
      </c>
      <c r="BI51" s="460"/>
      <c r="BJ51" s="15"/>
    </row>
    <row r="52" spans="1:62">
      <c r="A52" s="220" t="str">
        <f>Badges!B896</f>
        <v>Cybersecurity Safeguards</v>
      </c>
      <c r="B52" s="50" t="str">
        <f>IF(Badges!D902="C","E","")</f>
        <v/>
      </c>
      <c r="C52" s="461"/>
      <c r="D52" s="50" t="str">
        <f>IF(Badges!E902="C","E","")</f>
        <v/>
      </c>
      <c r="E52" s="461"/>
      <c r="F52" s="50" t="str">
        <f>IF(Badges!F902="C","E","")</f>
        <v/>
      </c>
      <c r="G52" s="461"/>
      <c r="H52" s="50" t="str">
        <f>IF(Badges!G902="C","E","")</f>
        <v/>
      </c>
      <c r="I52" s="461"/>
      <c r="J52" s="50" t="str">
        <f>IF(Badges!H902="C","E","")</f>
        <v/>
      </c>
      <c r="K52" s="461"/>
      <c r="L52" s="50" t="str">
        <f>IF(Badges!I902="C","E","")</f>
        <v/>
      </c>
      <c r="M52" s="461"/>
      <c r="N52" s="50" t="str">
        <f>IF(Badges!J902="C","E","")</f>
        <v/>
      </c>
      <c r="O52" s="461"/>
      <c r="P52" s="50" t="str">
        <f>IF(Badges!K902="C","E","")</f>
        <v/>
      </c>
      <c r="Q52" s="461"/>
      <c r="R52" s="50" t="str">
        <f>IF(Badges!L902="C","E","")</f>
        <v/>
      </c>
      <c r="S52" s="461"/>
      <c r="T52" s="50" t="str">
        <f>IF(Badges!M902="C","E","")</f>
        <v/>
      </c>
      <c r="U52" s="461"/>
      <c r="V52" s="50" t="str">
        <f>IF(Badges!N902="C","E","")</f>
        <v/>
      </c>
      <c r="W52" s="461"/>
      <c r="X52" s="50" t="str">
        <f>IF(Badges!O902="C","E","")</f>
        <v/>
      </c>
      <c r="Y52" s="461"/>
      <c r="Z52" s="50" t="str">
        <f>IF(Badges!P902="C","E","")</f>
        <v/>
      </c>
      <c r="AA52" s="461"/>
      <c r="AB52" s="50" t="str">
        <f>IF(Badges!Q902="C","E","")</f>
        <v/>
      </c>
      <c r="AC52" s="461"/>
      <c r="AD52" s="50" t="str">
        <f>IF(Badges!R902="C","E","")</f>
        <v/>
      </c>
      <c r="AE52" s="461"/>
      <c r="AF52" s="50" t="str">
        <f>IF(Badges!S902="C","E","")</f>
        <v/>
      </c>
      <c r="AG52" s="461"/>
      <c r="AH52" s="50" t="str">
        <f>IF(Badges!T902="C","E","")</f>
        <v/>
      </c>
      <c r="AI52" s="461"/>
      <c r="AJ52" s="50" t="str">
        <f>IF(Badges!U902="C","E","")</f>
        <v/>
      </c>
      <c r="AK52" s="461"/>
      <c r="AL52" s="50" t="str">
        <f>IF(Badges!V902="C","E","")</f>
        <v/>
      </c>
      <c r="AM52" s="461"/>
      <c r="AN52" s="50" t="str">
        <f>IF(Badges!W902="C","E","")</f>
        <v/>
      </c>
      <c r="AO52" s="461"/>
      <c r="AP52" s="50" t="str">
        <f>IF(Badges!X902="C","E","")</f>
        <v/>
      </c>
      <c r="AQ52" s="461"/>
      <c r="AR52" s="50" t="str">
        <f>IF(Badges!Y902="C","E","")</f>
        <v/>
      </c>
      <c r="AS52" s="461"/>
      <c r="AT52" s="50" t="str">
        <f>IF(Badges!Z902="C","E","")</f>
        <v/>
      </c>
      <c r="AU52" s="461"/>
      <c r="AV52" s="50" t="str">
        <f>IF(Badges!AA902="C","E","")</f>
        <v/>
      </c>
      <c r="AW52" s="461"/>
      <c r="AX52" s="50" t="str">
        <f>IF(Badges!AB902="C","E","")</f>
        <v/>
      </c>
      <c r="AY52" s="461"/>
      <c r="AZ52" s="50" t="str">
        <f>IF(Badges!AC902="C","E","")</f>
        <v/>
      </c>
      <c r="BA52" s="461"/>
      <c r="BB52" s="50" t="str">
        <f>IF(Badges!AD902="C","E","")</f>
        <v/>
      </c>
      <c r="BC52" s="461"/>
      <c r="BD52" s="50" t="str">
        <f>IF(Badges!AE902="C","E","")</f>
        <v/>
      </c>
      <c r="BE52" s="461"/>
      <c r="BF52" s="50" t="str">
        <f>IF(Badges!AF902="C","E","")</f>
        <v/>
      </c>
      <c r="BG52" s="461"/>
      <c r="BH52" s="50" t="str">
        <f>IF(Badges!AG902="C","E","")</f>
        <v/>
      </c>
      <c r="BI52" s="460"/>
      <c r="BJ52" s="15"/>
    </row>
    <row r="53" spans="1:62">
      <c r="A53" s="220" t="str">
        <f>Badges!$B$903</f>
        <v>Cybersecurity Investigator</v>
      </c>
      <c r="B53" s="50" t="str">
        <f>IF(Badges!D909="C","E","")</f>
        <v/>
      </c>
      <c r="C53" s="461"/>
      <c r="D53" s="50" t="str">
        <f>IF(Badges!E909="C","E","")</f>
        <v/>
      </c>
      <c r="E53" s="461"/>
      <c r="F53" s="50" t="str">
        <f>IF(Badges!F909="C","E","")</f>
        <v/>
      </c>
      <c r="G53" s="461"/>
      <c r="H53" s="50" t="str">
        <f>IF(Badges!G909="C","E","")</f>
        <v/>
      </c>
      <c r="I53" s="461"/>
      <c r="J53" s="50" t="str">
        <f>IF(Badges!H909="C","E","")</f>
        <v/>
      </c>
      <c r="K53" s="461"/>
      <c r="L53" s="50" t="str">
        <f>IF(Badges!I909="C","E","")</f>
        <v/>
      </c>
      <c r="M53" s="461"/>
      <c r="N53" s="50" t="str">
        <f>IF(Badges!J909="C","E","")</f>
        <v/>
      </c>
      <c r="O53" s="461"/>
      <c r="P53" s="50" t="str">
        <f>IF(Badges!K909="C","E","")</f>
        <v/>
      </c>
      <c r="Q53" s="461"/>
      <c r="R53" s="50" t="str">
        <f>IF(Badges!L909="C","E","")</f>
        <v/>
      </c>
      <c r="S53" s="461"/>
      <c r="T53" s="50" t="str">
        <f>IF(Badges!M909="C","E","")</f>
        <v/>
      </c>
      <c r="U53" s="461"/>
      <c r="V53" s="50" t="str">
        <f>IF(Badges!N909="C","E","")</f>
        <v/>
      </c>
      <c r="W53" s="461"/>
      <c r="X53" s="50" t="str">
        <f>IF(Badges!O909="C","E","")</f>
        <v/>
      </c>
      <c r="Y53" s="461"/>
      <c r="Z53" s="50" t="str">
        <f>IF(Badges!P909="C","E","")</f>
        <v/>
      </c>
      <c r="AA53" s="461"/>
      <c r="AB53" s="50" t="str">
        <f>IF(Badges!Q909="C","E","")</f>
        <v/>
      </c>
      <c r="AC53" s="461"/>
      <c r="AD53" s="50" t="str">
        <f>IF(Badges!R909="C","E","")</f>
        <v/>
      </c>
      <c r="AE53" s="461"/>
      <c r="AF53" s="50" t="str">
        <f>IF(Badges!S909="C","E","")</f>
        <v/>
      </c>
      <c r="AG53" s="461"/>
      <c r="AH53" s="50" t="str">
        <f>IF(Badges!T909="C","E","")</f>
        <v/>
      </c>
      <c r="AI53" s="461"/>
      <c r="AJ53" s="50" t="str">
        <f>IF(Badges!U909="C","E","")</f>
        <v/>
      </c>
      <c r="AK53" s="461"/>
      <c r="AL53" s="50" t="str">
        <f>IF(Badges!V909="C","E","")</f>
        <v/>
      </c>
      <c r="AM53" s="461"/>
      <c r="AN53" s="50" t="str">
        <f>IF(Badges!W909="C","E","")</f>
        <v/>
      </c>
      <c r="AO53" s="461"/>
      <c r="AP53" s="50" t="str">
        <f>IF(Badges!X909="C","E","")</f>
        <v/>
      </c>
      <c r="AQ53" s="461"/>
      <c r="AR53" s="50" t="str">
        <f>IF(Badges!Y909="C","E","")</f>
        <v/>
      </c>
      <c r="AS53" s="461"/>
      <c r="AT53" s="50" t="str">
        <f>IF(Badges!Z909="C","E","")</f>
        <v/>
      </c>
      <c r="AU53" s="461"/>
      <c r="AV53" s="50" t="str">
        <f>IF(Badges!AA909="C","E","")</f>
        <v/>
      </c>
      <c r="AW53" s="461"/>
      <c r="AX53" s="50" t="str">
        <f>IF(Badges!AB909="C","E","")</f>
        <v/>
      </c>
      <c r="AY53" s="461"/>
      <c r="AZ53" s="50" t="str">
        <f>IF(Badges!AC909="C","E","")</f>
        <v/>
      </c>
      <c r="BA53" s="461"/>
      <c r="BB53" s="50" t="str">
        <f>IF(Badges!AD909="C","E","")</f>
        <v/>
      </c>
      <c r="BC53" s="461"/>
      <c r="BD53" s="50" t="str">
        <f>IF(Badges!AE909="C","E","")</f>
        <v/>
      </c>
      <c r="BE53" s="461"/>
      <c r="BF53" s="50" t="str">
        <f>IF(Badges!AF909="C","E","")</f>
        <v/>
      </c>
      <c r="BG53" s="461"/>
      <c r="BH53" s="50" t="str">
        <f>IF(Badges!AG909="C","E","")</f>
        <v/>
      </c>
      <c r="BI53" s="460"/>
      <c r="BJ53" s="15"/>
    </row>
    <row r="54" spans="1:62">
      <c r="A54" s="219" t="str">
        <f>Badges!A910</f>
        <v>Mechanical Engineering</v>
      </c>
      <c r="B54" s="51"/>
      <c r="C54" s="316"/>
      <c r="D54" s="51"/>
      <c r="E54" s="316"/>
      <c r="F54" s="51"/>
      <c r="G54" s="316"/>
      <c r="H54" s="51"/>
      <c r="I54" s="316"/>
      <c r="J54" s="51"/>
      <c r="K54" s="316"/>
      <c r="L54" s="51"/>
      <c r="M54" s="316"/>
      <c r="N54" s="51"/>
      <c r="O54" s="316"/>
      <c r="P54" s="51"/>
      <c r="Q54" s="316"/>
      <c r="R54" s="51"/>
      <c r="S54" s="316"/>
      <c r="T54" s="51"/>
      <c r="U54" s="316"/>
      <c r="V54" s="51"/>
      <c r="W54" s="316"/>
      <c r="X54" s="51"/>
      <c r="Y54" s="316"/>
      <c r="Z54" s="51"/>
      <c r="AA54" s="316"/>
      <c r="AB54" s="51"/>
      <c r="AC54" s="316"/>
      <c r="AD54" s="51"/>
      <c r="AE54" s="316"/>
      <c r="AF54" s="51"/>
      <c r="AG54" s="316"/>
      <c r="AH54" s="51"/>
      <c r="AI54" s="316"/>
      <c r="AJ54" s="51"/>
      <c r="AK54" s="316"/>
      <c r="AL54" s="51"/>
      <c r="AM54" s="316"/>
      <c r="AN54" s="51"/>
      <c r="AO54" s="316"/>
      <c r="AP54" s="51"/>
      <c r="AQ54" s="316"/>
      <c r="AR54" s="51"/>
      <c r="AS54" s="316"/>
      <c r="AT54" s="51"/>
      <c r="AU54" s="316"/>
      <c r="AV54" s="51"/>
      <c r="AW54" s="316"/>
      <c r="AX54" s="51"/>
      <c r="AY54" s="316"/>
      <c r="AZ54" s="51"/>
      <c r="BA54" s="316"/>
      <c r="BB54" s="51"/>
      <c r="BC54" s="316"/>
      <c r="BD54" s="51"/>
      <c r="BE54" s="316"/>
      <c r="BF54" s="51"/>
      <c r="BG54" s="316"/>
      <c r="BH54" s="51"/>
      <c r="BI54" s="321"/>
      <c r="BJ54" s="15"/>
    </row>
    <row r="55" spans="1:62">
      <c r="A55" s="220" t="str">
        <f>Badges!B911</f>
        <v>Fling Flyer Design</v>
      </c>
      <c r="B55" s="50" t="str">
        <f>IF(Badges!D917="C","E","")</f>
        <v/>
      </c>
      <c r="C55" s="461"/>
      <c r="D55" s="50" t="str">
        <f>IF(Badges!E917="C","E","")</f>
        <v/>
      </c>
      <c r="E55" s="461"/>
      <c r="F55" s="50" t="str">
        <f>IF(Badges!F917="C","E","")</f>
        <v/>
      </c>
      <c r="G55" s="461"/>
      <c r="H55" s="50" t="str">
        <f>IF(Badges!G917="C","E","")</f>
        <v/>
      </c>
      <c r="I55" s="461"/>
      <c r="J55" s="50" t="str">
        <f>IF(Badges!H917="C","E","")</f>
        <v/>
      </c>
      <c r="K55" s="461"/>
      <c r="L55" s="50" t="str">
        <f>IF(Badges!I917="C","E","")</f>
        <v/>
      </c>
      <c r="M55" s="461"/>
      <c r="N55" s="50" t="str">
        <f>IF(Badges!J917="C","E","")</f>
        <v/>
      </c>
      <c r="O55" s="461"/>
      <c r="P55" s="50" t="str">
        <f>IF(Badges!K917="C","E","")</f>
        <v/>
      </c>
      <c r="Q55" s="461"/>
      <c r="R55" s="50" t="str">
        <f>IF(Badges!L917="C","E","")</f>
        <v/>
      </c>
      <c r="S55" s="461"/>
      <c r="T55" s="50" t="str">
        <f>IF(Badges!M917="C","E","")</f>
        <v/>
      </c>
      <c r="U55" s="461"/>
      <c r="V55" s="50" t="str">
        <f>IF(Badges!N917="C","E","")</f>
        <v/>
      </c>
      <c r="W55" s="461"/>
      <c r="X55" s="50" t="str">
        <f>IF(Badges!O917="C","E","")</f>
        <v/>
      </c>
      <c r="Y55" s="461"/>
      <c r="Z55" s="50" t="str">
        <f>IF(Badges!P917="C","E","")</f>
        <v/>
      </c>
      <c r="AA55" s="461"/>
      <c r="AB55" s="50" t="str">
        <f>IF(Badges!Q917="C","E","")</f>
        <v/>
      </c>
      <c r="AC55" s="461"/>
      <c r="AD55" s="50" t="str">
        <f>IF(Badges!R917="C","E","")</f>
        <v/>
      </c>
      <c r="AE55" s="461"/>
      <c r="AF55" s="50" t="str">
        <f>IF(Badges!S917="C","E","")</f>
        <v/>
      </c>
      <c r="AG55" s="461"/>
      <c r="AH55" s="50" t="str">
        <f>IF(Badges!T917="C","E","")</f>
        <v/>
      </c>
      <c r="AI55" s="461"/>
      <c r="AJ55" s="50" t="str">
        <f>IF(Badges!U917="C","E","")</f>
        <v/>
      </c>
      <c r="AK55" s="461"/>
      <c r="AL55" s="50" t="str">
        <f>IF(Badges!V917="C","E","")</f>
        <v/>
      </c>
      <c r="AM55" s="461"/>
      <c r="AN55" s="50" t="str">
        <f>IF(Badges!W917="C","E","")</f>
        <v/>
      </c>
      <c r="AO55" s="461"/>
      <c r="AP55" s="50" t="str">
        <f>IF(Badges!X917="C","E","")</f>
        <v/>
      </c>
      <c r="AQ55" s="461"/>
      <c r="AR55" s="50" t="str">
        <f>IF(Badges!Y917="C","E","")</f>
        <v/>
      </c>
      <c r="AS55" s="461"/>
      <c r="AT55" s="50" t="str">
        <f>IF(Badges!Z917="C","E","")</f>
        <v/>
      </c>
      <c r="AU55" s="461"/>
      <c r="AV55" s="50" t="str">
        <f>IF(Badges!AA917="C","E","")</f>
        <v/>
      </c>
      <c r="AW55" s="461"/>
      <c r="AX55" s="50" t="str">
        <f>IF(Badges!AB917="C","E","")</f>
        <v/>
      </c>
      <c r="AY55" s="461"/>
      <c r="AZ55" s="50" t="str">
        <f>IF(Badges!AC917="C","E","")</f>
        <v/>
      </c>
      <c r="BA55" s="461"/>
      <c r="BB55" s="50" t="str">
        <f>IF(Badges!AD917="C","E","")</f>
        <v/>
      </c>
      <c r="BC55" s="461"/>
      <c r="BD55" s="50" t="str">
        <f>IF(Badges!AE917="C","E","")</f>
        <v/>
      </c>
      <c r="BE55" s="461"/>
      <c r="BF55" s="50" t="str">
        <f>IF(Badges!AF917="C","E","")</f>
        <v/>
      </c>
      <c r="BG55" s="461"/>
      <c r="BH55" s="50" t="str">
        <f>IF(Badges!AG917="C","E","")</f>
        <v/>
      </c>
      <c r="BI55" s="460"/>
      <c r="BJ55" s="15"/>
    </row>
    <row r="56" spans="1:62">
      <c r="A56" s="220" t="str">
        <f>Badges!B918</f>
        <v>Leap Bot</v>
      </c>
      <c r="B56" s="48" t="str">
        <f>IF(Badges!D924="C","E","")</f>
        <v/>
      </c>
      <c r="C56" s="461"/>
      <c r="D56" s="48" t="str">
        <f>IF(Badges!E924="C","E","")</f>
        <v/>
      </c>
      <c r="E56" s="461"/>
      <c r="F56" s="48" t="str">
        <f>IF(Badges!F924="C","E","")</f>
        <v/>
      </c>
      <c r="G56" s="461"/>
      <c r="H56" s="48" t="str">
        <f>IF(Badges!G924="C","E","")</f>
        <v/>
      </c>
      <c r="I56" s="461"/>
      <c r="J56" s="48" t="str">
        <f>IF(Badges!H924="C","E","")</f>
        <v/>
      </c>
      <c r="K56" s="461"/>
      <c r="L56" s="48" t="str">
        <f>IF(Badges!I924="C","E","")</f>
        <v/>
      </c>
      <c r="M56" s="461"/>
      <c r="N56" s="48" t="str">
        <f>IF(Badges!J924="C","E","")</f>
        <v/>
      </c>
      <c r="O56" s="461"/>
      <c r="P56" s="48" t="str">
        <f>IF(Badges!K924="C","E","")</f>
        <v/>
      </c>
      <c r="Q56" s="461"/>
      <c r="R56" s="48" t="str">
        <f>IF(Badges!L924="C","E","")</f>
        <v/>
      </c>
      <c r="S56" s="461"/>
      <c r="T56" s="48" t="str">
        <f>IF(Badges!M924="C","E","")</f>
        <v/>
      </c>
      <c r="U56" s="461"/>
      <c r="V56" s="48" t="str">
        <f>IF(Badges!N924="C","E","")</f>
        <v/>
      </c>
      <c r="W56" s="461"/>
      <c r="X56" s="48" t="str">
        <f>IF(Badges!O924="C","E","")</f>
        <v/>
      </c>
      <c r="Y56" s="461"/>
      <c r="Z56" s="48" t="str">
        <f>IF(Badges!P924="C","E","")</f>
        <v/>
      </c>
      <c r="AA56" s="461"/>
      <c r="AB56" s="48" t="str">
        <f>IF(Badges!Q924="C","E","")</f>
        <v/>
      </c>
      <c r="AC56" s="461"/>
      <c r="AD56" s="48" t="str">
        <f>IF(Badges!R924="C","E","")</f>
        <v/>
      </c>
      <c r="AE56" s="461"/>
      <c r="AF56" s="48" t="str">
        <f>IF(Badges!S924="C","E","")</f>
        <v/>
      </c>
      <c r="AG56" s="461"/>
      <c r="AH56" s="48" t="str">
        <f>IF(Badges!T924="C","E","")</f>
        <v/>
      </c>
      <c r="AI56" s="461"/>
      <c r="AJ56" s="48" t="str">
        <f>IF(Badges!U924="C","E","")</f>
        <v/>
      </c>
      <c r="AK56" s="461"/>
      <c r="AL56" s="48" t="str">
        <f>IF(Badges!V924="C","E","")</f>
        <v/>
      </c>
      <c r="AM56" s="461"/>
      <c r="AN56" s="48" t="str">
        <f>IF(Badges!W924="C","E","")</f>
        <v/>
      </c>
      <c r="AO56" s="461"/>
      <c r="AP56" s="48" t="str">
        <f>IF(Badges!X924="C","E","")</f>
        <v/>
      </c>
      <c r="AQ56" s="461"/>
      <c r="AR56" s="48" t="str">
        <f>IF(Badges!Y924="C","E","")</f>
        <v/>
      </c>
      <c r="AS56" s="461"/>
      <c r="AT56" s="48" t="str">
        <f>IF(Badges!Z924="C","E","")</f>
        <v/>
      </c>
      <c r="AU56" s="461"/>
      <c r="AV56" s="48" t="str">
        <f>IF(Badges!AA924="C","E","")</f>
        <v/>
      </c>
      <c r="AW56" s="461"/>
      <c r="AX56" s="48" t="str">
        <f>IF(Badges!AB924="C","E","")</f>
        <v/>
      </c>
      <c r="AY56" s="461"/>
      <c r="AZ56" s="48" t="str">
        <f>IF(Badges!AC924="C","E","")</f>
        <v/>
      </c>
      <c r="BA56" s="461"/>
      <c r="BB56" s="48" t="str">
        <f>IF(Badges!AD924="C","E","")</f>
        <v/>
      </c>
      <c r="BC56" s="461"/>
      <c r="BD56" s="48" t="str">
        <f>IF(Badges!AE924="C","E","")</f>
        <v/>
      </c>
      <c r="BE56" s="461"/>
      <c r="BF56" s="48" t="str">
        <f>IF(Badges!AF924="C","E","")</f>
        <v/>
      </c>
      <c r="BG56" s="461"/>
      <c r="BH56" s="48" t="str">
        <f>IF(Badges!AG924="C","E","")</f>
        <v/>
      </c>
      <c r="BI56" s="460"/>
      <c r="BJ56" s="15"/>
    </row>
    <row r="57" spans="1:62">
      <c r="A57" s="220" t="str">
        <f>Badges!B925</f>
        <v>Race Car Design</v>
      </c>
      <c r="B57" s="50" t="str">
        <f>IF(Badges!D931="C","E","")</f>
        <v/>
      </c>
      <c r="C57" s="461"/>
      <c r="D57" s="50" t="str">
        <f>IF(Badges!E931="C","E","")</f>
        <v/>
      </c>
      <c r="E57" s="461"/>
      <c r="F57" s="50" t="str">
        <f>IF(Badges!F931="C","E","")</f>
        <v/>
      </c>
      <c r="G57" s="461"/>
      <c r="H57" s="50" t="str">
        <f>IF(Badges!G931="C","E","")</f>
        <v/>
      </c>
      <c r="I57" s="461"/>
      <c r="J57" s="50" t="str">
        <f>IF(Badges!H931="C","E","")</f>
        <v/>
      </c>
      <c r="K57" s="461"/>
      <c r="L57" s="50" t="str">
        <f>IF(Badges!I931="C","E","")</f>
        <v/>
      </c>
      <c r="M57" s="461"/>
      <c r="N57" s="50" t="str">
        <f>IF(Badges!J931="C","E","")</f>
        <v/>
      </c>
      <c r="O57" s="461"/>
      <c r="P57" s="50" t="str">
        <f>IF(Badges!K931="C","E","")</f>
        <v/>
      </c>
      <c r="Q57" s="461"/>
      <c r="R57" s="50" t="str">
        <f>IF(Badges!L931="C","E","")</f>
        <v/>
      </c>
      <c r="S57" s="461"/>
      <c r="T57" s="50" t="str">
        <f>IF(Badges!M931="C","E","")</f>
        <v/>
      </c>
      <c r="U57" s="461"/>
      <c r="V57" s="50" t="str">
        <f>IF(Badges!N931="C","E","")</f>
        <v/>
      </c>
      <c r="W57" s="461"/>
      <c r="X57" s="50" t="str">
        <f>IF(Badges!O931="C","E","")</f>
        <v/>
      </c>
      <c r="Y57" s="461"/>
      <c r="Z57" s="50" t="str">
        <f>IF(Badges!P931="C","E","")</f>
        <v/>
      </c>
      <c r="AA57" s="461"/>
      <c r="AB57" s="50" t="str">
        <f>IF(Badges!Q931="C","E","")</f>
        <v/>
      </c>
      <c r="AC57" s="461"/>
      <c r="AD57" s="50" t="str">
        <f>IF(Badges!R931="C","E","")</f>
        <v/>
      </c>
      <c r="AE57" s="461"/>
      <c r="AF57" s="50" t="str">
        <f>IF(Badges!S931="C","E","")</f>
        <v/>
      </c>
      <c r="AG57" s="461"/>
      <c r="AH57" s="50" t="str">
        <f>IF(Badges!T931="C","E","")</f>
        <v/>
      </c>
      <c r="AI57" s="461"/>
      <c r="AJ57" s="50" t="str">
        <f>IF(Badges!U931="C","E","")</f>
        <v/>
      </c>
      <c r="AK57" s="461"/>
      <c r="AL57" s="50" t="str">
        <f>IF(Badges!V931="C","E","")</f>
        <v/>
      </c>
      <c r="AM57" s="461"/>
      <c r="AN57" s="50" t="str">
        <f>IF(Badges!W931="C","E","")</f>
        <v/>
      </c>
      <c r="AO57" s="461"/>
      <c r="AP57" s="50" t="str">
        <f>IF(Badges!X931="C","E","")</f>
        <v/>
      </c>
      <c r="AQ57" s="461"/>
      <c r="AR57" s="50" t="str">
        <f>IF(Badges!Y931="C","E","")</f>
        <v/>
      </c>
      <c r="AS57" s="461"/>
      <c r="AT57" s="50" t="str">
        <f>IF(Badges!Z931="C","E","")</f>
        <v/>
      </c>
      <c r="AU57" s="461"/>
      <c r="AV57" s="50" t="str">
        <f>IF(Badges!AA931="C","E","")</f>
        <v/>
      </c>
      <c r="AW57" s="461"/>
      <c r="AX57" s="50" t="str">
        <f>IF(Badges!AB931="C","E","")</f>
        <v/>
      </c>
      <c r="AY57" s="461"/>
      <c r="AZ57" s="50" t="str">
        <f>IF(Badges!AC931="C","E","")</f>
        <v/>
      </c>
      <c r="BA57" s="461"/>
      <c r="BB57" s="50" t="str">
        <f>IF(Badges!AD931="C","E","")</f>
        <v/>
      </c>
      <c r="BC57" s="461"/>
      <c r="BD57" s="50" t="str">
        <f>IF(Badges!AE931="C","E","")</f>
        <v/>
      </c>
      <c r="BE57" s="461"/>
      <c r="BF57" s="50" t="str">
        <f>IF(Badges!AF931="C","E","")</f>
        <v/>
      </c>
      <c r="BG57" s="461"/>
      <c r="BH57" s="50" t="str">
        <f>IF(Badges!AG931="C","E","")</f>
        <v/>
      </c>
      <c r="BI57" s="460"/>
      <c r="BJ57" s="15"/>
    </row>
    <row r="58" spans="1:62">
      <c r="A58" s="219" t="str">
        <f>Badges!A932</f>
        <v>Robotics</v>
      </c>
      <c r="B58" s="51"/>
      <c r="C58" s="316"/>
      <c r="D58" s="51"/>
      <c r="E58" s="316"/>
      <c r="F58" s="51"/>
      <c r="G58" s="316"/>
      <c r="H58" s="51"/>
      <c r="I58" s="316"/>
      <c r="J58" s="51"/>
      <c r="K58" s="316"/>
      <c r="L58" s="51"/>
      <c r="M58" s="316"/>
      <c r="N58" s="51"/>
      <c r="O58" s="316"/>
      <c r="P58" s="51"/>
      <c r="Q58" s="316"/>
      <c r="R58" s="51"/>
      <c r="S58" s="316"/>
      <c r="T58" s="51"/>
      <c r="U58" s="316"/>
      <c r="V58" s="51"/>
      <c r="W58" s="316"/>
      <c r="X58" s="51"/>
      <c r="Y58" s="316"/>
      <c r="Z58" s="51"/>
      <c r="AA58" s="316"/>
      <c r="AB58" s="51"/>
      <c r="AC58" s="316"/>
      <c r="AD58" s="51"/>
      <c r="AE58" s="316"/>
      <c r="AF58" s="51"/>
      <c r="AG58" s="316"/>
      <c r="AH58" s="51"/>
      <c r="AI58" s="316"/>
      <c r="AJ58" s="51"/>
      <c r="AK58" s="316"/>
      <c r="AL58" s="51"/>
      <c r="AM58" s="316"/>
      <c r="AN58" s="51"/>
      <c r="AO58" s="316"/>
      <c r="AP58" s="51"/>
      <c r="AQ58" s="316"/>
      <c r="AR58" s="51"/>
      <c r="AS58" s="316"/>
      <c r="AT58" s="51"/>
      <c r="AU58" s="316"/>
      <c r="AV58" s="51"/>
      <c r="AW58" s="316"/>
      <c r="AX58" s="51"/>
      <c r="AY58" s="316"/>
      <c r="AZ58" s="51"/>
      <c r="BA58" s="316"/>
      <c r="BB58" s="51"/>
      <c r="BC58" s="316"/>
      <c r="BD58" s="51"/>
      <c r="BE58" s="316"/>
      <c r="BF58" s="51"/>
      <c r="BG58" s="316"/>
      <c r="BH58" s="51"/>
      <c r="BI58" s="321"/>
      <c r="BJ58" s="15"/>
    </row>
    <row r="59" spans="1:62">
      <c r="A59" s="220" t="str">
        <f>Badges!$B$933</f>
        <v>Programming Robots</v>
      </c>
      <c r="B59" s="50" t="str">
        <f>IF(Badges!D939="C","E","")</f>
        <v/>
      </c>
      <c r="C59" s="461"/>
      <c r="D59" s="50" t="str">
        <f>IF(Badges!E939="C","E","")</f>
        <v/>
      </c>
      <c r="E59" s="461"/>
      <c r="F59" s="50" t="str">
        <f>IF(Badges!F939="C","E","")</f>
        <v/>
      </c>
      <c r="G59" s="461"/>
      <c r="H59" s="50" t="str">
        <f>IF(Badges!G939="C","E","")</f>
        <v/>
      </c>
      <c r="I59" s="461"/>
      <c r="J59" s="50" t="str">
        <f>IF(Badges!H939="C","E","")</f>
        <v/>
      </c>
      <c r="K59" s="461"/>
      <c r="L59" s="50" t="str">
        <f>IF(Badges!I939="C","E","")</f>
        <v/>
      </c>
      <c r="M59" s="461"/>
      <c r="N59" s="50" t="str">
        <f>IF(Badges!J939="C","E","")</f>
        <v/>
      </c>
      <c r="O59" s="461"/>
      <c r="P59" s="50" t="str">
        <f>IF(Badges!K939="C","E","")</f>
        <v/>
      </c>
      <c r="Q59" s="461"/>
      <c r="R59" s="50" t="str">
        <f>IF(Badges!L939="C","E","")</f>
        <v/>
      </c>
      <c r="S59" s="461"/>
      <c r="T59" s="50" t="str">
        <f>IF(Badges!M939="C","E","")</f>
        <v/>
      </c>
      <c r="U59" s="461"/>
      <c r="V59" s="50" t="str">
        <f>IF(Badges!N939="C","E","")</f>
        <v/>
      </c>
      <c r="W59" s="461"/>
      <c r="X59" s="50" t="str">
        <f>IF(Badges!O939="C","E","")</f>
        <v/>
      </c>
      <c r="Y59" s="461"/>
      <c r="Z59" s="50" t="str">
        <f>IF(Badges!P939="C","E","")</f>
        <v/>
      </c>
      <c r="AA59" s="461"/>
      <c r="AB59" s="50" t="str">
        <f>IF(Badges!Q939="C","E","")</f>
        <v/>
      </c>
      <c r="AC59" s="461"/>
      <c r="AD59" s="50" t="str">
        <f>IF(Badges!R939="C","E","")</f>
        <v/>
      </c>
      <c r="AE59" s="461"/>
      <c r="AF59" s="50" t="str">
        <f>IF(Badges!S939="C","E","")</f>
        <v/>
      </c>
      <c r="AG59" s="461"/>
      <c r="AH59" s="50" t="str">
        <f>IF(Badges!T939="C","E","")</f>
        <v/>
      </c>
      <c r="AI59" s="461"/>
      <c r="AJ59" s="50" t="str">
        <f>IF(Badges!U939="C","E","")</f>
        <v/>
      </c>
      <c r="AK59" s="461"/>
      <c r="AL59" s="50" t="str">
        <f>IF(Badges!V939="C","E","")</f>
        <v/>
      </c>
      <c r="AM59" s="461"/>
      <c r="AN59" s="50" t="str">
        <f>IF(Badges!W939="C","E","")</f>
        <v/>
      </c>
      <c r="AO59" s="461"/>
      <c r="AP59" s="50" t="str">
        <f>IF(Badges!X939="C","E","")</f>
        <v/>
      </c>
      <c r="AQ59" s="461"/>
      <c r="AR59" s="50" t="str">
        <f>IF(Badges!Y939="C","E","")</f>
        <v/>
      </c>
      <c r="AS59" s="461"/>
      <c r="AT59" s="50" t="str">
        <f>IF(Badges!Z939="C","E","")</f>
        <v/>
      </c>
      <c r="AU59" s="461"/>
      <c r="AV59" s="50" t="str">
        <f>IF(Badges!AA939="C","E","")</f>
        <v/>
      </c>
      <c r="AW59" s="461"/>
      <c r="AX59" s="50" t="str">
        <f>IF(Badges!AB939="C","E","")</f>
        <v/>
      </c>
      <c r="AY59" s="461"/>
      <c r="AZ59" s="50" t="str">
        <f>IF(Badges!AC939="C","E","")</f>
        <v/>
      </c>
      <c r="BA59" s="461"/>
      <c r="BB59" s="50" t="str">
        <f>IF(Badges!AD939="C","E","")</f>
        <v/>
      </c>
      <c r="BC59" s="461"/>
      <c r="BD59" s="50" t="str">
        <f>IF(Badges!AE939="C","E","")</f>
        <v/>
      </c>
      <c r="BE59" s="461"/>
      <c r="BF59" s="50" t="str">
        <f>IF(Badges!AF939="C","E","")</f>
        <v/>
      </c>
      <c r="BG59" s="461"/>
      <c r="BH59" s="50" t="str">
        <f>IF(Badges!AG939="C","E","")</f>
        <v/>
      </c>
      <c r="BI59" s="460"/>
      <c r="BJ59" s="15"/>
    </row>
    <row r="60" spans="1:62">
      <c r="A60" s="220" t="str">
        <f>Badges!B940</f>
        <v>Designing Robots</v>
      </c>
      <c r="B60" s="48" t="str">
        <f>IF(Badges!D946="C","E","")</f>
        <v/>
      </c>
      <c r="C60" s="461"/>
      <c r="D60" s="48" t="str">
        <f>IF(Badges!E946="C","E","")</f>
        <v/>
      </c>
      <c r="E60" s="461"/>
      <c r="F60" s="48" t="str">
        <f>IF(Badges!F946="C","E","")</f>
        <v/>
      </c>
      <c r="G60" s="461"/>
      <c r="H60" s="48" t="str">
        <f>IF(Badges!G946="C","E","")</f>
        <v/>
      </c>
      <c r="I60" s="461"/>
      <c r="J60" s="48" t="str">
        <f>IF(Badges!H946="C","E","")</f>
        <v/>
      </c>
      <c r="K60" s="461"/>
      <c r="L60" s="48" t="str">
        <f>IF(Badges!I946="C","E","")</f>
        <v/>
      </c>
      <c r="M60" s="461"/>
      <c r="N60" s="48" t="str">
        <f>IF(Badges!J946="C","E","")</f>
        <v/>
      </c>
      <c r="O60" s="461"/>
      <c r="P60" s="48" t="str">
        <f>IF(Badges!K946="C","E","")</f>
        <v/>
      </c>
      <c r="Q60" s="461"/>
      <c r="R60" s="48" t="str">
        <f>IF(Badges!L946="C","E","")</f>
        <v/>
      </c>
      <c r="S60" s="461"/>
      <c r="T60" s="48" t="str">
        <f>IF(Badges!M946="C","E","")</f>
        <v/>
      </c>
      <c r="U60" s="461"/>
      <c r="V60" s="48" t="str">
        <f>IF(Badges!N946="C","E","")</f>
        <v/>
      </c>
      <c r="W60" s="461"/>
      <c r="X60" s="48" t="str">
        <f>IF(Badges!O946="C","E","")</f>
        <v/>
      </c>
      <c r="Y60" s="461"/>
      <c r="Z60" s="48" t="str">
        <f>IF(Badges!P946="C","E","")</f>
        <v/>
      </c>
      <c r="AA60" s="461"/>
      <c r="AB60" s="48" t="str">
        <f>IF(Badges!Q946="C","E","")</f>
        <v/>
      </c>
      <c r="AC60" s="461"/>
      <c r="AD60" s="48" t="str">
        <f>IF(Badges!R946="C","E","")</f>
        <v/>
      </c>
      <c r="AE60" s="461"/>
      <c r="AF60" s="48" t="str">
        <f>IF(Badges!S946="C","E","")</f>
        <v/>
      </c>
      <c r="AG60" s="461"/>
      <c r="AH60" s="48" t="str">
        <f>IF(Badges!T946="C","E","")</f>
        <v/>
      </c>
      <c r="AI60" s="461"/>
      <c r="AJ60" s="48" t="str">
        <f>IF(Badges!U946="C","E","")</f>
        <v/>
      </c>
      <c r="AK60" s="461"/>
      <c r="AL60" s="48" t="str">
        <f>IF(Badges!V946="C","E","")</f>
        <v/>
      </c>
      <c r="AM60" s="461"/>
      <c r="AN60" s="48" t="str">
        <f>IF(Badges!W946="C","E","")</f>
        <v/>
      </c>
      <c r="AO60" s="461"/>
      <c r="AP60" s="48" t="str">
        <f>IF(Badges!X946="C","E","")</f>
        <v/>
      </c>
      <c r="AQ60" s="461"/>
      <c r="AR60" s="48" t="str">
        <f>IF(Badges!Y946="C","E","")</f>
        <v/>
      </c>
      <c r="AS60" s="461"/>
      <c r="AT60" s="48" t="str">
        <f>IF(Badges!Z946="C","E","")</f>
        <v/>
      </c>
      <c r="AU60" s="461"/>
      <c r="AV60" s="48" t="str">
        <f>IF(Badges!AA946="C","E","")</f>
        <v/>
      </c>
      <c r="AW60" s="461"/>
      <c r="AX60" s="48" t="str">
        <f>IF(Badges!AB946="C","E","")</f>
        <v/>
      </c>
      <c r="AY60" s="461"/>
      <c r="AZ60" s="48" t="str">
        <f>IF(Badges!AC946="C","E","")</f>
        <v/>
      </c>
      <c r="BA60" s="461"/>
      <c r="BB60" s="48" t="str">
        <f>IF(Badges!AD946="C","E","")</f>
        <v/>
      </c>
      <c r="BC60" s="461"/>
      <c r="BD60" s="48" t="str">
        <f>IF(Badges!AE946="C","E","")</f>
        <v/>
      </c>
      <c r="BE60" s="461"/>
      <c r="BF60" s="48" t="str">
        <f>IF(Badges!AF946="C","E","")</f>
        <v/>
      </c>
      <c r="BG60" s="461"/>
      <c r="BH60" s="48" t="str">
        <f>IF(Badges!AG946="C","E","")</f>
        <v/>
      </c>
      <c r="BI60" s="460"/>
      <c r="BJ60" s="15"/>
    </row>
    <row r="61" spans="1:62">
      <c r="A61" s="220" t="str">
        <f>Badges!$B$947</f>
        <v>Showcasing Robots</v>
      </c>
      <c r="B61" s="50" t="str">
        <f>IF(Badges!D967="C","E","")</f>
        <v/>
      </c>
      <c r="C61" s="461"/>
      <c r="D61" s="50" t="str">
        <f>IF(Badges!E967="C","E","")</f>
        <v/>
      </c>
      <c r="E61" s="461"/>
      <c r="F61" s="50" t="str">
        <f>IF(Badges!F967="C","E","")</f>
        <v/>
      </c>
      <c r="G61" s="461"/>
      <c r="H61" s="50" t="str">
        <f>IF(Badges!G967="C","E","")</f>
        <v/>
      </c>
      <c r="I61" s="461"/>
      <c r="J61" s="50" t="str">
        <f>IF(Badges!H967="C","E","")</f>
        <v/>
      </c>
      <c r="K61" s="461"/>
      <c r="L61" s="50" t="str">
        <f>IF(Badges!I967="C","E","")</f>
        <v/>
      </c>
      <c r="M61" s="461"/>
      <c r="N61" s="50" t="str">
        <f>IF(Badges!J967="C","E","")</f>
        <v/>
      </c>
      <c r="O61" s="461"/>
      <c r="P61" s="50" t="str">
        <f>IF(Badges!K967="C","E","")</f>
        <v/>
      </c>
      <c r="Q61" s="461"/>
      <c r="R61" s="50" t="str">
        <f>IF(Badges!L967="C","E","")</f>
        <v/>
      </c>
      <c r="S61" s="461"/>
      <c r="T61" s="50" t="str">
        <f>IF(Badges!M967="C","E","")</f>
        <v/>
      </c>
      <c r="U61" s="461"/>
      <c r="V61" s="50" t="str">
        <f>IF(Badges!N967="C","E","")</f>
        <v/>
      </c>
      <c r="W61" s="461"/>
      <c r="X61" s="50" t="str">
        <f>IF(Badges!O967="C","E","")</f>
        <v/>
      </c>
      <c r="Y61" s="461"/>
      <c r="Z61" s="50" t="str">
        <f>IF(Badges!P967="C","E","")</f>
        <v/>
      </c>
      <c r="AA61" s="461"/>
      <c r="AB61" s="50" t="str">
        <f>IF(Badges!Q967="C","E","")</f>
        <v/>
      </c>
      <c r="AC61" s="461"/>
      <c r="AD61" s="50" t="str">
        <f>IF(Badges!R967="C","E","")</f>
        <v/>
      </c>
      <c r="AE61" s="461"/>
      <c r="AF61" s="50" t="str">
        <f>IF(Badges!S967="C","E","")</f>
        <v/>
      </c>
      <c r="AG61" s="461"/>
      <c r="AH61" s="50" t="str">
        <f>IF(Badges!T967="C","E","")</f>
        <v/>
      </c>
      <c r="AI61" s="461"/>
      <c r="AJ61" s="50" t="str">
        <f>IF(Badges!U967="C","E","")</f>
        <v/>
      </c>
      <c r="AK61" s="461"/>
      <c r="AL61" s="50" t="str">
        <f>IF(Badges!V967="C","E","")</f>
        <v/>
      </c>
      <c r="AM61" s="461"/>
      <c r="AN61" s="50" t="str">
        <f>IF(Badges!W967="C","E","")</f>
        <v/>
      </c>
      <c r="AO61" s="461"/>
      <c r="AP61" s="50" t="str">
        <f>IF(Badges!X967="C","E","")</f>
        <v/>
      </c>
      <c r="AQ61" s="461"/>
      <c r="AR61" s="50" t="str">
        <f>IF(Badges!Y967="C","E","")</f>
        <v/>
      </c>
      <c r="AS61" s="461"/>
      <c r="AT61" s="50" t="str">
        <f>IF(Badges!Z967="C","E","")</f>
        <v/>
      </c>
      <c r="AU61" s="461"/>
      <c r="AV61" s="50" t="str">
        <f>IF(Badges!AA967="C","E","")</f>
        <v/>
      </c>
      <c r="AW61" s="461"/>
      <c r="AX61" s="50" t="str">
        <f>IF(Badges!AB967="C","E","")</f>
        <v/>
      </c>
      <c r="AY61" s="461"/>
      <c r="AZ61" s="50" t="str">
        <f>IF(Badges!AC967="C","E","")</f>
        <v/>
      </c>
      <c r="BA61" s="461"/>
      <c r="BB61" s="50" t="str">
        <f>IF(Badges!AD967="C","E","")</f>
        <v/>
      </c>
      <c r="BC61" s="461"/>
      <c r="BD61" s="50" t="str">
        <f>IF(Badges!AE967="C","E","")</f>
        <v/>
      </c>
      <c r="BE61" s="461"/>
      <c r="BF61" s="50" t="str">
        <f>IF(Badges!AF967="C","E","")</f>
        <v/>
      </c>
      <c r="BG61" s="461"/>
      <c r="BH61" s="50" t="str">
        <f>IF(Badges!AG967="C","E","")</f>
        <v/>
      </c>
      <c r="BI61" s="460"/>
      <c r="BJ61" s="15"/>
    </row>
    <row r="62" spans="1:62" s="167" customFormat="1" ht="15">
      <c r="A62" s="221" t="s">
        <v>1046</v>
      </c>
      <c r="B62" s="166"/>
      <c r="C62" s="314"/>
      <c r="D62" s="166"/>
      <c r="E62" s="314"/>
      <c r="F62" s="166"/>
      <c r="G62" s="314"/>
      <c r="H62" s="166"/>
      <c r="I62" s="314"/>
      <c r="J62" s="166"/>
      <c r="K62" s="314"/>
      <c r="L62" s="166"/>
      <c r="M62" s="314"/>
      <c r="N62" s="166"/>
      <c r="O62" s="314"/>
      <c r="P62" s="166"/>
      <c r="Q62" s="314"/>
      <c r="R62" s="166"/>
      <c r="S62" s="314"/>
      <c r="T62" s="166"/>
      <c r="U62" s="314"/>
      <c r="V62" s="166"/>
      <c r="W62" s="314"/>
      <c r="X62" s="166"/>
      <c r="Y62" s="314"/>
      <c r="Z62" s="166"/>
      <c r="AA62" s="314"/>
      <c r="AB62" s="166"/>
      <c r="AC62" s="314"/>
      <c r="AD62" s="166"/>
      <c r="AE62" s="314"/>
      <c r="AF62" s="166"/>
      <c r="AG62" s="314"/>
      <c r="AH62" s="166"/>
      <c r="AI62" s="314"/>
      <c r="AJ62" s="166"/>
      <c r="AK62" s="314"/>
      <c r="AL62" s="166"/>
      <c r="AM62" s="314"/>
      <c r="AN62" s="166"/>
      <c r="AO62" s="314"/>
      <c r="AP62" s="166"/>
      <c r="AQ62" s="314"/>
      <c r="AR62" s="166"/>
      <c r="AS62" s="314"/>
      <c r="AT62" s="166"/>
      <c r="AU62" s="314"/>
      <c r="AV62" s="166"/>
      <c r="AW62" s="314"/>
      <c r="AX62" s="166"/>
      <c r="AY62" s="314"/>
      <c r="AZ62" s="166"/>
      <c r="BA62" s="314"/>
      <c r="BB62" s="166"/>
      <c r="BC62" s="314"/>
      <c r="BD62" s="166"/>
      <c r="BE62" s="314"/>
      <c r="BF62" s="166"/>
      <c r="BG62" s="314"/>
      <c r="BH62" s="166"/>
      <c r="BI62" s="319"/>
    </row>
    <row r="63" spans="1:62" s="15" customFormat="1">
      <c r="A63" s="223" t="str">
        <f>Journey!A6</f>
        <v>Brownie Quest</v>
      </c>
      <c r="B63" s="52"/>
      <c r="C63" s="315"/>
      <c r="D63" s="52"/>
      <c r="E63" s="315"/>
      <c r="F63" s="52"/>
      <c r="G63" s="315"/>
      <c r="H63" s="52"/>
      <c r="I63" s="315"/>
      <c r="J63" s="52"/>
      <c r="K63" s="315"/>
      <c r="L63" s="52"/>
      <c r="M63" s="315"/>
      <c r="N63" s="52"/>
      <c r="O63" s="315"/>
      <c r="P63" s="52"/>
      <c r="Q63" s="315"/>
      <c r="R63" s="52"/>
      <c r="S63" s="315"/>
      <c r="T63" s="52"/>
      <c r="U63" s="315"/>
      <c r="V63" s="52"/>
      <c r="W63" s="315"/>
      <c r="X63" s="52"/>
      <c r="Y63" s="315"/>
      <c r="Z63" s="52"/>
      <c r="AA63" s="315"/>
      <c r="AB63" s="52"/>
      <c r="AC63" s="315"/>
      <c r="AD63" s="52"/>
      <c r="AE63" s="315"/>
      <c r="AF63" s="52"/>
      <c r="AG63" s="315"/>
      <c r="AH63" s="52"/>
      <c r="AI63" s="315"/>
      <c r="AJ63" s="52"/>
      <c r="AK63" s="315"/>
      <c r="AL63" s="52"/>
      <c r="AM63" s="315"/>
      <c r="AN63" s="52"/>
      <c r="AO63" s="315"/>
      <c r="AP63" s="52"/>
      <c r="AQ63" s="315"/>
      <c r="AR63" s="52"/>
      <c r="AS63" s="315"/>
      <c r="AT63" s="52"/>
      <c r="AU63" s="315"/>
      <c r="AV63" s="52"/>
      <c r="AW63" s="315"/>
      <c r="AX63" s="52"/>
      <c r="AY63" s="315"/>
      <c r="AZ63" s="52"/>
      <c r="BA63" s="315"/>
      <c r="BB63" s="52"/>
      <c r="BC63" s="315"/>
      <c r="BD63" s="52"/>
      <c r="BE63" s="315"/>
      <c r="BF63" s="52"/>
      <c r="BG63" s="315"/>
      <c r="BH63" s="52"/>
      <c r="BI63" s="320"/>
    </row>
    <row r="64" spans="1:62">
      <c r="A64" s="53" t="s">
        <v>898</v>
      </c>
      <c r="B64" s="48" t="str">
        <f>IF(Journey!D11="C","E","")</f>
        <v/>
      </c>
      <c r="C64" s="463"/>
      <c r="D64" s="48" t="str">
        <f>IF(Journey!E11="C","E","")</f>
        <v/>
      </c>
      <c r="E64" s="463"/>
      <c r="F64" s="48" t="str">
        <f>IF(Journey!F11="C","E","")</f>
        <v/>
      </c>
      <c r="G64" s="463"/>
      <c r="H64" s="48" t="str">
        <f>IF(Journey!G11="C","E","")</f>
        <v/>
      </c>
      <c r="I64" s="463"/>
      <c r="J64" s="48" t="str">
        <f>IF(Journey!H11="C","E","")</f>
        <v/>
      </c>
      <c r="K64" s="463"/>
      <c r="L64" s="48" t="str">
        <f>IF(Journey!I11="C","E","")</f>
        <v/>
      </c>
      <c r="M64" s="463"/>
      <c r="N64" s="48" t="str">
        <f>IF(Journey!J11="C","E","")</f>
        <v/>
      </c>
      <c r="O64" s="463"/>
      <c r="P64" s="48" t="str">
        <f>IF(Journey!K11="C","E","")</f>
        <v/>
      </c>
      <c r="Q64" s="463"/>
      <c r="R64" s="48" t="str">
        <f>IF(Journey!L11="C","E","")</f>
        <v/>
      </c>
      <c r="S64" s="463"/>
      <c r="T64" s="48" t="str">
        <f>IF(Journey!M11="C","E","")</f>
        <v/>
      </c>
      <c r="U64" s="463"/>
      <c r="V64" s="48" t="str">
        <f>IF(Journey!N11="C","E","")</f>
        <v/>
      </c>
      <c r="W64" s="463"/>
      <c r="X64" s="48" t="str">
        <f>IF(Journey!O11="C","E","")</f>
        <v/>
      </c>
      <c r="Y64" s="463"/>
      <c r="Z64" s="48" t="str">
        <f>IF(Journey!P11="C","E","")</f>
        <v/>
      </c>
      <c r="AA64" s="463"/>
      <c r="AB64" s="48" t="str">
        <f>IF(Journey!Q11="C","E","")</f>
        <v/>
      </c>
      <c r="AC64" s="463"/>
      <c r="AD64" s="48" t="str">
        <f>IF(Journey!R11="C","E","")</f>
        <v/>
      </c>
      <c r="AE64" s="463"/>
      <c r="AF64" s="48" t="str">
        <f>IF(Journey!S11="C","E","")</f>
        <v/>
      </c>
      <c r="AG64" s="463"/>
      <c r="AH64" s="48" t="str">
        <f>IF(Journey!T11="C","E","")</f>
        <v/>
      </c>
      <c r="AI64" s="463"/>
      <c r="AJ64" s="48" t="str">
        <f>IF(Journey!U11="C","E","")</f>
        <v/>
      </c>
      <c r="AK64" s="463"/>
      <c r="AL64" s="48" t="str">
        <f>IF(Journey!V11="C","E","")</f>
        <v/>
      </c>
      <c r="AM64" s="463"/>
      <c r="AN64" s="48" t="str">
        <f>IF(Journey!W11="C","E","")</f>
        <v/>
      </c>
      <c r="AO64" s="463"/>
      <c r="AP64" s="48" t="str">
        <f>IF(Journey!X11="C","E","")</f>
        <v/>
      </c>
      <c r="AQ64" s="463"/>
      <c r="AR64" s="48" t="str">
        <f>IF(Journey!Y11="C","E","")</f>
        <v/>
      </c>
      <c r="AS64" s="463"/>
      <c r="AT64" s="48" t="str">
        <f>IF(Journey!Z11="C","E","")</f>
        <v/>
      </c>
      <c r="AU64" s="463"/>
      <c r="AV64" s="48" t="str">
        <f>IF(Journey!AA11="C","E","")</f>
        <v/>
      </c>
      <c r="AW64" s="463"/>
      <c r="AX64" s="48" t="str">
        <f>IF(Journey!AB11="C","E","")</f>
        <v/>
      </c>
      <c r="AY64" s="463"/>
      <c r="AZ64" s="48" t="str">
        <f>IF(Journey!AC11="C","E","")</f>
        <v/>
      </c>
      <c r="BA64" s="463"/>
      <c r="BB64" s="48" t="str">
        <f>IF(Journey!AD11="C","E","")</f>
        <v/>
      </c>
      <c r="BC64" s="463"/>
      <c r="BD64" s="48" t="str">
        <f>IF(Journey!AE11="C","E","")</f>
        <v/>
      </c>
      <c r="BE64" s="463"/>
      <c r="BF64" s="48" t="str">
        <f>IF(Journey!AF11="C","E","")</f>
        <v/>
      </c>
      <c r="BG64" s="463"/>
      <c r="BH64" s="48" t="str">
        <f>IF(Journey!AG11="C","E","")</f>
        <v/>
      </c>
      <c r="BI64" s="462"/>
      <c r="BJ64" s="15"/>
    </row>
    <row r="65" spans="1:62">
      <c r="A65" s="53" t="s">
        <v>1047</v>
      </c>
      <c r="B65" s="48" t="str">
        <f>IF(Journey!D16="C","E","")</f>
        <v/>
      </c>
      <c r="C65" s="463"/>
      <c r="D65" s="48" t="str">
        <f>IF(Journey!E16="C","E","")</f>
        <v/>
      </c>
      <c r="E65" s="463"/>
      <c r="F65" s="48" t="str">
        <f>IF(Journey!F16="C","E","")</f>
        <v/>
      </c>
      <c r="G65" s="463"/>
      <c r="H65" s="48" t="str">
        <f>IF(Journey!G16="C","E","")</f>
        <v/>
      </c>
      <c r="I65" s="463"/>
      <c r="J65" s="48" t="str">
        <f>IF(Journey!H16="C","E","")</f>
        <v/>
      </c>
      <c r="K65" s="463"/>
      <c r="L65" s="48" t="str">
        <f>IF(Journey!I16="C","E","")</f>
        <v/>
      </c>
      <c r="M65" s="463"/>
      <c r="N65" s="48" t="str">
        <f>IF(Journey!J16="C","E","")</f>
        <v/>
      </c>
      <c r="O65" s="463"/>
      <c r="P65" s="48" t="str">
        <f>IF(Journey!K16="C","E","")</f>
        <v/>
      </c>
      <c r="Q65" s="463"/>
      <c r="R65" s="48" t="str">
        <f>IF(Journey!L16="C","E","")</f>
        <v/>
      </c>
      <c r="S65" s="463"/>
      <c r="T65" s="48" t="str">
        <f>IF(Journey!M16="C","E","")</f>
        <v/>
      </c>
      <c r="U65" s="463"/>
      <c r="V65" s="48" t="str">
        <f>IF(Journey!N16="C","E","")</f>
        <v/>
      </c>
      <c r="W65" s="463"/>
      <c r="X65" s="48" t="str">
        <f>IF(Journey!O16="C","E","")</f>
        <v/>
      </c>
      <c r="Y65" s="463"/>
      <c r="Z65" s="48" t="str">
        <f>IF(Journey!P16="C","E","")</f>
        <v/>
      </c>
      <c r="AA65" s="463"/>
      <c r="AB65" s="48" t="str">
        <f>IF(Journey!Q16="C","E","")</f>
        <v/>
      </c>
      <c r="AC65" s="463"/>
      <c r="AD65" s="48" t="str">
        <f>IF(Journey!R16="C","E","")</f>
        <v/>
      </c>
      <c r="AE65" s="463"/>
      <c r="AF65" s="48" t="str">
        <f>IF(Journey!S16="C","E","")</f>
        <v/>
      </c>
      <c r="AG65" s="463"/>
      <c r="AH65" s="48" t="str">
        <f>IF(Journey!T16="C","E","")</f>
        <v/>
      </c>
      <c r="AI65" s="463"/>
      <c r="AJ65" s="48" t="str">
        <f>IF(Journey!U16="C","E","")</f>
        <v/>
      </c>
      <c r="AK65" s="463"/>
      <c r="AL65" s="48" t="str">
        <f>IF(Journey!V16="C","E","")</f>
        <v/>
      </c>
      <c r="AM65" s="463"/>
      <c r="AN65" s="48" t="str">
        <f>IF(Journey!W16="C","E","")</f>
        <v/>
      </c>
      <c r="AO65" s="463"/>
      <c r="AP65" s="48" t="str">
        <f>IF(Journey!X16="C","E","")</f>
        <v/>
      </c>
      <c r="AQ65" s="463"/>
      <c r="AR65" s="48" t="str">
        <f>IF(Journey!Y16="C","E","")</f>
        <v/>
      </c>
      <c r="AS65" s="463"/>
      <c r="AT65" s="48" t="str">
        <f>IF(Journey!Z16="C","E","")</f>
        <v/>
      </c>
      <c r="AU65" s="463"/>
      <c r="AV65" s="48" t="str">
        <f>IF(Journey!AA16="C","E","")</f>
        <v/>
      </c>
      <c r="AW65" s="463"/>
      <c r="AX65" s="48" t="str">
        <f>IF(Journey!AB16="C","E","")</f>
        <v/>
      </c>
      <c r="AY65" s="463"/>
      <c r="AZ65" s="48" t="str">
        <f>IF(Journey!AC16="C","E","")</f>
        <v/>
      </c>
      <c r="BA65" s="463"/>
      <c r="BB65" s="48" t="str">
        <f>IF(Journey!AD16="C","E","")</f>
        <v/>
      </c>
      <c r="BC65" s="463"/>
      <c r="BD65" s="48" t="str">
        <f>IF(Journey!AE16="C","E","")</f>
        <v/>
      </c>
      <c r="BE65" s="463"/>
      <c r="BF65" s="48" t="str">
        <f>IF(Journey!AF16="C","E","")</f>
        <v/>
      </c>
      <c r="BG65" s="463"/>
      <c r="BH65" s="48" t="str">
        <f>IF(Journey!AG16="C","E","")</f>
        <v/>
      </c>
      <c r="BI65" s="462"/>
      <c r="BJ65" s="15"/>
    </row>
    <row r="66" spans="1:62">
      <c r="A66" s="53" t="s">
        <v>906</v>
      </c>
      <c r="B66" s="48" t="str">
        <f>IF(Journey!D21="C","E","")</f>
        <v/>
      </c>
      <c r="C66" s="463"/>
      <c r="D66" s="48" t="str">
        <f>IF(Journey!E21="C","E","")</f>
        <v/>
      </c>
      <c r="E66" s="463"/>
      <c r="F66" s="48" t="str">
        <f>IF(Journey!F21="C","E","")</f>
        <v/>
      </c>
      <c r="G66" s="463"/>
      <c r="H66" s="48" t="str">
        <f>IF(Journey!G21="C","E","")</f>
        <v/>
      </c>
      <c r="I66" s="463"/>
      <c r="J66" s="48" t="str">
        <f>IF(Journey!H21="C","E","")</f>
        <v/>
      </c>
      <c r="K66" s="463"/>
      <c r="L66" s="48" t="str">
        <f>IF(Journey!I21="C","E","")</f>
        <v/>
      </c>
      <c r="M66" s="463"/>
      <c r="N66" s="48" t="str">
        <f>IF(Journey!J21="C","E","")</f>
        <v/>
      </c>
      <c r="O66" s="463"/>
      <c r="P66" s="48" t="str">
        <f>IF(Journey!K21="C","E","")</f>
        <v/>
      </c>
      <c r="Q66" s="463"/>
      <c r="R66" s="48" t="str">
        <f>IF(Journey!L21="C","E","")</f>
        <v/>
      </c>
      <c r="S66" s="463"/>
      <c r="T66" s="48" t="str">
        <f>IF(Journey!M21="C","E","")</f>
        <v/>
      </c>
      <c r="U66" s="463"/>
      <c r="V66" s="48" t="str">
        <f>IF(Journey!N21="C","E","")</f>
        <v/>
      </c>
      <c r="W66" s="463"/>
      <c r="X66" s="48" t="str">
        <f>IF(Journey!O21="C","E","")</f>
        <v/>
      </c>
      <c r="Y66" s="463"/>
      <c r="Z66" s="48" t="str">
        <f>IF(Journey!P21="C","E","")</f>
        <v/>
      </c>
      <c r="AA66" s="463"/>
      <c r="AB66" s="48" t="str">
        <f>IF(Journey!Q21="C","E","")</f>
        <v/>
      </c>
      <c r="AC66" s="463"/>
      <c r="AD66" s="48" t="str">
        <f>IF(Journey!R21="C","E","")</f>
        <v/>
      </c>
      <c r="AE66" s="463"/>
      <c r="AF66" s="48" t="str">
        <f>IF(Journey!S21="C","E","")</f>
        <v/>
      </c>
      <c r="AG66" s="463"/>
      <c r="AH66" s="48" t="str">
        <f>IF(Journey!T21="C","E","")</f>
        <v/>
      </c>
      <c r="AI66" s="463"/>
      <c r="AJ66" s="48" t="str">
        <f>IF(Journey!U21="C","E","")</f>
        <v/>
      </c>
      <c r="AK66" s="463"/>
      <c r="AL66" s="48" t="str">
        <f>IF(Journey!V21="C","E","")</f>
        <v/>
      </c>
      <c r="AM66" s="463"/>
      <c r="AN66" s="48" t="str">
        <f>IF(Journey!W21="C","E","")</f>
        <v/>
      </c>
      <c r="AO66" s="463"/>
      <c r="AP66" s="48" t="str">
        <f>IF(Journey!X21="C","E","")</f>
        <v/>
      </c>
      <c r="AQ66" s="463"/>
      <c r="AR66" s="48" t="str">
        <f>IF(Journey!Y21="C","E","")</f>
        <v/>
      </c>
      <c r="AS66" s="463"/>
      <c r="AT66" s="48" t="str">
        <f>IF(Journey!Z21="C","E","")</f>
        <v/>
      </c>
      <c r="AU66" s="463"/>
      <c r="AV66" s="48" t="str">
        <f>IF(Journey!AA21="C","E","")</f>
        <v/>
      </c>
      <c r="AW66" s="463"/>
      <c r="AX66" s="48" t="str">
        <f>IF(Journey!AB21="C","E","")</f>
        <v/>
      </c>
      <c r="AY66" s="463"/>
      <c r="AZ66" s="48" t="str">
        <f>IF(Journey!AC21="C","E","")</f>
        <v/>
      </c>
      <c r="BA66" s="463"/>
      <c r="BB66" s="48" t="str">
        <f>IF(Journey!AD21="C","E","")</f>
        <v/>
      </c>
      <c r="BC66" s="463"/>
      <c r="BD66" s="48" t="str">
        <f>IF(Journey!AE21="C","E","")</f>
        <v/>
      </c>
      <c r="BE66" s="463"/>
      <c r="BF66" s="48" t="str">
        <f>IF(Journey!AF21="C","E","")</f>
        <v/>
      </c>
      <c r="BG66" s="463"/>
      <c r="BH66" s="48" t="str">
        <f>IF(Journey!AG21="C","E","")</f>
        <v/>
      </c>
      <c r="BI66" s="462"/>
      <c r="BJ66" s="15"/>
    </row>
    <row r="67" spans="1:62">
      <c r="A67" s="53" t="s">
        <v>910</v>
      </c>
      <c r="B67" s="48" t="str">
        <f>IF(Journey!D24="C","E","")</f>
        <v/>
      </c>
      <c r="C67" s="463"/>
      <c r="D67" s="48" t="str">
        <f>IF(Journey!E24="C","E","")</f>
        <v/>
      </c>
      <c r="E67" s="463"/>
      <c r="F67" s="48" t="str">
        <f>IF(Journey!F24="C","E","")</f>
        <v/>
      </c>
      <c r="G67" s="463"/>
      <c r="H67" s="48" t="str">
        <f>IF(Journey!G24="C","E","")</f>
        <v/>
      </c>
      <c r="I67" s="463"/>
      <c r="J67" s="48" t="str">
        <f>IF(Journey!H24="C","E","")</f>
        <v/>
      </c>
      <c r="K67" s="463"/>
      <c r="L67" s="48" t="str">
        <f>IF(Journey!I24="C","E","")</f>
        <v/>
      </c>
      <c r="M67" s="463"/>
      <c r="N67" s="48" t="str">
        <f>IF(Journey!J24="C","E","")</f>
        <v/>
      </c>
      <c r="O67" s="463"/>
      <c r="P67" s="48" t="str">
        <f>IF(Journey!K24="C","E","")</f>
        <v/>
      </c>
      <c r="Q67" s="463"/>
      <c r="R67" s="48" t="str">
        <f>IF(Journey!L24="C","E","")</f>
        <v/>
      </c>
      <c r="S67" s="463"/>
      <c r="T67" s="48" t="str">
        <f>IF(Journey!M24="C","E","")</f>
        <v/>
      </c>
      <c r="U67" s="463"/>
      <c r="V67" s="48" t="str">
        <f>IF(Journey!N24="C","E","")</f>
        <v/>
      </c>
      <c r="W67" s="463"/>
      <c r="X67" s="48" t="str">
        <f>IF(Journey!O24="C","E","")</f>
        <v/>
      </c>
      <c r="Y67" s="463"/>
      <c r="Z67" s="48" t="str">
        <f>IF(Journey!P24="C","E","")</f>
        <v/>
      </c>
      <c r="AA67" s="463"/>
      <c r="AB67" s="48" t="str">
        <f>IF(Journey!Q24="C","E","")</f>
        <v/>
      </c>
      <c r="AC67" s="463"/>
      <c r="AD67" s="48" t="str">
        <f>IF(Journey!R24="C","E","")</f>
        <v/>
      </c>
      <c r="AE67" s="463"/>
      <c r="AF67" s="48" t="str">
        <f>IF(Journey!S24="C","E","")</f>
        <v/>
      </c>
      <c r="AG67" s="463"/>
      <c r="AH67" s="48" t="str">
        <f>IF(Journey!T24="C","E","")</f>
        <v/>
      </c>
      <c r="AI67" s="463"/>
      <c r="AJ67" s="48" t="str">
        <f>IF(Journey!U24="C","E","")</f>
        <v/>
      </c>
      <c r="AK67" s="463"/>
      <c r="AL67" s="48" t="str">
        <f>IF(Journey!V24="C","E","")</f>
        <v/>
      </c>
      <c r="AM67" s="463"/>
      <c r="AN67" s="48" t="str">
        <f>IF(Journey!W24="C","E","")</f>
        <v/>
      </c>
      <c r="AO67" s="463"/>
      <c r="AP67" s="48" t="str">
        <f>IF(Journey!X24="C","E","")</f>
        <v/>
      </c>
      <c r="AQ67" s="463"/>
      <c r="AR67" s="48" t="str">
        <f>IF(Journey!Y24="C","E","")</f>
        <v/>
      </c>
      <c r="AS67" s="463"/>
      <c r="AT67" s="48" t="str">
        <f>IF(Journey!Z24="C","E","")</f>
        <v/>
      </c>
      <c r="AU67" s="463"/>
      <c r="AV67" s="48" t="str">
        <f>IF(Journey!AA24="C","E","")</f>
        <v/>
      </c>
      <c r="AW67" s="463"/>
      <c r="AX67" s="48" t="str">
        <f>IF(Journey!AB24="C","E","")</f>
        <v/>
      </c>
      <c r="AY67" s="463"/>
      <c r="AZ67" s="48" t="str">
        <f>IF(Journey!AC24="C","E","")</f>
        <v/>
      </c>
      <c r="BA67" s="463"/>
      <c r="BB67" s="48" t="str">
        <f>IF(Journey!AD24="C","E","")</f>
        <v/>
      </c>
      <c r="BC67" s="463"/>
      <c r="BD67" s="48" t="str">
        <f>IF(Journey!AE24="C","E","")</f>
        <v/>
      </c>
      <c r="BE67" s="463"/>
      <c r="BF67" s="48" t="str">
        <f>IF(Journey!AF24="C","E","")</f>
        <v/>
      </c>
      <c r="BG67" s="463"/>
      <c r="BH67" s="48" t="str">
        <f>IF(Journey!AG24="C","E","")</f>
        <v/>
      </c>
      <c r="BI67" s="462"/>
      <c r="BJ67" s="15"/>
    </row>
    <row r="68" spans="1:62" s="15" customFormat="1">
      <c r="A68" s="224" t="str">
        <f>Journey!A28</f>
        <v>WOW! Wonders of Water</v>
      </c>
      <c r="B68" s="51"/>
      <c r="C68" s="316"/>
      <c r="D68" s="51"/>
      <c r="E68" s="316"/>
      <c r="F68" s="51"/>
      <c r="G68" s="316"/>
      <c r="H68" s="51"/>
      <c r="I68" s="316"/>
      <c r="J68" s="51"/>
      <c r="K68" s="316"/>
      <c r="L68" s="51"/>
      <c r="M68" s="316"/>
      <c r="N68" s="51"/>
      <c r="O68" s="316"/>
      <c r="P68" s="51"/>
      <c r="Q68" s="316"/>
      <c r="R68" s="51"/>
      <c r="S68" s="316"/>
      <c r="T68" s="51"/>
      <c r="U68" s="316"/>
      <c r="V68" s="51"/>
      <c r="W68" s="316"/>
      <c r="X68" s="51"/>
      <c r="Y68" s="316"/>
      <c r="Z68" s="51"/>
      <c r="AA68" s="316"/>
      <c r="AB68" s="51"/>
      <c r="AC68" s="316"/>
      <c r="AD68" s="51"/>
      <c r="AE68" s="316"/>
      <c r="AF68" s="51"/>
      <c r="AG68" s="316"/>
      <c r="AH68" s="51"/>
      <c r="AI68" s="316"/>
      <c r="AJ68" s="51"/>
      <c r="AK68" s="316"/>
      <c r="AL68" s="51"/>
      <c r="AM68" s="316"/>
      <c r="AN68" s="51"/>
      <c r="AO68" s="316"/>
      <c r="AP68" s="51"/>
      <c r="AQ68" s="316"/>
      <c r="AR68" s="51"/>
      <c r="AS68" s="316"/>
      <c r="AT68" s="51"/>
      <c r="AU68" s="316"/>
      <c r="AV68" s="51"/>
      <c r="AW68" s="316"/>
      <c r="AX68" s="51"/>
      <c r="AY68" s="316"/>
      <c r="AZ68" s="51"/>
      <c r="BA68" s="316"/>
      <c r="BB68" s="51"/>
      <c r="BC68" s="316"/>
      <c r="BD68" s="51"/>
      <c r="BE68" s="316"/>
      <c r="BF68" s="51"/>
      <c r="BG68" s="316"/>
      <c r="BH68" s="51"/>
      <c r="BI68" s="321"/>
    </row>
    <row r="69" spans="1:62">
      <c r="A69" s="53" t="str">
        <f>Journey!C29</f>
        <v>LOVE Water</v>
      </c>
      <c r="B69" s="48" t="str">
        <f>IF(Journey!D32="C","E","")</f>
        <v/>
      </c>
      <c r="C69" s="463"/>
      <c r="D69" s="48" t="str">
        <f>IF(Journey!E32="C","E","")</f>
        <v/>
      </c>
      <c r="E69" s="463"/>
      <c r="F69" s="48" t="str">
        <f>IF(Journey!F32="C","E","")</f>
        <v/>
      </c>
      <c r="G69" s="463"/>
      <c r="H69" s="48" t="str">
        <f>IF(Journey!G32="C","E","")</f>
        <v/>
      </c>
      <c r="I69" s="463"/>
      <c r="J69" s="48" t="str">
        <f>IF(Journey!H32="C","E","")</f>
        <v/>
      </c>
      <c r="K69" s="463"/>
      <c r="L69" s="48" t="str">
        <f>IF(Journey!I32="C","E","")</f>
        <v/>
      </c>
      <c r="M69" s="463"/>
      <c r="N69" s="48" t="str">
        <f>IF(Journey!J32="C","E","")</f>
        <v/>
      </c>
      <c r="O69" s="463"/>
      <c r="P69" s="48" t="str">
        <f>IF(Journey!K32="C","E","")</f>
        <v/>
      </c>
      <c r="Q69" s="463"/>
      <c r="R69" s="48" t="str">
        <f>IF(Journey!L32="C","E","")</f>
        <v/>
      </c>
      <c r="S69" s="463"/>
      <c r="T69" s="48" t="str">
        <f>IF(Journey!M32="C","E","")</f>
        <v/>
      </c>
      <c r="U69" s="463"/>
      <c r="V69" s="48" t="str">
        <f>IF(Journey!N32="C","E","")</f>
        <v/>
      </c>
      <c r="W69" s="463"/>
      <c r="X69" s="48" t="str">
        <f>IF(Journey!O32="C","E","")</f>
        <v/>
      </c>
      <c r="Y69" s="463"/>
      <c r="Z69" s="48" t="str">
        <f>IF(Journey!P32="C","E","")</f>
        <v/>
      </c>
      <c r="AA69" s="463"/>
      <c r="AB69" s="48" t="str">
        <f>IF(Journey!Q32="C","E","")</f>
        <v/>
      </c>
      <c r="AC69" s="463"/>
      <c r="AD69" s="48" t="str">
        <f>IF(Journey!R32="C","E","")</f>
        <v/>
      </c>
      <c r="AE69" s="463"/>
      <c r="AF69" s="48" t="str">
        <f>IF(Journey!S32="C","E","")</f>
        <v/>
      </c>
      <c r="AG69" s="463"/>
      <c r="AH69" s="48" t="str">
        <f>IF(Journey!T32="C","E","")</f>
        <v/>
      </c>
      <c r="AI69" s="463"/>
      <c r="AJ69" s="48" t="str">
        <f>IF(Journey!U32="C","E","")</f>
        <v/>
      </c>
      <c r="AK69" s="463"/>
      <c r="AL69" s="48" t="str">
        <f>IF(Journey!V32="C","E","")</f>
        <v/>
      </c>
      <c r="AM69" s="463"/>
      <c r="AN69" s="48" t="str">
        <f>IF(Journey!W32="C","E","")</f>
        <v/>
      </c>
      <c r="AO69" s="463"/>
      <c r="AP69" s="48" t="str">
        <f>IF(Journey!X32="C","E","")</f>
        <v/>
      </c>
      <c r="AQ69" s="463"/>
      <c r="AR69" s="48" t="str">
        <f>IF(Journey!Y32="C","E","")</f>
        <v/>
      </c>
      <c r="AS69" s="463"/>
      <c r="AT69" s="48" t="str">
        <f>IF(Journey!Z32="C","E","")</f>
        <v/>
      </c>
      <c r="AU69" s="463"/>
      <c r="AV69" s="48" t="str">
        <f>IF(Journey!AA32="C","E","")</f>
        <v/>
      </c>
      <c r="AW69" s="463"/>
      <c r="AX69" s="48" t="str">
        <f>IF(Journey!AB32="C","E","")</f>
        <v/>
      </c>
      <c r="AY69" s="463"/>
      <c r="AZ69" s="48" t="str">
        <f>IF(Journey!AC32="C","E","")</f>
        <v/>
      </c>
      <c r="BA69" s="463"/>
      <c r="BB69" s="48" t="str">
        <f>IF(Journey!AD32="C","E","")</f>
        <v/>
      </c>
      <c r="BC69" s="463"/>
      <c r="BD69" s="48" t="str">
        <f>IF(Journey!AE32="C","E","")</f>
        <v/>
      </c>
      <c r="BE69" s="463"/>
      <c r="BF69" s="48" t="str">
        <f>IF(Journey!AF32="C","E","")</f>
        <v/>
      </c>
      <c r="BG69" s="463"/>
      <c r="BH69" s="48" t="str">
        <f>IF(Journey!AG32="C","E","")</f>
        <v/>
      </c>
      <c r="BI69" s="462"/>
      <c r="BJ69" s="15"/>
    </row>
    <row r="70" spans="1:62">
      <c r="A70" s="53" t="str">
        <f>Journey!C33</f>
        <v>SAVE Water</v>
      </c>
      <c r="B70" s="48" t="str">
        <f>IF(Journey!D35="C","E","")</f>
        <v/>
      </c>
      <c r="C70" s="463"/>
      <c r="D70" s="48" t="str">
        <f>IF(Journey!E35="C","E","")</f>
        <v/>
      </c>
      <c r="E70" s="463"/>
      <c r="F70" s="48" t="str">
        <f>IF(Journey!F35="C","E","")</f>
        <v/>
      </c>
      <c r="G70" s="463"/>
      <c r="H70" s="48" t="str">
        <f>IF(Journey!G35="C","E","")</f>
        <v/>
      </c>
      <c r="I70" s="463"/>
      <c r="J70" s="48" t="str">
        <f>IF(Journey!H35="C","E","")</f>
        <v/>
      </c>
      <c r="K70" s="463"/>
      <c r="L70" s="48" t="str">
        <f>IF(Journey!I35="C","E","")</f>
        <v/>
      </c>
      <c r="M70" s="463"/>
      <c r="N70" s="48" t="str">
        <f>IF(Journey!J35="C","E","")</f>
        <v/>
      </c>
      <c r="O70" s="463"/>
      <c r="P70" s="48" t="str">
        <f>IF(Journey!K35="C","E","")</f>
        <v/>
      </c>
      <c r="Q70" s="463"/>
      <c r="R70" s="48" t="str">
        <f>IF(Journey!L35="C","E","")</f>
        <v/>
      </c>
      <c r="S70" s="463"/>
      <c r="T70" s="48" t="str">
        <f>IF(Journey!M35="C","E","")</f>
        <v/>
      </c>
      <c r="U70" s="463"/>
      <c r="V70" s="48" t="str">
        <f>IF(Journey!N35="C","E","")</f>
        <v/>
      </c>
      <c r="W70" s="463"/>
      <c r="X70" s="48" t="str">
        <f>IF(Journey!O35="C","E","")</f>
        <v/>
      </c>
      <c r="Y70" s="463"/>
      <c r="Z70" s="48" t="str">
        <f>IF(Journey!P35="C","E","")</f>
        <v/>
      </c>
      <c r="AA70" s="463"/>
      <c r="AB70" s="48" t="str">
        <f>IF(Journey!Q35="C","E","")</f>
        <v/>
      </c>
      <c r="AC70" s="463"/>
      <c r="AD70" s="48" t="str">
        <f>IF(Journey!R35="C","E","")</f>
        <v/>
      </c>
      <c r="AE70" s="463"/>
      <c r="AF70" s="48" t="str">
        <f>IF(Journey!S35="C","E","")</f>
        <v/>
      </c>
      <c r="AG70" s="463"/>
      <c r="AH70" s="48" t="str">
        <f>IF(Journey!T35="C","E","")</f>
        <v/>
      </c>
      <c r="AI70" s="463"/>
      <c r="AJ70" s="48" t="str">
        <f>IF(Journey!U35="C","E","")</f>
        <v/>
      </c>
      <c r="AK70" s="463"/>
      <c r="AL70" s="48" t="str">
        <f>IF(Journey!V35="C","E","")</f>
        <v/>
      </c>
      <c r="AM70" s="463"/>
      <c r="AN70" s="48" t="str">
        <f>IF(Journey!W35="C","E","")</f>
        <v/>
      </c>
      <c r="AO70" s="463"/>
      <c r="AP70" s="48" t="str">
        <f>IF(Journey!X35="C","E","")</f>
        <v/>
      </c>
      <c r="AQ70" s="463"/>
      <c r="AR70" s="48" t="str">
        <f>IF(Journey!Y35="C","E","")</f>
        <v/>
      </c>
      <c r="AS70" s="463"/>
      <c r="AT70" s="48" t="str">
        <f>IF(Journey!Z35="C","E","")</f>
        <v/>
      </c>
      <c r="AU70" s="463"/>
      <c r="AV70" s="48" t="str">
        <f>IF(Journey!AA35="C","E","")</f>
        <v/>
      </c>
      <c r="AW70" s="463"/>
      <c r="AX70" s="48" t="str">
        <f>IF(Journey!AB35="C","E","")</f>
        <v/>
      </c>
      <c r="AY70" s="463"/>
      <c r="AZ70" s="48" t="str">
        <f>IF(Journey!AC35="C","E","")</f>
        <v/>
      </c>
      <c r="BA70" s="463"/>
      <c r="BB70" s="48" t="str">
        <f>IF(Journey!AD35="C","E","")</f>
        <v/>
      </c>
      <c r="BC70" s="463"/>
      <c r="BD70" s="48" t="str">
        <f>IF(Journey!AE35="C","E","")</f>
        <v/>
      </c>
      <c r="BE70" s="463"/>
      <c r="BF70" s="48" t="str">
        <f>IF(Journey!AF35="C","E","")</f>
        <v/>
      </c>
      <c r="BG70" s="463"/>
      <c r="BH70" s="48" t="str">
        <f>IF(Journey!AG35="C","E","")</f>
        <v/>
      </c>
      <c r="BI70" s="462"/>
      <c r="BJ70" s="15"/>
    </row>
    <row r="71" spans="1:62">
      <c r="A71" s="53" t="str">
        <f>Journey!C36</f>
        <v>SHARE Water</v>
      </c>
      <c r="B71" s="48" t="str">
        <f>IF(Journey!D38="C","E","")</f>
        <v/>
      </c>
      <c r="C71" s="463"/>
      <c r="D71" s="48" t="str">
        <f>IF(Journey!E38="C","E","")</f>
        <v/>
      </c>
      <c r="E71" s="463"/>
      <c r="F71" s="48" t="str">
        <f>IF(Journey!F38="C","E","")</f>
        <v/>
      </c>
      <c r="G71" s="463"/>
      <c r="H71" s="48" t="str">
        <f>IF(Journey!G38="C","E","")</f>
        <v/>
      </c>
      <c r="I71" s="463"/>
      <c r="J71" s="48" t="str">
        <f>IF(Journey!H38="C","E","")</f>
        <v/>
      </c>
      <c r="K71" s="463"/>
      <c r="L71" s="48" t="str">
        <f>IF(Journey!I38="C","E","")</f>
        <v/>
      </c>
      <c r="M71" s="463"/>
      <c r="N71" s="48" t="str">
        <f>IF(Journey!J38="C","E","")</f>
        <v/>
      </c>
      <c r="O71" s="463"/>
      <c r="P71" s="48" t="str">
        <f>IF(Journey!K38="C","E","")</f>
        <v/>
      </c>
      <c r="Q71" s="463"/>
      <c r="R71" s="48" t="str">
        <f>IF(Journey!L38="C","E","")</f>
        <v/>
      </c>
      <c r="S71" s="463"/>
      <c r="T71" s="48" t="str">
        <f>IF(Journey!M38="C","E","")</f>
        <v/>
      </c>
      <c r="U71" s="463"/>
      <c r="V71" s="48" t="str">
        <f>IF(Journey!N38="C","E","")</f>
        <v/>
      </c>
      <c r="W71" s="463"/>
      <c r="X71" s="48" t="str">
        <f>IF(Journey!O38="C","E","")</f>
        <v/>
      </c>
      <c r="Y71" s="463"/>
      <c r="Z71" s="48" t="str">
        <f>IF(Journey!P38="C","E","")</f>
        <v/>
      </c>
      <c r="AA71" s="463"/>
      <c r="AB71" s="48" t="str">
        <f>IF(Journey!Q38="C","E","")</f>
        <v/>
      </c>
      <c r="AC71" s="463"/>
      <c r="AD71" s="48" t="str">
        <f>IF(Journey!R38="C","E","")</f>
        <v/>
      </c>
      <c r="AE71" s="463"/>
      <c r="AF71" s="48" t="str">
        <f>IF(Journey!S38="C","E","")</f>
        <v/>
      </c>
      <c r="AG71" s="463"/>
      <c r="AH71" s="48" t="str">
        <f>IF(Journey!T38="C","E","")</f>
        <v/>
      </c>
      <c r="AI71" s="463"/>
      <c r="AJ71" s="48" t="str">
        <f>IF(Journey!U38="C","E","")</f>
        <v/>
      </c>
      <c r="AK71" s="463"/>
      <c r="AL71" s="48" t="str">
        <f>IF(Journey!V38="C","E","")</f>
        <v/>
      </c>
      <c r="AM71" s="463"/>
      <c r="AN71" s="48" t="str">
        <f>IF(Journey!W38="C","E","")</f>
        <v/>
      </c>
      <c r="AO71" s="463"/>
      <c r="AP71" s="48" t="str">
        <f>IF(Journey!X38="C","E","")</f>
        <v/>
      </c>
      <c r="AQ71" s="463"/>
      <c r="AR71" s="48" t="str">
        <f>IF(Journey!Y38="C","E","")</f>
        <v/>
      </c>
      <c r="AS71" s="463"/>
      <c r="AT71" s="48" t="str">
        <f>IF(Journey!Z38="C","E","")</f>
        <v/>
      </c>
      <c r="AU71" s="463"/>
      <c r="AV71" s="48" t="str">
        <f>IF(Journey!AA38="C","E","")</f>
        <v/>
      </c>
      <c r="AW71" s="463"/>
      <c r="AX71" s="48" t="str">
        <f>IF(Journey!AB38="C","E","")</f>
        <v/>
      </c>
      <c r="AY71" s="463"/>
      <c r="AZ71" s="48" t="str">
        <f>IF(Journey!AC38="C","E","")</f>
        <v/>
      </c>
      <c r="BA71" s="463"/>
      <c r="BB71" s="48" t="str">
        <f>IF(Journey!AD38="C","E","")</f>
        <v/>
      </c>
      <c r="BC71" s="463"/>
      <c r="BD71" s="48" t="str">
        <f>IF(Journey!AE38="C","E","")</f>
        <v/>
      </c>
      <c r="BE71" s="463"/>
      <c r="BF71" s="48" t="str">
        <f>IF(Journey!AF38="C","E","")</f>
        <v/>
      </c>
      <c r="BG71" s="463"/>
      <c r="BH71" s="48" t="str">
        <f>IF(Journey!AG38="C","E","")</f>
        <v/>
      </c>
      <c r="BI71" s="462"/>
      <c r="BJ71" s="15"/>
    </row>
    <row r="72" spans="1:62">
      <c r="A72" s="53" t="str">
        <f>Journey!C39</f>
        <v>WOW!</v>
      </c>
      <c r="B72" s="48" t="str">
        <f>IF(Journey!D41="C","E","")</f>
        <v/>
      </c>
      <c r="C72" s="463"/>
      <c r="D72" s="48" t="str">
        <f>IF(Journey!E41="C","E","")</f>
        <v/>
      </c>
      <c r="E72" s="463"/>
      <c r="F72" s="48" t="str">
        <f>IF(Journey!F41="C","E","")</f>
        <v/>
      </c>
      <c r="G72" s="463"/>
      <c r="H72" s="48" t="str">
        <f>IF(Journey!G41="C","E","")</f>
        <v/>
      </c>
      <c r="I72" s="463"/>
      <c r="J72" s="48" t="str">
        <f>IF(Journey!H41="C","E","")</f>
        <v/>
      </c>
      <c r="K72" s="463"/>
      <c r="L72" s="48" t="str">
        <f>IF(Journey!I41="C","E","")</f>
        <v/>
      </c>
      <c r="M72" s="463"/>
      <c r="N72" s="48" t="str">
        <f>IF(Journey!J41="C","E","")</f>
        <v/>
      </c>
      <c r="O72" s="463"/>
      <c r="P72" s="48" t="str">
        <f>IF(Journey!K41="C","E","")</f>
        <v/>
      </c>
      <c r="Q72" s="463"/>
      <c r="R72" s="48" t="str">
        <f>IF(Journey!L41="C","E","")</f>
        <v/>
      </c>
      <c r="S72" s="463"/>
      <c r="T72" s="48" t="str">
        <f>IF(Journey!M41="C","E","")</f>
        <v/>
      </c>
      <c r="U72" s="463"/>
      <c r="V72" s="48" t="str">
        <f>IF(Journey!N41="C","E","")</f>
        <v/>
      </c>
      <c r="W72" s="463"/>
      <c r="X72" s="48" t="str">
        <f>IF(Journey!O41="C","E","")</f>
        <v/>
      </c>
      <c r="Y72" s="463"/>
      <c r="Z72" s="48" t="str">
        <f>IF(Journey!P41="C","E","")</f>
        <v/>
      </c>
      <c r="AA72" s="463"/>
      <c r="AB72" s="48" t="str">
        <f>IF(Journey!Q41="C","E","")</f>
        <v/>
      </c>
      <c r="AC72" s="463"/>
      <c r="AD72" s="48" t="str">
        <f>IF(Journey!R41="C","E","")</f>
        <v/>
      </c>
      <c r="AE72" s="463"/>
      <c r="AF72" s="48" t="str">
        <f>IF(Journey!S41="C","E","")</f>
        <v/>
      </c>
      <c r="AG72" s="463"/>
      <c r="AH72" s="48" t="str">
        <f>IF(Journey!T41="C","E","")</f>
        <v/>
      </c>
      <c r="AI72" s="463"/>
      <c r="AJ72" s="48" t="str">
        <f>IF(Journey!U41="C","E","")</f>
        <v/>
      </c>
      <c r="AK72" s="463"/>
      <c r="AL72" s="48" t="str">
        <f>IF(Journey!V41="C","E","")</f>
        <v/>
      </c>
      <c r="AM72" s="463"/>
      <c r="AN72" s="48" t="str">
        <f>IF(Journey!W41="C","E","")</f>
        <v/>
      </c>
      <c r="AO72" s="463"/>
      <c r="AP72" s="48" t="str">
        <f>IF(Journey!X41="C","E","")</f>
        <v/>
      </c>
      <c r="AQ72" s="463"/>
      <c r="AR72" s="48" t="str">
        <f>IF(Journey!Y41="C","E","")</f>
        <v/>
      </c>
      <c r="AS72" s="463"/>
      <c r="AT72" s="48" t="str">
        <f>IF(Journey!Z41="C","E","")</f>
        <v/>
      </c>
      <c r="AU72" s="463"/>
      <c r="AV72" s="48" t="str">
        <f>IF(Journey!AA41="C","E","")</f>
        <v/>
      </c>
      <c r="AW72" s="463"/>
      <c r="AX72" s="48" t="str">
        <f>IF(Journey!AB41="C","E","")</f>
        <v/>
      </c>
      <c r="AY72" s="463"/>
      <c r="AZ72" s="48" t="str">
        <f>IF(Journey!AC41="C","E","")</f>
        <v/>
      </c>
      <c r="BA72" s="463"/>
      <c r="BB72" s="48" t="str">
        <f>IF(Journey!AD41="C","E","")</f>
        <v/>
      </c>
      <c r="BC72" s="463"/>
      <c r="BD72" s="48" t="str">
        <f>IF(Journey!AE41="C","E","")</f>
        <v/>
      </c>
      <c r="BE72" s="463"/>
      <c r="BF72" s="48" t="str">
        <f>IF(Journey!AF41="C","E","")</f>
        <v/>
      </c>
      <c r="BG72" s="463"/>
      <c r="BH72" s="48" t="str">
        <f>IF(Journey!AG41="C","E","")</f>
        <v/>
      </c>
      <c r="BI72" s="462"/>
      <c r="BJ72" s="15"/>
    </row>
    <row r="73" spans="1:62" s="15" customFormat="1">
      <c r="A73" s="224" t="str">
        <f>Journey!A45</f>
        <v>A World of Girls</v>
      </c>
      <c r="B73" s="51"/>
      <c r="C73" s="316"/>
      <c r="D73" s="51"/>
      <c r="E73" s="316"/>
      <c r="F73" s="51"/>
      <c r="G73" s="316"/>
      <c r="H73" s="51"/>
      <c r="I73" s="316"/>
      <c r="J73" s="51"/>
      <c r="K73" s="316"/>
      <c r="L73" s="51"/>
      <c r="M73" s="316"/>
      <c r="N73" s="51"/>
      <c r="O73" s="316"/>
      <c r="P73" s="51"/>
      <c r="Q73" s="316"/>
      <c r="R73" s="51"/>
      <c r="S73" s="316"/>
      <c r="T73" s="51"/>
      <c r="U73" s="316"/>
      <c r="V73" s="51"/>
      <c r="W73" s="316"/>
      <c r="X73" s="51"/>
      <c r="Y73" s="316"/>
      <c r="Z73" s="51"/>
      <c r="AA73" s="316"/>
      <c r="AB73" s="51"/>
      <c r="AC73" s="316"/>
      <c r="AD73" s="51"/>
      <c r="AE73" s="316"/>
      <c r="AF73" s="51"/>
      <c r="AG73" s="316"/>
      <c r="AH73" s="51"/>
      <c r="AI73" s="316"/>
      <c r="AJ73" s="51"/>
      <c r="AK73" s="316"/>
      <c r="AL73" s="51"/>
      <c r="AM73" s="316"/>
      <c r="AN73" s="51"/>
      <c r="AO73" s="316"/>
      <c r="AP73" s="51"/>
      <c r="AQ73" s="316"/>
      <c r="AR73" s="51"/>
      <c r="AS73" s="316"/>
      <c r="AT73" s="51"/>
      <c r="AU73" s="316"/>
      <c r="AV73" s="51"/>
      <c r="AW73" s="316"/>
      <c r="AX73" s="51"/>
      <c r="AY73" s="316"/>
      <c r="AZ73" s="51"/>
      <c r="BA73" s="316"/>
      <c r="BB73" s="51"/>
      <c r="BC73" s="316"/>
      <c r="BD73" s="51"/>
      <c r="BE73" s="316"/>
      <c r="BF73" s="51"/>
      <c r="BG73" s="316"/>
      <c r="BH73" s="51"/>
      <c r="BI73" s="321"/>
    </row>
    <row r="74" spans="1:62">
      <c r="A74" s="53" t="str">
        <f>Journey!C46</f>
        <v>Hear a Story</v>
      </c>
      <c r="B74" s="48" t="str">
        <f>IF(Journey!D48="C","E","")</f>
        <v/>
      </c>
      <c r="C74" s="463"/>
      <c r="D74" s="48" t="str">
        <f>IF(Journey!E48="C","E","")</f>
        <v/>
      </c>
      <c r="E74" s="463"/>
      <c r="F74" s="48" t="str">
        <f>IF(Journey!F48="C","E","")</f>
        <v/>
      </c>
      <c r="G74" s="463"/>
      <c r="H74" s="48" t="str">
        <f>IF(Journey!G48="C","E","")</f>
        <v/>
      </c>
      <c r="I74" s="463"/>
      <c r="J74" s="48" t="str">
        <f>IF(Journey!H48="C","E","")</f>
        <v/>
      </c>
      <c r="K74" s="463"/>
      <c r="L74" s="48" t="str">
        <f>IF(Journey!I48="C","E","")</f>
        <v/>
      </c>
      <c r="M74" s="463"/>
      <c r="N74" s="48" t="str">
        <f>IF(Journey!J48="C","E","")</f>
        <v/>
      </c>
      <c r="O74" s="463"/>
      <c r="P74" s="48" t="str">
        <f>IF(Journey!K48="C","E","")</f>
        <v/>
      </c>
      <c r="Q74" s="463"/>
      <c r="R74" s="48" t="str">
        <f>IF(Journey!L48="C","E","")</f>
        <v/>
      </c>
      <c r="S74" s="463"/>
      <c r="T74" s="48" t="str">
        <f>IF(Journey!M48="C","E","")</f>
        <v/>
      </c>
      <c r="U74" s="463"/>
      <c r="V74" s="48" t="str">
        <f>IF(Journey!N48="C","E","")</f>
        <v/>
      </c>
      <c r="W74" s="463"/>
      <c r="X74" s="48" t="str">
        <f>IF(Journey!O48="C","E","")</f>
        <v/>
      </c>
      <c r="Y74" s="463"/>
      <c r="Z74" s="48" t="str">
        <f>IF(Journey!P48="C","E","")</f>
        <v/>
      </c>
      <c r="AA74" s="463"/>
      <c r="AB74" s="48" t="str">
        <f>IF(Journey!Q48="C","E","")</f>
        <v/>
      </c>
      <c r="AC74" s="463"/>
      <c r="AD74" s="48" t="str">
        <f>IF(Journey!R48="C","E","")</f>
        <v/>
      </c>
      <c r="AE74" s="463"/>
      <c r="AF74" s="48" t="str">
        <f>IF(Journey!S48="C","E","")</f>
        <v/>
      </c>
      <c r="AG74" s="463"/>
      <c r="AH74" s="48" t="str">
        <f>IF(Journey!T48="C","E","")</f>
        <v/>
      </c>
      <c r="AI74" s="463"/>
      <c r="AJ74" s="48" t="str">
        <f>IF(Journey!U48="C","E","")</f>
        <v/>
      </c>
      <c r="AK74" s="463"/>
      <c r="AL74" s="48" t="str">
        <f>IF(Journey!V48="C","E","")</f>
        <v/>
      </c>
      <c r="AM74" s="463"/>
      <c r="AN74" s="48" t="str">
        <f>IF(Journey!W48="C","E","")</f>
        <v/>
      </c>
      <c r="AO74" s="463"/>
      <c r="AP74" s="48" t="str">
        <f>IF(Journey!X48="C","E","")</f>
        <v/>
      </c>
      <c r="AQ74" s="463"/>
      <c r="AR74" s="48" t="str">
        <f>IF(Journey!Y48="C","E","")</f>
        <v/>
      </c>
      <c r="AS74" s="463"/>
      <c r="AT74" s="48" t="str">
        <f>IF(Journey!Z48="C","E","")</f>
        <v/>
      </c>
      <c r="AU74" s="463"/>
      <c r="AV74" s="48" t="str">
        <f>IF(Journey!AA48="C","E","")</f>
        <v/>
      </c>
      <c r="AW74" s="463"/>
      <c r="AX74" s="48" t="str">
        <f>IF(Journey!AB48="C","E","")</f>
        <v/>
      </c>
      <c r="AY74" s="463"/>
      <c r="AZ74" s="48" t="str">
        <f>IF(Journey!AC48="C","E","")</f>
        <v/>
      </c>
      <c r="BA74" s="463"/>
      <c r="BB74" s="48" t="str">
        <f>IF(Journey!AD48="C","E","")</f>
        <v/>
      </c>
      <c r="BC74" s="463"/>
      <c r="BD74" s="48" t="str">
        <f>IF(Journey!AE48="C","E","")</f>
        <v/>
      </c>
      <c r="BE74" s="463"/>
      <c r="BF74" s="48" t="str">
        <f>IF(Journey!AF48="C","E","")</f>
        <v/>
      </c>
      <c r="BG74" s="463"/>
      <c r="BH74" s="48" t="str">
        <f>IF(Journey!AG48="C","E","")</f>
        <v/>
      </c>
      <c r="BI74" s="462"/>
      <c r="BJ74" s="15"/>
    </row>
    <row r="75" spans="1:62">
      <c r="A75" s="53" t="str">
        <f>Journey!C49</f>
        <v>Change a Story</v>
      </c>
      <c r="B75" s="48" t="str">
        <f>IF(Journey!D51="C","E","")</f>
        <v/>
      </c>
      <c r="C75" s="463"/>
      <c r="D75" s="48" t="str">
        <f>IF(Journey!E51="C","E","")</f>
        <v/>
      </c>
      <c r="E75" s="463"/>
      <c r="F75" s="48" t="str">
        <f>IF(Journey!F51="C","E","")</f>
        <v/>
      </c>
      <c r="G75" s="463"/>
      <c r="H75" s="48" t="str">
        <f>IF(Journey!G51="C","E","")</f>
        <v/>
      </c>
      <c r="I75" s="463"/>
      <c r="J75" s="48" t="str">
        <f>IF(Journey!H51="C","E","")</f>
        <v/>
      </c>
      <c r="K75" s="463"/>
      <c r="L75" s="48" t="str">
        <f>IF(Journey!I51="C","E","")</f>
        <v/>
      </c>
      <c r="M75" s="463"/>
      <c r="N75" s="48" t="str">
        <f>IF(Journey!J51="C","E","")</f>
        <v/>
      </c>
      <c r="O75" s="463"/>
      <c r="P75" s="48" t="str">
        <f>IF(Journey!K51="C","E","")</f>
        <v/>
      </c>
      <c r="Q75" s="463"/>
      <c r="R75" s="48" t="str">
        <f>IF(Journey!L51="C","E","")</f>
        <v/>
      </c>
      <c r="S75" s="463"/>
      <c r="T75" s="48" t="str">
        <f>IF(Journey!M51="C","E","")</f>
        <v/>
      </c>
      <c r="U75" s="463"/>
      <c r="V75" s="48" t="str">
        <f>IF(Journey!N51="C","E","")</f>
        <v/>
      </c>
      <c r="W75" s="463"/>
      <c r="X75" s="48" t="str">
        <f>IF(Journey!O51="C","E","")</f>
        <v/>
      </c>
      <c r="Y75" s="463"/>
      <c r="Z75" s="48" t="str">
        <f>IF(Journey!P51="C","E","")</f>
        <v/>
      </c>
      <c r="AA75" s="463"/>
      <c r="AB75" s="48" t="str">
        <f>IF(Journey!Q51="C","E","")</f>
        <v/>
      </c>
      <c r="AC75" s="463"/>
      <c r="AD75" s="48" t="str">
        <f>IF(Journey!R51="C","E","")</f>
        <v/>
      </c>
      <c r="AE75" s="463"/>
      <c r="AF75" s="48" t="str">
        <f>IF(Journey!S51="C","E","")</f>
        <v/>
      </c>
      <c r="AG75" s="463"/>
      <c r="AH75" s="48" t="str">
        <f>IF(Journey!T51="C","E","")</f>
        <v/>
      </c>
      <c r="AI75" s="463"/>
      <c r="AJ75" s="48" t="str">
        <f>IF(Journey!U51="C","E","")</f>
        <v/>
      </c>
      <c r="AK75" s="463"/>
      <c r="AL75" s="48" t="str">
        <f>IF(Journey!V51="C","E","")</f>
        <v/>
      </c>
      <c r="AM75" s="463"/>
      <c r="AN75" s="48" t="str">
        <f>IF(Journey!W51="C","E","")</f>
        <v/>
      </c>
      <c r="AO75" s="463"/>
      <c r="AP75" s="48" t="str">
        <f>IF(Journey!X51="C","E","")</f>
        <v/>
      </c>
      <c r="AQ75" s="463"/>
      <c r="AR75" s="48" t="str">
        <f>IF(Journey!Y51="C","E","")</f>
        <v/>
      </c>
      <c r="AS75" s="463"/>
      <c r="AT75" s="48" t="str">
        <f>IF(Journey!Z51="C","E","")</f>
        <v/>
      </c>
      <c r="AU75" s="463"/>
      <c r="AV75" s="48" t="str">
        <f>IF(Journey!AA51="C","E","")</f>
        <v/>
      </c>
      <c r="AW75" s="463"/>
      <c r="AX75" s="48" t="str">
        <f>IF(Journey!AB51="C","E","")</f>
        <v/>
      </c>
      <c r="AY75" s="463"/>
      <c r="AZ75" s="48" t="str">
        <f>IF(Journey!AC51="C","E","")</f>
        <v/>
      </c>
      <c r="BA75" s="463"/>
      <c r="BB75" s="48" t="str">
        <f>IF(Journey!AD51="C","E","")</f>
        <v/>
      </c>
      <c r="BC75" s="463"/>
      <c r="BD75" s="48" t="str">
        <f>IF(Journey!AE51="C","E","")</f>
        <v/>
      </c>
      <c r="BE75" s="463"/>
      <c r="BF75" s="48" t="str">
        <f>IF(Journey!AF51="C","E","")</f>
        <v/>
      </c>
      <c r="BG75" s="463"/>
      <c r="BH75" s="48" t="str">
        <f>IF(Journey!AG51="C","E","")</f>
        <v/>
      </c>
      <c r="BI75" s="462"/>
      <c r="BJ75" s="15"/>
    </row>
    <row r="76" spans="1:62">
      <c r="A76" s="53" t="str">
        <f>Journey!C52</f>
        <v>Tell a Story</v>
      </c>
      <c r="B76" s="48" t="str">
        <f>IF(Journey!D54="C","E","")</f>
        <v/>
      </c>
      <c r="C76" s="463"/>
      <c r="D76" s="48" t="str">
        <f>IF(Journey!E54="C","E","")</f>
        <v/>
      </c>
      <c r="E76" s="463"/>
      <c r="F76" s="48" t="str">
        <f>IF(Journey!F54="C","E","")</f>
        <v/>
      </c>
      <c r="G76" s="463"/>
      <c r="H76" s="48" t="str">
        <f>IF(Journey!G54="C","E","")</f>
        <v/>
      </c>
      <c r="I76" s="463"/>
      <c r="J76" s="48" t="str">
        <f>IF(Journey!H54="C","E","")</f>
        <v/>
      </c>
      <c r="K76" s="463"/>
      <c r="L76" s="48" t="str">
        <f>IF(Journey!I54="C","E","")</f>
        <v/>
      </c>
      <c r="M76" s="463"/>
      <c r="N76" s="48" t="str">
        <f>IF(Journey!J54="C","E","")</f>
        <v/>
      </c>
      <c r="O76" s="463"/>
      <c r="P76" s="48" t="str">
        <f>IF(Journey!K54="C","E","")</f>
        <v/>
      </c>
      <c r="Q76" s="463"/>
      <c r="R76" s="48" t="str">
        <f>IF(Journey!L54="C","E","")</f>
        <v/>
      </c>
      <c r="S76" s="463"/>
      <c r="T76" s="48" t="str">
        <f>IF(Journey!M54="C","E","")</f>
        <v/>
      </c>
      <c r="U76" s="463"/>
      <c r="V76" s="48" t="str">
        <f>IF(Journey!N54="C","E","")</f>
        <v/>
      </c>
      <c r="W76" s="463"/>
      <c r="X76" s="48" t="str">
        <f>IF(Journey!O54="C","E","")</f>
        <v/>
      </c>
      <c r="Y76" s="463"/>
      <c r="Z76" s="48" t="str">
        <f>IF(Journey!P54="C","E","")</f>
        <v/>
      </c>
      <c r="AA76" s="463"/>
      <c r="AB76" s="48" t="str">
        <f>IF(Journey!Q54="C","E","")</f>
        <v/>
      </c>
      <c r="AC76" s="463"/>
      <c r="AD76" s="48" t="str">
        <f>IF(Journey!R54="C","E","")</f>
        <v/>
      </c>
      <c r="AE76" s="463"/>
      <c r="AF76" s="48" t="str">
        <f>IF(Journey!S54="C","E","")</f>
        <v/>
      </c>
      <c r="AG76" s="463"/>
      <c r="AH76" s="48" t="str">
        <f>IF(Journey!T54="C","E","")</f>
        <v/>
      </c>
      <c r="AI76" s="463"/>
      <c r="AJ76" s="48" t="str">
        <f>IF(Journey!U54="C","E","")</f>
        <v/>
      </c>
      <c r="AK76" s="463"/>
      <c r="AL76" s="48" t="str">
        <f>IF(Journey!V54="C","E","")</f>
        <v/>
      </c>
      <c r="AM76" s="463"/>
      <c r="AN76" s="48" t="str">
        <f>IF(Journey!W54="C","E","")</f>
        <v/>
      </c>
      <c r="AO76" s="463"/>
      <c r="AP76" s="48" t="str">
        <f>IF(Journey!X54="C","E","")</f>
        <v/>
      </c>
      <c r="AQ76" s="463"/>
      <c r="AR76" s="48" t="str">
        <f>IF(Journey!Y54="C","E","")</f>
        <v/>
      </c>
      <c r="AS76" s="463"/>
      <c r="AT76" s="48" t="str">
        <f>IF(Journey!Z54="C","E","")</f>
        <v/>
      </c>
      <c r="AU76" s="463"/>
      <c r="AV76" s="48" t="str">
        <f>IF(Journey!AA54="C","E","")</f>
        <v/>
      </c>
      <c r="AW76" s="463"/>
      <c r="AX76" s="48" t="str">
        <f>IF(Journey!AB54="C","E","")</f>
        <v/>
      </c>
      <c r="AY76" s="463"/>
      <c r="AZ76" s="48" t="str">
        <f>IF(Journey!AC54="C","E","")</f>
        <v/>
      </c>
      <c r="BA76" s="463"/>
      <c r="BB76" s="48" t="str">
        <f>IF(Journey!AD54="C","E","")</f>
        <v/>
      </c>
      <c r="BC76" s="463"/>
      <c r="BD76" s="48" t="str">
        <f>IF(Journey!AE54="C","E","")</f>
        <v/>
      </c>
      <c r="BE76" s="463"/>
      <c r="BF76" s="48" t="str">
        <f>IF(Journey!AF54="C","E","")</f>
        <v/>
      </c>
      <c r="BG76" s="463"/>
      <c r="BH76" s="48" t="str">
        <f>IF(Journey!AG54="C","E","")</f>
        <v/>
      </c>
      <c r="BI76" s="462"/>
      <c r="BJ76" s="15"/>
    </row>
    <row r="77" spans="1:62">
      <c r="A77" s="53" t="str">
        <f>Journey!C55</f>
        <v>Better World for Girls!</v>
      </c>
      <c r="B77" s="80" t="str">
        <f>IF(Journey!D57="C","E","")</f>
        <v/>
      </c>
      <c r="C77" s="463"/>
      <c r="D77" s="80" t="str">
        <f>IF(Journey!E57="C","E","")</f>
        <v/>
      </c>
      <c r="E77" s="463"/>
      <c r="F77" s="80" t="str">
        <f>IF(Journey!F57="C","E","")</f>
        <v/>
      </c>
      <c r="G77" s="463"/>
      <c r="H77" s="80" t="str">
        <f>IF(Journey!G57="C","E","")</f>
        <v/>
      </c>
      <c r="I77" s="463"/>
      <c r="J77" s="80" t="str">
        <f>IF(Journey!H57="C","E","")</f>
        <v/>
      </c>
      <c r="K77" s="463"/>
      <c r="L77" s="80" t="str">
        <f>IF(Journey!I57="C","E","")</f>
        <v/>
      </c>
      <c r="M77" s="463"/>
      <c r="N77" s="80" t="str">
        <f>IF(Journey!J57="C","E","")</f>
        <v/>
      </c>
      <c r="O77" s="463"/>
      <c r="P77" s="80" t="str">
        <f>IF(Journey!K57="C","E","")</f>
        <v/>
      </c>
      <c r="Q77" s="463"/>
      <c r="R77" s="80" t="str">
        <f>IF(Journey!L57="C","E","")</f>
        <v/>
      </c>
      <c r="S77" s="463"/>
      <c r="T77" s="80" t="str">
        <f>IF(Journey!M57="C","E","")</f>
        <v/>
      </c>
      <c r="U77" s="463"/>
      <c r="V77" s="80" t="str">
        <f>IF(Journey!N57="C","E","")</f>
        <v/>
      </c>
      <c r="W77" s="463"/>
      <c r="X77" s="80" t="str">
        <f>IF(Journey!O57="C","E","")</f>
        <v/>
      </c>
      <c r="Y77" s="463"/>
      <c r="Z77" s="80" t="str">
        <f>IF(Journey!P57="C","E","")</f>
        <v/>
      </c>
      <c r="AA77" s="463"/>
      <c r="AB77" s="80" t="str">
        <f>IF(Journey!Q57="C","E","")</f>
        <v/>
      </c>
      <c r="AC77" s="463"/>
      <c r="AD77" s="80" t="str">
        <f>IF(Journey!R57="C","E","")</f>
        <v/>
      </c>
      <c r="AE77" s="463"/>
      <c r="AF77" s="80" t="str">
        <f>IF(Journey!S57="C","E","")</f>
        <v/>
      </c>
      <c r="AG77" s="463"/>
      <c r="AH77" s="80" t="str">
        <f>IF(Journey!T57="C","E","")</f>
        <v/>
      </c>
      <c r="AI77" s="463"/>
      <c r="AJ77" s="80" t="str">
        <f>IF(Journey!U57="C","E","")</f>
        <v/>
      </c>
      <c r="AK77" s="463"/>
      <c r="AL77" s="80" t="str">
        <f>IF(Journey!V57="C","E","")</f>
        <v/>
      </c>
      <c r="AM77" s="463"/>
      <c r="AN77" s="80" t="str">
        <f>IF(Journey!W57="C","E","")</f>
        <v/>
      </c>
      <c r="AO77" s="463"/>
      <c r="AP77" s="80" t="str">
        <f>IF(Journey!X57="C","E","")</f>
        <v/>
      </c>
      <c r="AQ77" s="463"/>
      <c r="AR77" s="80" t="str">
        <f>IF(Journey!Y57="C","E","")</f>
        <v/>
      </c>
      <c r="AS77" s="463"/>
      <c r="AT77" s="80" t="str">
        <f>IF(Journey!Z57="C","E","")</f>
        <v/>
      </c>
      <c r="AU77" s="463"/>
      <c r="AV77" s="80" t="str">
        <f>IF(Journey!AA57="C","E","")</f>
        <v/>
      </c>
      <c r="AW77" s="463"/>
      <c r="AX77" s="80" t="str">
        <f>IF(Journey!AB57="C","E","")</f>
        <v/>
      </c>
      <c r="AY77" s="463"/>
      <c r="AZ77" s="80" t="str">
        <f>IF(Journey!AC57="C","E","")</f>
        <v/>
      </c>
      <c r="BA77" s="463"/>
      <c r="BB77" s="80" t="str">
        <f>IF(Journey!AD57="C","E","")</f>
        <v/>
      </c>
      <c r="BC77" s="463"/>
      <c r="BD77" s="80" t="str">
        <f>IF(Journey!AE57="C","E","")</f>
        <v/>
      </c>
      <c r="BE77" s="463"/>
      <c r="BF77" s="80" t="str">
        <f>IF(Journey!AF57="C","E","")</f>
        <v/>
      </c>
      <c r="BG77" s="463"/>
      <c r="BH77" s="80" t="str">
        <f>IF(Journey!AG57="C","E","")</f>
        <v/>
      </c>
      <c r="BI77" s="462"/>
      <c r="BJ77" s="15"/>
    </row>
    <row r="78" spans="1:62" s="15" customFormat="1">
      <c r="A78" s="303" t="s">
        <v>1048</v>
      </c>
      <c r="B78" s="48" t="str">
        <f>IF(Journey!D65="C","E","")</f>
        <v/>
      </c>
      <c r="C78" s="463"/>
      <c r="D78" s="48" t="str">
        <f>IF(Journey!E65="C","E","")</f>
        <v/>
      </c>
      <c r="E78" s="463"/>
      <c r="F78" s="48" t="str">
        <f>IF(Journey!F65="C","E","")</f>
        <v/>
      </c>
      <c r="G78" s="463"/>
      <c r="H78" s="48" t="str">
        <f>IF(Journey!G65="C","E","")</f>
        <v/>
      </c>
      <c r="I78" s="463"/>
      <c r="J78" s="48" t="str">
        <f>IF(Journey!H65="C","E","")</f>
        <v/>
      </c>
      <c r="K78" s="463"/>
      <c r="L78" s="48" t="str">
        <f>IF(Journey!I65="C","E","")</f>
        <v/>
      </c>
      <c r="M78" s="463"/>
      <c r="N78" s="48" t="str">
        <f>IF(Journey!J65="C","E","")</f>
        <v/>
      </c>
      <c r="O78" s="463"/>
      <c r="P78" s="48" t="str">
        <f>IF(Journey!K65="C","E","")</f>
        <v/>
      </c>
      <c r="Q78" s="463"/>
      <c r="R78" s="48" t="str">
        <f>IF(Journey!L65="C","E","")</f>
        <v/>
      </c>
      <c r="S78" s="463"/>
      <c r="T78" s="48" t="str">
        <f>IF(Journey!M65="C","E","")</f>
        <v/>
      </c>
      <c r="U78" s="463"/>
      <c r="V78" s="48" t="str">
        <f>IF(Journey!N65="C","E","")</f>
        <v/>
      </c>
      <c r="W78" s="463"/>
      <c r="X78" s="48" t="str">
        <f>IF(Journey!O65="C","E","")</f>
        <v/>
      </c>
      <c r="Y78" s="463"/>
      <c r="Z78" s="48" t="str">
        <f>IF(Journey!P65="C","E","")</f>
        <v/>
      </c>
      <c r="AA78" s="463"/>
      <c r="AB78" s="48" t="str">
        <f>IF(Journey!Q65="C","E","")</f>
        <v/>
      </c>
      <c r="AC78" s="463"/>
      <c r="AD78" s="48" t="str">
        <f>IF(Journey!R65="C","E","")</f>
        <v/>
      </c>
      <c r="AE78" s="463"/>
      <c r="AF78" s="48" t="str">
        <f>IF(Journey!S65="C","E","")</f>
        <v/>
      </c>
      <c r="AG78" s="463"/>
      <c r="AH78" s="48" t="str">
        <f>IF(Journey!T65="C","E","")</f>
        <v/>
      </c>
      <c r="AI78" s="463"/>
      <c r="AJ78" s="48" t="str">
        <f>IF(Journey!U65="C","E","")</f>
        <v/>
      </c>
      <c r="AK78" s="463"/>
      <c r="AL78" s="48" t="str">
        <f>IF(Journey!V65="C","E","")</f>
        <v/>
      </c>
      <c r="AM78" s="463"/>
      <c r="AN78" s="48" t="str">
        <f>IF(Journey!W65="C","E","")</f>
        <v/>
      </c>
      <c r="AO78" s="463"/>
      <c r="AP78" s="48" t="str">
        <f>IF(Journey!X65="C","E","")</f>
        <v/>
      </c>
      <c r="AQ78" s="463"/>
      <c r="AR78" s="48" t="str">
        <f>IF(Journey!Y65="C","E","")</f>
        <v/>
      </c>
      <c r="AS78" s="463"/>
      <c r="AT78" s="48" t="str">
        <f>IF(Journey!Z65="C","E","")</f>
        <v/>
      </c>
      <c r="AU78" s="463"/>
      <c r="AV78" s="48" t="str">
        <f>IF(Journey!AA65="C","E","")</f>
        <v/>
      </c>
      <c r="AW78" s="463"/>
      <c r="AX78" s="48" t="str">
        <f>IF(Journey!AB65="C","E","")</f>
        <v/>
      </c>
      <c r="AY78" s="463"/>
      <c r="AZ78" s="48" t="str">
        <f>IF(Journey!AC65="C","E","")</f>
        <v/>
      </c>
      <c r="BA78" s="463"/>
      <c r="BB78" s="48" t="str">
        <f>IF(Journey!AD65="C","E","")</f>
        <v/>
      </c>
      <c r="BC78" s="463"/>
      <c r="BD78" s="48" t="str">
        <f>IF(Journey!AE65="C","E","")</f>
        <v/>
      </c>
      <c r="BE78" s="463"/>
      <c r="BF78" s="48" t="str">
        <f>IF(Journey!AF65="C","E","")</f>
        <v/>
      </c>
      <c r="BG78" s="463"/>
      <c r="BH78" s="48" t="str">
        <f>IF(Journey!AG65="C","E","")</f>
        <v/>
      </c>
      <c r="BI78" s="462"/>
    </row>
    <row r="79" spans="1:62">
      <c r="A79" s="225" t="str">
        <f>Journey!$C$69</f>
        <v>Think Like a Citizen Scientist</v>
      </c>
      <c r="B79" s="48" t="str">
        <f>IF(Journey!D75="A","E","")</f>
        <v/>
      </c>
      <c r="C79" s="463"/>
      <c r="D79" s="48" t="str">
        <f>IF(Journey!E75="A","E","")</f>
        <v/>
      </c>
      <c r="E79" s="463"/>
      <c r="F79" s="48" t="str">
        <f>IF(Journey!F75="A","E","")</f>
        <v/>
      </c>
      <c r="G79" s="463"/>
      <c r="H79" s="48" t="str">
        <f>IF(Journey!G75="A","E","")</f>
        <v/>
      </c>
      <c r="I79" s="463"/>
      <c r="J79" s="48" t="str">
        <f>IF(Journey!H75="A","E","")</f>
        <v/>
      </c>
      <c r="K79" s="463"/>
      <c r="L79" s="48" t="str">
        <f>IF(Journey!I75="A","E","")</f>
        <v/>
      </c>
      <c r="M79" s="463"/>
      <c r="N79" s="48" t="str">
        <f>IF(Journey!J75="A","E","")</f>
        <v/>
      </c>
      <c r="O79" s="463"/>
      <c r="P79" s="48" t="str">
        <f>IF(Journey!K75="A","E","")</f>
        <v/>
      </c>
      <c r="Q79" s="463"/>
      <c r="R79" s="48" t="str">
        <f>IF(Journey!L75="A","E","")</f>
        <v/>
      </c>
      <c r="S79" s="463"/>
      <c r="T79" s="48" t="str">
        <f>IF(Journey!M75="A","E","")</f>
        <v/>
      </c>
      <c r="U79" s="463"/>
      <c r="V79" s="48" t="str">
        <f>IF(Journey!N75="A","E","")</f>
        <v/>
      </c>
      <c r="W79" s="463"/>
      <c r="X79" s="48" t="str">
        <f>IF(Journey!O75="A","E","")</f>
        <v/>
      </c>
      <c r="Y79" s="463"/>
      <c r="Z79" s="48" t="str">
        <f>IF(Journey!P75="A","E","")</f>
        <v/>
      </c>
      <c r="AA79" s="463"/>
      <c r="AB79" s="48" t="str">
        <f>IF(Journey!Q75="A","E","")</f>
        <v/>
      </c>
      <c r="AC79" s="463"/>
      <c r="AD79" s="48" t="str">
        <f>IF(Journey!R75="A","E","")</f>
        <v/>
      </c>
      <c r="AE79" s="463"/>
      <c r="AF79" s="48" t="str">
        <f>IF(Journey!S75="A","E","")</f>
        <v/>
      </c>
      <c r="AG79" s="463"/>
      <c r="AH79" s="48" t="str">
        <f>IF(Journey!T75="A","E","")</f>
        <v/>
      </c>
      <c r="AI79" s="463"/>
      <c r="AJ79" s="48" t="str">
        <f>IF(Journey!U75="A","E","")</f>
        <v/>
      </c>
      <c r="AK79" s="463"/>
      <c r="AL79" s="48" t="str">
        <f>IF(Journey!V75="A","E","")</f>
        <v/>
      </c>
      <c r="AM79" s="463"/>
      <c r="AN79" s="48" t="str">
        <f>IF(Journey!W75="A","E","")</f>
        <v/>
      </c>
      <c r="AO79" s="463"/>
      <c r="AP79" s="48" t="str">
        <f>IF(Journey!X75="A","E","")</f>
        <v/>
      </c>
      <c r="AQ79" s="463"/>
      <c r="AR79" s="48" t="str">
        <f>IF(Journey!Y75="A","E","")</f>
        <v/>
      </c>
      <c r="AS79" s="463"/>
      <c r="AT79" s="48" t="str">
        <f>IF(Journey!Z75="A","E","")</f>
        <v/>
      </c>
      <c r="AU79" s="463"/>
      <c r="AV79" s="48" t="str">
        <f>IF(Journey!AA75="A","E","")</f>
        <v/>
      </c>
      <c r="AW79" s="463"/>
      <c r="AX79" s="48" t="str">
        <f>IF(Journey!AB75="A","E","")</f>
        <v/>
      </c>
      <c r="AY79" s="463"/>
      <c r="AZ79" s="48" t="str">
        <f>IF(Journey!AC75="A","E","")</f>
        <v/>
      </c>
      <c r="BA79" s="463"/>
      <c r="BB79" s="48" t="str">
        <f>IF(Journey!AD75="A","E","")</f>
        <v/>
      </c>
      <c r="BC79" s="463"/>
      <c r="BD79" s="48" t="str">
        <f>IF(Journey!AE75="A","E","")</f>
        <v/>
      </c>
      <c r="BE79" s="463"/>
      <c r="BF79" s="48" t="str">
        <f>IF(Journey!AF75="A","E","")</f>
        <v/>
      </c>
      <c r="BG79" s="463"/>
      <c r="BH79" s="48" t="str">
        <f>IF(Journey!AG75="A","E","")</f>
        <v/>
      </c>
      <c r="BI79" s="462"/>
      <c r="BJ79" s="15"/>
    </row>
    <row r="80" spans="1:62">
      <c r="A80" s="310" t="s">
        <v>907</v>
      </c>
      <c r="B80" s="48" t="str">
        <f>IF(Journey!D78="A","E","")</f>
        <v/>
      </c>
      <c r="C80" s="463"/>
      <c r="D80" s="48" t="str">
        <f>IF(Journey!E78="A","E","")</f>
        <v/>
      </c>
      <c r="E80" s="463"/>
      <c r="F80" s="48" t="str">
        <f>IF(Journey!F78="A","E","")</f>
        <v/>
      </c>
      <c r="G80" s="463"/>
      <c r="H80" s="48" t="str">
        <f>IF(Journey!G78="A","E","")</f>
        <v/>
      </c>
      <c r="I80" s="463"/>
      <c r="J80" s="48" t="str">
        <f>IF(Journey!H78="A","E","")</f>
        <v/>
      </c>
      <c r="K80" s="463"/>
      <c r="L80" s="48" t="str">
        <f>IF(Journey!I78="A","E","")</f>
        <v/>
      </c>
      <c r="M80" s="463"/>
      <c r="N80" s="48" t="str">
        <f>IF(Journey!J78="A","E","")</f>
        <v/>
      </c>
      <c r="O80" s="463"/>
      <c r="P80" s="48" t="str">
        <f>IF(Journey!K78="A","E","")</f>
        <v/>
      </c>
      <c r="Q80" s="463"/>
      <c r="R80" s="48" t="str">
        <f>IF(Journey!L78="A","E","")</f>
        <v/>
      </c>
      <c r="S80" s="463"/>
      <c r="T80" s="48" t="str">
        <f>IF(Journey!M78="A","E","")</f>
        <v/>
      </c>
      <c r="U80" s="463"/>
      <c r="V80" s="48" t="str">
        <f>IF(Journey!N78="A","E","")</f>
        <v/>
      </c>
      <c r="W80" s="463"/>
      <c r="X80" s="48" t="str">
        <f>IF(Journey!O78="A","E","")</f>
        <v/>
      </c>
      <c r="Y80" s="463"/>
      <c r="Z80" s="48" t="str">
        <f>IF(Journey!P78="A","E","")</f>
        <v/>
      </c>
      <c r="AA80" s="463"/>
      <c r="AB80" s="48" t="str">
        <f>IF(Journey!Q78="A","E","")</f>
        <v/>
      </c>
      <c r="AC80" s="463"/>
      <c r="AD80" s="48" t="str">
        <f>IF(Journey!R78="A","E","")</f>
        <v/>
      </c>
      <c r="AE80" s="463"/>
      <c r="AF80" s="48" t="str">
        <f>IF(Journey!S78="A","E","")</f>
        <v/>
      </c>
      <c r="AG80" s="463"/>
      <c r="AH80" s="48" t="str">
        <f>IF(Journey!T78="A","E","")</f>
        <v/>
      </c>
      <c r="AI80" s="463"/>
      <c r="AJ80" s="48" t="str">
        <f>IF(Journey!U78="A","E","")</f>
        <v/>
      </c>
      <c r="AK80" s="463"/>
      <c r="AL80" s="48" t="str">
        <f>IF(Journey!V78="A","E","")</f>
        <v/>
      </c>
      <c r="AM80" s="463"/>
      <c r="AN80" s="48" t="str">
        <f>IF(Journey!W78="A","E","")</f>
        <v/>
      </c>
      <c r="AO80" s="463"/>
      <c r="AP80" s="48" t="str">
        <f>IF(Journey!X78="A","E","")</f>
        <v/>
      </c>
      <c r="AQ80" s="463"/>
      <c r="AR80" s="48" t="str">
        <f>IF(Journey!Y78="A","E","")</f>
        <v/>
      </c>
      <c r="AS80" s="463"/>
      <c r="AT80" s="48" t="str">
        <f>IF(Journey!Z78="A","E","")</f>
        <v/>
      </c>
      <c r="AU80" s="463"/>
      <c r="AV80" s="48" t="str">
        <f>IF(Journey!AA78="A","E","")</f>
        <v/>
      </c>
      <c r="AW80" s="463"/>
      <c r="AX80" s="48" t="str">
        <f>IF(Journey!AB78="A","E","")</f>
        <v/>
      </c>
      <c r="AY80" s="463"/>
      <c r="AZ80" s="48" t="str">
        <f>IF(Journey!AC78="A","E","")</f>
        <v/>
      </c>
      <c r="BA80" s="463"/>
      <c r="BB80" s="48" t="str">
        <f>IF(Journey!AD78="A","E","")</f>
        <v/>
      </c>
      <c r="BC80" s="463"/>
      <c r="BD80" s="48" t="str">
        <f>IF(Journey!AE78="A","E","")</f>
        <v/>
      </c>
      <c r="BE80" s="463"/>
      <c r="BF80" s="48" t="str">
        <f>IF(Journey!AF78="A","E","")</f>
        <v/>
      </c>
      <c r="BG80" s="463"/>
      <c r="BH80" s="48" t="str">
        <f>IF(Journey!AG78="A","E","")</f>
        <v/>
      </c>
      <c r="BI80" s="462"/>
      <c r="BJ80" s="15"/>
    </row>
    <row r="81" spans="1:62">
      <c r="A81" s="225" t="str">
        <f>Journey!C80</f>
        <v>Think Like an Engineer</v>
      </c>
      <c r="B81" s="48" t="str">
        <f>IF(Journey!D86="A","E","")</f>
        <v/>
      </c>
      <c r="C81" s="463"/>
      <c r="D81" s="48" t="str">
        <f>IF(Journey!E86="A","E","")</f>
        <v/>
      </c>
      <c r="E81" s="463"/>
      <c r="F81" s="48" t="str">
        <f>IF(Journey!F86="A","E","")</f>
        <v/>
      </c>
      <c r="G81" s="463"/>
      <c r="H81" s="48" t="str">
        <f>IF(Journey!G86="A","E","")</f>
        <v/>
      </c>
      <c r="I81" s="463"/>
      <c r="J81" s="48" t="str">
        <f>IF(Journey!H86="A","E","")</f>
        <v/>
      </c>
      <c r="K81" s="463"/>
      <c r="L81" s="48" t="str">
        <f>IF(Journey!I86="A","E","")</f>
        <v/>
      </c>
      <c r="M81" s="463"/>
      <c r="N81" s="48" t="str">
        <f>IF(Journey!J86="A","E","")</f>
        <v/>
      </c>
      <c r="O81" s="463"/>
      <c r="P81" s="48" t="str">
        <f>IF(Journey!K86="A","E","")</f>
        <v/>
      </c>
      <c r="Q81" s="463"/>
      <c r="R81" s="48" t="str">
        <f>IF(Journey!L86="A","E","")</f>
        <v/>
      </c>
      <c r="S81" s="463"/>
      <c r="T81" s="48" t="str">
        <f>IF(Journey!M86="A","E","")</f>
        <v/>
      </c>
      <c r="U81" s="463"/>
      <c r="V81" s="48" t="str">
        <f>IF(Journey!N86="A","E","")</f>
        <v/>
      </c>
      <c r="W81" s="463"/>
      <c r="X81" s="48" t="str">
        <f>IF(Journey!O86="A","E","")</f>
        <v/>
      </c>
      <c r="Y81" s="463"/>
      <c r="Z81" s="48" t="str">
        <f>IF(Journey!P86="A","E","")</f>
        <v/>
      </c>
      <c r="AA81" s="463"/>
      <c r="AB81" s="48" t="str">
        <f>IF(Journey!Q86="A","E","")</f>
        <v/>
      </c>
      <c r="AC81" s="463"/>
      <c r="AD81" s="48" t="str">
        <f>IF(Journey!R86="A","E","")</f>
        <v/>
      </c>
      <c r="AE81" s="463"/>
      <c r="AF81" s="48" t="str">
        <f>IF(Journey!S86="A","E","")</f>
        <v/>
      </c>
      <c r="AG81" s="463"/>
      <c r="AH81" s="48" t="str">
        <f>IF(Journey!T86="A","E","")</f>
        <v/>
      </c>
      <c r="AI81" s="463"/>
      <c r="AJ81" s="48" t="str">
        <f>IF(Journey!U86="A","E","")</f>
        <v/>
      </c>
      <c r="AK81" s="463"/>
      <c r="AL81" s="48" t="str">
        <f>IF(Journey!V86="A","E","")</f>
        <v/>
      </c>
      <c r="AM81" s="463"/>
      <c r="AN81" s="48" t="str">
        <f>IF(Journey!W86="A","E","")</f>
        <v/>
      </c>
      <c r="AO81" s="463"/>
      <c r="AP81" s="48" t="str">
        <f>IF(Journey!X86="A","E","")</f>
        <v/>
      </c>
      <c r="AQ81" s="463"/>
      <c r="AR81" s="48" t="str">
        <f>IF(Journey!Y86="A","E","")</f>
        <v/>
      </c>
      <c r="AS81" s="463"/>
      <c r="AT81" s="48" t="str">
        <f>IF(Journey!Z86="A","E","")</f>
        <v/>
      </c>
      <c r="AU81" s="463"/>
      <c r="AV81" s="48" t="str">
        <f>IF(Journey!AA86="A","E","")</f>
        <v/>
      </c>
      <c r="AW81" s="463"/>
      <c r="AX81" s="48" t="str">
        <f>IF(Journey!AB86="A","E","")</f>
        <v/>
      </c>
      <c r="AY81" s="463"/>
      <c r="AZ81" s="48" t="str">
        <f>IF(Journey!AC86="A","E","")</f>
        <v/>
      </c>
      <c r="BA81" s="463"/>
      <c r="BB81" s="48" t="str">
        <f>IF(Journey!AD86="A","E","")</f>
        <v/>
      </c>
      <c r="BC81" s="463"/>
      <c r="BD81" s="48" t="str">
        <f>IF(Journey!AE86="A","E","")</f>
        <v/>
      </c>
      <c r="BE81" s="463"/>
      <c r="BF81" s="48" t="str">
        <f>IF(Journey!AF86="A","E","")</f>
        <v/>
      </c>
      <c r="BG81" s="463"/>
      <c r="BH81" s="48" t="str">
        <f>IF(Journey!AG86="A","E","")</f>
        <v/>
      </c>
      <c r="BI81" s="462"/>
      <c r="BJ81" s="15"/>
    </row>
    <row r="82" spans="1:62">
      <c r="A82" s="310" t="s">
        <v>907</v>
      </c>
      <c r="B82" s="48" t="str">
        <f>IF(Journey!D89="A","E","")</f>
        <v/>
      </c>
      <c r="C82" s="463"/>
      <c r="D82" s="48" t="str">
        <f>IF(Journey!E89="A","E","")</f>
        <v/>
      </c>
      <c r="E82" s="463"/>
      <c r="F82" s="48" t="str">
        <f>IF(Journey!F89="A","E","")</f>
        <v/>
      </c>
      <c r="G82" s="463"/>
      <c r="H82" s="48" t="str">
        <f>IF(Journey!G89="A","E","")</f>
        <v/>
      </c>
      <c r="I82" s="463"/>
      <c r="J82" s="48" t="str">
        <f>IF(Journey!H89="A","E","")</f>
        <v/>
      </c>
      <c r="K82" s="463"/>
      <c r="L82" s="48" t="str">
        <f>IF(Journey!I89="A","E","")</f>
        <v/>
      </c>
      <c r="M82" s="463"/>
      <c r="N82" s="48" t="str">
        <f>IF(Journey!J89="A","E","")</f>
        <v/>
      </c>
      <c r="O82" s="463"/>
      <c r="P82" s="48" t="str">
        <f>IF(Journey!K89="A","E","")</f>
        <v/>
      </c>
      <c r="Q82" s="463"/>
      <c r="R82" s="48" t="str">
        <f>IF(Journey!L89="A","E","")</f>
        <v/>
      </c>
      <c r="S82" s="463"/>
      <c r="T82" s="48" t="str">
        <f>IF(Journey!M89="A","E","")</f>
        <v/>
      </c>
      <c r="U82" s="463"/>
      <c r="V82" s="48" t="str">
        <f>IF(Journey!N89="A","E","")</f>
        <v/>
      </c>
      <c r="W82" s="463"/>
      <c r="X82" s="48" t="str">
        <f>IF(Journey!O89="A","E","")</f>
        <v/>
      </c>
      <c r="Y82" s="463"/>
      <c r="Z82" s="48" t="str">
        <f>IF(Journey!P89="A","E","")</f>
        <v/>
      </c>
      <c r="AA82" s="463"/>
      <c r="AB82" s="48" t="str">
        <f>IF(Journey!Q89="A","E","")</f>
        <v/>
      </c>
      <c r="AC82" s="463"/>
      <c r="AD82" s="48" t="str">
        <f>IF(Journey!R89="A","E","")</f>
        <v/>
      </c>
      <c r="AE82" s="463"/>
      <c r="AF82" s="48" t="str">
        <f>IF(Journey!S89="A","E","")</f>
        <v/>
      </c>
      <c r="AG82" s="463"/>
      <c r="AH82" s="48" t="str">
        <f>IF(Journey!T89="A","E","")</f>
        <v/>
      </c>
      <c r="AI82" s="463"/>
      <c r="AJ82" s="48" t="str">
        <f>IF(Journey!U89="A","E","")</f>
        <v/>
      </c>
      <c r="AK82" s="463"/>
      <c r="AL82" s="48" t="str">
        <f>IF(Journey!V89="A","E","")</f>
        <v/>
      </c>
      <c r="AM82" s="463"/>
      <c r="AN82" s="48" t="str">
        <f>IF(Journey!W89="A","E","")</f>
        <v/>
      </c>
      <c r="AO82" s="463"/>
      <c r="AP82" s="48" t="str">
        <f>IF(Journey!X89="A","E","")</f>
        <v/>
      </c>
      <c r="AQ82" s="463"/>
      <c r="AR82" s="48" t="str">
        <f>IF(Journey!Y89="A","E","")</f>
        <v/>
      </c>
      <c r="AS82" s="463"/>
      <c r="AT82" s="48" t="str">
        <f>IF(Journey!Z89="A","E","")</f>
        <v/>
      </c>
      <c r="AU82" s="463"/>
      <c r="AV82" s="48" t="str">
        <f>IF(Journey!AA89="A","E","")</f>
        <v/>
      </c>
      <c r="AW82" s="463"/>
      <c r="AX82" s="48" t="str">
        <f>IF(Journey!AB89="A","E","")</f>
        <v/>
      </c>
      <c r="AY82" s="463"/>
      <c r="AZ82" s="48" t="str">
        <f>IF(Journey!AC89="A","E","")</f>
        <v/>
      </c>
      <c r="BA82" s="463"/>
      <c r="BB82" s="48" t="str">
        <f>IF(Journey!AD89="A","E","")</f>
        <v/>
      </c>
      <c r="BC82" s="463"/>
      <c r="BD82" s="48" t="str">
        <f>IF(Journey!AE89="A","E","")</f>
        <v/>
      </c>
      <c r="BE82" s="463"/>
      <c r="BF82" s="48" t="str">
        <f>IF(Journey!AF89="A","E","")</f>
        <v/>
      </c>
      <c r="BG82" s="463"/>
      <c r="BH82" s="48" t="str">
        <f>IF(Journey!AG89="A","E","")</f>
        <v/>
      </c>
      <c r="BI82" s="462"/>
      <c r="BJ82" s="15"/>
    </row>
    <row r="83" spans="1:62">
      <c r="A83" s="225" t="str">
        <f>Journey!$C$91</f>
        <v>Think Like a Programmer</v>
      </c>
      <c r="B83" s="48" t="str">
        <f>IF(Journey!D97="A","E","")</f>
        <v/>
      </c>
      <c r="C83" s="463"/>
      <c r="D83" s="48" t="str">
        <f>IF(Journey!E97="A","E","")</f>
        <v/>
      </c>
      <c r="E83" s="463"/>
      <c r="F83" s="48" t="str">
        <f>IF(Journey!F97="A","E","")</f>
        <v/>
      </c>
      <c r="G83" s="463"/>
      <c r="H83" s="48" t="str">
        <f>IF(Journey!G97="A","E","")</f>
        <v/>
      </c>
      <c r="I83" s="463"/>
      <c r="J83" s="48" t="str">
        <f>IF(Journey!H97="A","E","")</f>
        <v/>
      </c>
      <c r="K83" s="463"/>
      <c r="L83" s="48" t="str">
        <f>IF(Journey!I97="A","E","")</f>
        <v/>
      </c>
      <c r="M83" s="463"/>
      <c r="N83" s="48" t="str">
        <f>IF(Journey!J97="A","E","")</f>
        <v/>
      </c>
      <c r="O83" s="463"/>
      <c r="P83" s="48" t="str">
        <f>IF(Journey!K97="A","E","")</f>
        <v/>
      </c>
      <c r="Q83" s="463"/>
      <c r="R83" s="48" t="str">
        <f>IF(Journey!L97="A","E","")</f>
        <v/>
      </c>
      <c r="S83" s="463"/>
      <c r="T83" s="48" t="str">
        <f>IF(Journey!M97="A","E","")</f>
        <v/>
      </c>
      <c r="U83" s="463"/>
      <c r="V83" s="48" t="str">
        <f>IF(Journey!N97="A","E","")</f>
        <v/>
      </c>
      <c r="W83" s="463"/>
      <c r="X83" s="48" t="str">
        <f>IF(Journey!O97="A","E","")</f>
        <v/>
      </c>
      <c r="Y83" s="463"/>
      <c r="Z83" s="48" t="str">
        <f>IF(Journey!P97="A","E","")</f>
        <v/>
      </c>
      <c r="AA83" s="463"/>
      <c r="AB83" s="48" t="str">
        <f>IF(Journey!Q97="A","E","")</f>
        <v/>
      </c>
      <c r="AC83" s="463"/>
      <c r="AD83" s="48" t="str">
        <f>IF(Journey!R97="A","E","")</f>
        <v/>
      </c>
      <c r="AE83" s="463"/>
      <c r="AF83" s="48" t="str">
        <f>IF(Journey!S97="A","E","")</f>
        <v/>
      </c>
      <c r="AG83" s="463"/>
      <c r="AH83" s="48" t="str">
        <f>IF(Journey!T97="A","E","")</f>
        <v/>
      </c>
      <c r="AI83" s="463"/>
      <c r="AJ83" s="48" t="str">
        <f>IF(Journey!U97="A","E","")</f>
        <v/>
      </c>
      <c r="AK83" s="463"/>
      <c r="AL83" s="48" t="str">
        <f>IF(Journey!V97="A","E","")</f>
        <v/>
      </c>
      <c r="AM83" s="463"/>
      <c r="AN83" s="48" t="str">
        <f>IF(Journey!W97="A","E","")</f>
        <v/>
      </c>
      <c r="AO83" s="463"/>
      <c r="AP83" s="48" t="str">
        <f>IF(Journey!X97="A","E","")</f>
        <v/>
      </c>
      <c r="AQ83" s="463"/>
      <c r="AR83" s="48" t="str">
        <f>IF(Journey!Y97="A","E","")</f>
        <v/>
      </c>
      <c r="AS83" s="463"/>
      <c r="AT83" s="48" t="str">
        <f>IF(Journey!Z97="A","E","")</f>
        <v/>
      </c>
      <c r="AU83" s="463"/>
      <c r="AV83" s="48" t="str">
        <f>IF(Journey!AA97="A","E","")</f>
        <v/>
      </c>
      <c r="AW83" s="463"/>
      <c r="AX83" s="48" t="str">
        <f>IF(Journey!AB97="A","E","")</f>
        <v/>
      </c>
      <c r="AY83" s="463"/>
      <c r="AZ83" s="48" t="str">
        <f>IF(Journey!AC97="A","E","")</f>
        <v/>
      </c>
      <c r="BA83" s="463"/>
      <c r="BB83" s="48" t="str">
        <f>IF(Journey!AD97="A","E","")</f>
        <v/>
      </c>
      <c r="BC83" s="463"/>
      <c r="BD83" s="48" t="str">
        <f>IF(Journey!AE97="A","E","")</f>
        <v/>
      </c>
      <c r="BE83" s="463"/>
      <c r="BF83" s="48" t="str">
        <f>IF(Journey!AF97="A","E","")</f>
        <v/>
      </c>
      <c r="BG83" s="463"/>
      <c r="BH83" s="48" t="str">
        <f>IF(Journey!AG97="A","E","")</f>
        <v/>
      </c>
      <c r="BI83" s="462"/>
      <c r="BJ83" s="15"/>
    </row>
    <row r="84" spans="1:62">
      <c r="A84" s="309" t="s">
        <v>907</v>
      </c>
      <c r="B84" s="48" t="str">
        <f>IF(Journey!D100="A","E","")</f>
        <v/>
      </c>
      <c r="C84" s="463"/>
      <c r="D84" s="48" t="str">
        <f>IF(Journey!E100="A","E","")</f>
        <v/>
      </c>
      <c r="E84" s="463"/>
      <c r="F84" s="48" t="str">
        <f>IF(Journey!F100="A","E","")</f>
        <v/>
      </c>
      <c r="G84" s="463"/>
      <c r="H84" s="48" t="str">
        <f>IF(Journey!G100="A","E","")</f>
        <v/>
      </c>
      <c r="I84" s="463"/>
      <c r="J84" s="48" t="str">
        <f>IF(Journey!H100="A","E","")</f>
        <v/>
      </c>
      <c r="K84" s="463"/>
      <c r="L84" s="48" t="str">
        <f>IF(Journey!I100="A","E","")</f>
        <v/>
      </c>
      <c r="M84" s="463"/>
      <c r="N84" s="48" t="str">
        <f>IF(Journey!J100="A","E","")</f>
        <v/>
      </c>
      <c r="O84" s="463"/>
      <c r="P84" s="48" t="str">
        <f>IF(Journey!K100="A","E","")</f>
        <v/>
      </c>
      <c r="Q84" s="463"/>
      <c r="R84" s="48" t="str">
        <f>IF(Journey!L100="A","E","")</f>
        <v/>
      </c>
      <c r="S84" s="463"/>
      <c r="T84" s="48" t="str">
        <f>IF(Journey!M100="A","E","")</f>
        <v/>
      </c>
      <c r="U84" s="463"/>
      <c r="V84" s="48" t="str">
        <f>IF(Journey!N100="A","E","")</f>
        <v/>
      </c>
      <c r="W84" s="463"/>
      <c r="X84" s="48" t="str">
        <f>IF(Journey!O100="A","E","")</f>
        <v/>
      </c>
      <c r="Y84" s="463"/>
      <c r="Z84" s="48" t="str">
        <f>IF(Journey!P100="A","E","")</f>
        <v/>
      </c>
      <c r="AA84" s="463"/>
      <c r="AB84" s="48" t="str">
        <f>IF(Journey!Q100="A","E","")</f>
        <v/>
      </c>
      <c r="AC84" s="463"/>
      <c r="AD84" s="48" t="str">
        <f>IF(Journey!R100="A","E","")</f>
        <v/>
      </c>
      <c r="AE84" s="463"/>
      <c r="AF84" s="48" t="str">
        <f>IF(Journey!S100="A","E","")</f>
        <v/>
      </c>
      <c r="AG84" s="463"/>
      <c r="AH84" s="48" t="str">
        <f>IF(Journey!T100="A","E","")</f>
        <v/>
      </c>
      <c r="AI84" s="463"/>
      <c r="AJ84" s="48" t="str">
        <f>IF(Journey!U100="A","E","")</f>
        <v/>
      </c>
      <c r="AK84" s="463"/>
      <c r="AL84" s="48" t="str">
        <f>IF(Journey!V100="A","E","")</f>
        <v/>
      </c>
      <c r="AM84" s="463"/>
      <c r="AN84" s="48" t="str">
        <f>IF(Journey!W100="A","E","")</f>
        <v/>
      </c>
      <c r="AO84" s="463"/>
      <c r="AP84" s="48" t="str">
        <f>IF(Journey!X100="A","E","")</f>
        <v/>
      </c>
      <c r="AQ84" s="463"/>
      <c r="AR84" s="48" t="str">
        <f>IF(Journey!Y100="A","E","")</f>
        <v/>
      </c>
      <c r="AS84" s="463"/>
      <c r="AT84" s="48" t="str">
        <f>IF(Journey!Z100="A","E","")</f>
        <v/>
      </c>
      <c r="AU84" s="463"/>
      <c r="AV84" s="48" t="str">
        <f>IF(Journey!AA100="A","E","")</f>
        <v/>
      </c>
      <c r="AW84" s="463"/>
      <c r="AX84" s="48" t="str">
        <f>IF(Journey!AB100="A","E","")</f>
        <v/>
      </c>
      <c r="AY84" s="463"/>
      <c r="AZ84" s="48" t="str">
        <f>IF(Journey!AC100="A","E","")</f>
        <v/>
      </c>
      <c r="BA84" s="463"/>
      <c r="BB84" s="48" t="str">
        <f>IF(Journey!AD100="A","E","")</f>
        <v/>
      </c>
      <c r="BC84" s="463"/>
      <c r="BD84" s="48" t="str">
        <f>IF(Journey!AE100="A","E","")</f>
        <v/>
      </c>
      <c r="BE84" s="463"/>
      <c r="BF84" s="48" t="str">
        <f>IF(Journey!AF100="A","E","")</f>
        <v/>
      </c>
      <c r="BG84" s="463"/>
      <c r="BH84" s="48" t="str">
        <f>IF(Journey!AG100="A","E","")</f>
        <v/>
      </c>
      <c r="BI84" s="462"/>
      <c r="BJ84" s="15"/>
    </row>
    <row r="85" spans="1:62" s="227" customFormat="1">
      <c r="A85" s="226" t="str">
        <f>'Council Own'!A5:AG5</f>
        <v>Our Council's Own</v>
      </c>
      <c r="B85" s="51"/>
      <c r="C85" s="316"/>
      <c r="D85" s="51"/>
      <c r="E85" s="316"/>
      <c r="F85" s="51"/>
      <c r="G85" s="316"/>
      <c r="H85" s="51"/>
      <c r="I85" s="316"/>
      <c r="J85" s="51"/>
      <c r="K85" s="316"/>
      <c r="L85" s="51"/>
      <c r="M85" s="316"/>
      <c r="N85" s="51"/>
      <c r="O85" s="316"/>
      <c r="P85" s="51"/>
      <c r="Q85" s="316"/>
      <c r="R85" s="51"/>
      <c r="S85" s="316"/>
      <c r="T85" s="51"/>
      <c r="U85" s="316"/>
      <c r="V85" s="51"/>
      <c r="W85" s="316"/>
      <c r="X85" s="51"/>
      <c r="Y85" s="316"/>
      <c r="Z85" s="51"/>
      <c r="AA85" s="316"/>
      <c r="AB85" s="51"/>
      <c r="AC85" s="316"/>
      <c r="AD85" s="51"/>
      <c r="AE85" s="316"/>
      <c r="AF85" s="51"/>
      <c r="AG85" s="316"/>
      <c r="AH85" s="51"/>
      <c r="AI85" s="316"/>
      <c r="AJ85" s="51"/>
      <c r="AK85" s="316"/>
      <c r="AL85" s="51"/>
      <c r="AM85" s="316"/>
      <c r="AN85" s="51"/>
      <c r="AO85" s="316"/>
      <c r="AP85" s="51"/>
      <c r="AQ85" s="316"/>
      <c r="AR85" s="51"/>
      <c r="AS85" s="316"/>
      <c r="AT85" s="51"/>
      <c r="AU85" s="316"/>
      <c r="AV85" s="51"/>
      <c r="AW85" s="316"/>
      <c r="AX85" s="51"/>
      <c r="AY85" s="316"/>
      <c r="AZ85" s="51"/>
      <c r="BA85" s="316"/>
      <c r="BB85" s="51"/>
      <c r="BC85" s="316"/>
      <c r="BD85" s="51"/>
      <c r="BE85" s="316"/>
      <c r="BF85" s="51"/>
      <c r="BG85" s="316"/>
      <c r="BH85" s="51"/>
      <c r="BI85" s="321"/>
    </row>
    <row r="86" spans="1:62">
      <c r="A86" s="49" t="str">
        <f>'Council Own'!B6</f>
        <v>&lt;&lt;List Badge 1 Here&gt;&gt;</v>
      </c>
      <c r="B86" s="48" t="str">
        <f>IF('Council Own'!D28="C","E","")</f>
        <v/>
      </c>
      <c r="C86" s="463"/>
      <c r="D86" s="48" t="str">
        <f>IF('Council Own'!E28="C","E","")</f>
        <v/>
      </c>
      <c r="E86" s="463"/>
      <c r="F86" s="48" t="str">
        <f>IF('Council Own'!F28="C","E","")</f>
        <v/>
      </c>
      <c r="G86" s="463"/>
      <c r="H86" s="48" t="str">
        <f>IF('Council Own'!G28="C","E","")</f>
        <v/>
      </c>
      <c r="I86" s="463"/>
      <c r="J86" s="48" t="str">
        <f>IF('Council Own'!H28="C","E","")</f>
        <v/>
      </c>
      <c r="K86" s="463"/>
      <c r="L86" s="48" t="str">
        <f>IF('Council Own'!I28="C","E","")</f>
        <v/>
      </c>
      <c r="M86" s="463"/>
      <c r="N86" s="48" t="str">
        <f>IF('Council Own'!J28="C","E","")</f>
        <v/>
      </c>
      <c r="O86" s="463"/>
      <c r="P86" s="48" t="str">
        <f>IF('Council Own'!K28="C","E","")</f>
        <v/>
      </c>
      <c r="Q86" s="463"/>
      <c r="R86" s="48" t="str">
        <f>IF('Council Own'!L28="C","E","")</f>
        <v/>
      </c>
      <c r="S86" s="463"/>
      <c r="T86" s="48" t="str">
        <f>IF('Council Own'!M28="C","E","")</f>
        <v/>
      </c>
      <c r="U86" s="463"/>
      <c r="V86" s="48" t="str">
        <f>IF('Council Own'!N28="C","E","")</f>
        <v/>
      </c>
      <c r="W86" s="463"/>
      <c r="X86" s="48" t="str">
        <f>IF('Council Own'!O28="C","E","")</f>
        <v/>
      </c>
      <c r="Y86" s="463"/>
      <c r="Z86" s="48" t="str">
        <f>IF('Council Own'!P28="C","E","")</f>
        <v/>
      </c>
      <c r="AA86" s="463"/>
      <c r="AB86" s="48" t="str">
        <f>IF('Council Own'!Q28="C","E","")</f>
        <v/>
      </c>
      <c r="AC86" s="463"/>
      <c r="AD86" s="48" t="str">
        <f>IF('Council Own'!R28="C","E","")</f>
        <v/>
      </c>
      <c r="AE86" s="463"/>
      <c r="AF86" s="48" t="str">
        <f>IF('Council Own'!S28="C","E","")</f>
        <v/>
      </c>
      <c r="AG86" s="463"/>
      <c r="AH86" s="48" t="str">
        <f>IF('Council Own'!T28="C","E","")</f>
        <v/>
      </c>
      <c r="AI86" s="463"/>
      <c r="AJ86" s="48" t="str">
        <f>IF('Council Own'!U28="C","E","")</f>
        <v/>
      </c>
      <c r="AK86" s="463"/>
      <c r="AL86" s="48" t="str">
        <f>IF('Council Own'!V28="C","E","")</f>
        <v/>
      </c>
      <c r="AM86" s="463"/>
      <c r="AN86" s="48" t="str">
        <f>IF('Council Own'!W28="C","E","")</f>
        <v/>
      </c>
      <c r="AO86" s="463"/>
      <c r="AP86" s="48" t="str">
        <f>IF('Council Own'!X28="C","E","")</f>
        <v/>
      </c>
      <c r="AQ86" s="463"/>
      <c r="AR86" s="48" t="str">
        <f>IF('Council Own'!Y28="C","E","")</f>
        <v/>
      </c>
      <c r="AS86" s="463"/>
      <c r="AT86" s="48" t="str">
        <f>IF('Council Own'!Z28="C","E","")</f>
        <v/>
      </c>
      <c r="AU86" s="463"/>
      <c r="AV86" s="48" t="str">
        <f>IF('Council Own'!AA28="C","E","")</f>
        <v/>
      </c>
      <c r="AW86" s="463"/>
      <c r="AX86" s="48" t="str">
        <f>IF('Council Own'!AB28="C","E","")</f>
        <v/>
      </c>
      <c r="AY86" s="463"/>
      <c r="AZ86" s="48" t="str">
        <f>IF('Council Own'!AC28="C","E","")</f>
        <v/>
      </c>
      <c r="BA86" s="463"/>
      <c r="BB86" s="48" t="str">
        <f>IF('Council Own'!AD28="C","E","")</f>
        <v/>
      </c>
      <c r="BC86" s="463"/>
      <c r="BD86" s="48" t="str">
        <f>IF('Council Own'!AE28="C","E","")</f>
        <v/>
      </c>
      <c r="BE86" s="463"/>
      <c r="BF86" s="48" t="str">
        <f>IF('Council Own'!AF28="C","E","")</f>
        <v/>
      </c>
      <c r="BG86" s="463"/>
      <c r="BH86" s="48" t="str">
        <f>IF('Council Own'!AG28="C","E","")</f>
        <v/>
      </c>
      <c r="BI86" s="462"/>
      <c r="BJ86" s="15"/>
    </row>
    <row r="87" spans="1:62">
      <c r="A87" s="49" t="str">
        <f>'Council Own'!B30</f>
        <v>&lt;&lt;List Badge 2 Here&gt;&gt;</v>
      </c>
      <c r="B87" s="48" t="str">
        <f>IF('Council Own'!D52="C","E","")</f>
        <v/>
      </c>
      <c r="C87" s="463"/>
      <c r="D87" s="48" t="str">
        <f>IF('Council Own'!E52="C","E","")</f>
        <v/>
      </c>
      <c r="E87" s="463"/>
      <c r="F87" s="48" t="str">
        <f>IF('Council Own'!F52="C","E","")</f>
        <v/>
      </c>
      <c r="G87" s="463"/>
      <c r="H87" s="48" t="str">
        <f>IF('Council Own'!G52="C","E","")</f>
        <v/>
      </c>
      <c r="I87" s="463"/>
      <c r="J87" s="48" t="str">
        <f>IF('Council Own'!H52="C","E","")</f>
        <v/>
      </c>
      <c r="K87" s="463"/>
      <c r="L87" s="48" t="str">
        <f>IF('Council Own'!I52="C","E","")</f>
        <v/>
      </c>
      <c r="M87" s="463"/>
      <c r="N87" s="48" t="str">
        <f>IF('Council Own'!J52="C","E","")</f>
        <v/>
      </c>
      <c r="O87" s="463"/>
      <c r="P87" s="48" t="str">
        <f>IF('Council Own'!K52="C","E","")</f>
        <v/>
      </c>
      <c r="Q87" s="463"/>
      <c r="R87" s="48" t="str">
        <f>IF('Council Own'!L52="C","E","")</f>
        <v/>
      </c>
      <c r="S87" s="463"/>
      <c r="T87" s="48" t="str">
        <f>IF('Council Own'!M52="C","E","")</f>
        <v/>
      </c>
      <c r="U87" s="463"/>
      <c r="V87" s="48" t="str">
        <f>IF('Council Own'!N52="C","E","")</f>
        <v/>
      </c>
      <c r="W87" s="463"/>
      <c r="X87" s="48" t="str">
        <f>IF('Council Own'!O52="C","E","")</f>
        <v/>
      </c>
      <c r="Y87" s="463"/>
      <c r="Z87" s="48" t="str">
        <f>IF('Council Own'!P52="C","E","")</f>
        <v/>
      </c>
      <c r="AA87" s="463"/>
      <c r="AB87" s="48" t="str">
        <f>IF('Council Own'!Q52="C","E","")</f>
        <v/>
      </c>
      <c r="AC87" s="463"/>
      <c r="AD87" s="48" t="str">
        <f>IF('Council Own'!R52="C","E","")</f>
        <v/>
      </c>
      <c r="AE87" s="463"/>
      <c r="AF87" s="48" t="str">
        <f>IF('Council Own'!S52="C","E","")</f>
        <v/>
      </c>
      <c r="AG87" s="463"/>
      <c r="AH87" s="48" t="str">
        <f>IF('Council Own'!T52="C","E","")</f>
        <v/>
      </c>
      <c r="AI87" s="463"/>
      <c r="AJ87" s="48" t="str">
        <f>IF('Council Own'!U52="C","E","")</f>
        <v/>
      </c>
      <c r="AK87" s="463"/>
      <c r="AL87" s="48" t="str">
        <f>IF('Council Own'!V52="C","E","")</f>
        <v/>
      </c>
      <c r="AM87" s="463"/>
      <c r="AN87" s="48" t="str">
        <f>IF('Council Own'!W52="C","E","")</f>
        <v/>
      </c>
      <c r="AO87" s="463"/>
      <c r="AP87" s="48" t="str">
        <f>IF('Council Own'!X52="C","E","")</f>
        <v/>
      </c>
      <c r="AQ87" s="463"/>
      <c r="AR87" s="48" t="str">
        <f>IF('Council Own'!Y52="C","E","")</f>
        <v/>
      </c>
      <c r="AS87" s="463"/>
      <c r="AT87" s="48" t="str">
        <f>IF('Council Own'!Z52="C","E","")</f>
        <v/>
      </c>
      <c r="AU87" s="463"/>
      <c r="AV87" s="48" t="str">
        <f>IF('Council Own'!AA52="C","E","")</f>
        <v/>
      </c>
      <c r="AW87" s="463"/>
      <c r="AX87" s="48" t="str">
        <f>IF('Council Own'!AB52="C","E","")</f>
        <v/>
      </c>
      <c r="AY87" s="463"/>
      <c r="AZ87" s="48" t="str">
        <f>IF('Council Own'!AC52="C","E","")</f>
        <v/>
      </c>
      <c r="BA87" s="463"/>
      <c r="BB87" s="48" t="str">
        <f>IF('Council Own'!AD52="C","E","")</f>
        <v/>
      </c>
      <c r="BC87" s="463"/>
      <c r="BD87" s="48" t="str">
        <f>IF('Council Own'!AE52="C","E","")</f>
        <v/>
      </c>
      <c r="BE87" s="463"/>
      <c r="BF87" s="48" t="str">
        <f>IF('Council Own'!AF52="C","E","")</f>
        <v/>
      </c>
      <c r="BG87" s="463"/>
      <c r="BH87" s="48" t="str">
        <f>IF('Council Own'!AG52="C","E","")</f>
        <v/>
      </c>
      <c r="BI87" s="462"/>
      <c r="BJ87" s="15"/>
    </row>
    <row r="88" spans="1:62">
      <c r="A88" s="49" t="str">
        <f>'Council Own'!B54</f>
        <v>&lt;&lt;List Badge 3 Here&gt;&gt;</v>
      </c>
      <c r="B88" s="48" t="str">
        <f>IF('Council Own'!D76="C","E","")</f>
        <v/>
      </c>
      <c r="C88" s="463"/>
      <c r="D88" s="48" t="str">
        <f>IF('Council Own'!E76="C","E","")</f>
        <v/>
      </c>
      <c r="E88" s="463"/>
      <c r="F88" s="48" t="str">
        <f>IF('Council Own'!F76="C","E","")</f>
        <v/>
      </c>
      <c r="G88" s="463"/>
      <c r="H88" s="48" t="str">
        <f>IF('Council Own'!G76="C","E","")</f>
        <v/>
      </c>
      <c r="I88" s="463"/>
      <c r="J88" s="48" t="str">
        <f>IF('Council Own'!H76="C","E","")</f>
        <v/>
      </c>
      <c r="K88" s="463"/>
      <c r="L88" s="48" t="str">
        <f>IF('Council Own'!I76="C","E","")</f>
        <v/>
      </c>
      <c r="M88" s="463"/>
      <c r="N88" s="48" t="str">
        <f>IF('Council Own'!J76="C","E","")</f>
        <v/>
      </c>
      <c r="O88" s="463"/>
      <c r="P88" s="48" t="str">
        <f>IF('Council Own'!K76="C","E","")</f>
        <v/>
      </c>
      <c r="Q88" s="463"/>
      <c r="R88" s="48" t="str">
        <f>IF('Council Own'!L76="C","E","")</f>
        <v/>
      </c>
      <c r="S88" s="463"/>
      <c r="T88" s="48" t="str">
        <f>IF('Council Own'!M76="C","E","")</f>
        <v/>
      </c>
      <c r="U88" s="463"/>
      <c r="V88" s="48" t="str">
        <f>IF('Council Own'!N76="C","E","")</f>
        <v/>
      </c>
      <c r="W88" s="463"/>
      <c r="X88" s="48" t="str">
        <f>IF('Council Own'!O76="C","E","")</f>
        <v/>
      </c>
      <c r="Y88" s="463"/>
      <c r="Z88" s="48" t="str">
        <f>IF('Council Own'!P76="C","E","")</f>
        <v/>
      </c>
      <c r="AA88" s="463"/>
      <c r="AB88" s="48" t="str">
        <f>IF('Council Own'!Q76="C","E","")</f>
        <v/>
      </c>
      <c r="AC88" s="463"/>
      <c r="AD88" s="48" t="str">
        <f>IF('Council Own'!R76="C","E","")</f>
        <v/>
      </c>
      <c r="AE88" s="463"/>
      <c r="AF88" s="48" t="str">
        <f>IF('Council Own'!S76="C","E","")</f>
        <v/>
      </c>
      <c r="AG88" s="463"/>
      <c r="AH88" s="48" t="str">
        <f>IF('Council Own'!T76="C","E","")</f>
        <v/>
      </c>
      <c r="AI88" s="463"/>
      <c r="AJ88" s="48" t="str">
        <f>IF('Council Own'!U76="C","E","")</f>
        <v/>
      </c>
      <c r="AK88" s="463"/>
      <c r="AL88" s="48" t="str">
        <f>IF('Council Own'!V76="C","E","")</f>
        <v/>
      </c>
      <c r="AM88" s="463"/>
      <c r="AN88" s="48" t="str">
        <f>IF('Council Own'!W76="C","E","")</f>
        <v/>
      </c>
      <c r="AO88" s="463"/>
      <c r="AP88" s="48" t="str">
        <f>IF('Council Own'!X76="C","E","")</f>
        <v/>
      </c>
      <c r="AQ88" s="463"/>
      <c r="AR88" s="48" t="str">
        <f>IF('Council Own'!Y76="C","E","")</f>
        <v/>
      </c>
      <c r="AS88" s="463"/>
      <c r="AT88" s="48" t="str">
        <f>IF('Council Own'!Z76="C","E","")</f>
        <v/>
      </c>
      <c r="AU88" s="463"/>
      <c r="AV88" s="48" t="str">
        <f>IF('Council Own'!AA76="C","E","")</f>
        <v/>
      </c>
      <c r="AW88" s="463"/>
      <c r="AX88" s="48" t="str">
        <f>IF('Council Own'!AB76="C","E","")</f>
        <v/>
      </c>
      <c r="AY88" s="463"/>
      <c r="AZ88" s="48" t="str">
        <f>IF('Council Own'!AC76="C","E","")</f>
        <v/>
      </c>
      <c r="BA88" s="463"/>
      <c r="BB88" s="48" t="str">
        <f>IF('Council Own'!AD76="C","E","")</f>
        <v/>
      </c>
      <c r="BC88" s="463"/>
      <c r="BD88" s="48" t="str">
        <f>IF('Council Own'!AE76="C","E","")</f>
        <v/>
      </c>
      <c r="BE88" s="463"/>
      <c r="BF88" s="48" t="str">
        <f>IF('Council Own'!AF76="C","E","")</f>
        <v/>
      </c>
      <c r="BG88" s="463"/>
      <c r="BH88" s="48" t="str">
        <f>IF('Council Own'!AG76="C","E","")</f>
        <v/>
      </c>
      <c r="BI88" s="462"/>
      <c r="BJ88" s="15"/>
    </row>
    <row r="89" spans="1:62">
      <c r="A89" s="49" t="str">
        <f>'Council Own'!B78</f>
        <v>&lt;&lt;List Badge 4 Here&gt;&gt;</v>
      </c>
      <c r="B89" s="48" t="str">
        <f>IF('Council Own'!D100="C","E","")</f>
        <v/>
      </c>
      <c r="C89" s="463"/>
      <c r="D89" s="48" t="str">
        <f>IF('Council Own'!E100="C","E","")</f>
        <v/>
      </c>
      <c r="E89" s="463"/>
      <c r="F89" s="48" t="str">
        <f>IF('Council Own'!F100="C","E","")</f>
        <v/>
      </c>
      <c r="G89" s="463"/>
      <c r="H89" s="48" t="str">
        <f>IF('Council Own'!G100="C","E","")</f>
        <v/>
      </c>
      <c r="I89" s="463"/>
      <c r="J89" s="48" t="str">
        <f>IF('Council Own'!H100="C","E","")</f>
        <v/>
      </c>
      <c r="K89" s="463"/>
      <c r="L89" s="48" t="str">
        <f>IF('Council Own'!I100="C","E","")</f>
        <v/>
      </c>
      <c r="M89" s="463"/>
      <c r="N89" s="48" t="str">
        <f>IF('Council Own'!J100="C","E","")</f>
        <v/>
      </c>
      <c r="O89" s="463"/>
      <c r="P89" s="48" t="str">
        <f>IF('Council Own'!K100="C","E","")</f>
        <v/>
      </c>
      <c r="Q89" s="463"/>
      <c r="R89" s="48" t="str">
        <f>IF('Council Own'!L100="C","E","")</f>
        <v/>
      </c>
      <c r="S89" s="463"/>
      <c r="T89" s="48" t="str">
        <f>IF('Council Own'!M100="C","E","")</f>
        <v/>
      </c>
      <c r="U89" s="463"/>
      <c r="V89" s="48" t="str">
        <f>IF('Council Own'!N100="C","E","")</f>
        <v/>
      </c>
      <c r="W89" s="463"/>
      <c r="X89" s="48" t="str">
        <f>IF('Council Own'!O100="C","E","")</f>
        <v/>
      </c>
      <c r="Y89" s="463"/>
      <c r="Z89" s="48" t="str">
        <f>IF('Council Own'!P100="C","E","")</f>
        <v/>
      </c>
      <c r="AA89" s="463"/>
      <c r="AB89" s="48" t="str">
        <f>IF('Council Own'!Q100="C","E","")</f>
        <v/>
      </c>
      <c r="AC89" s="463"/>
      <c r="AD89" s="48" t="str">
        <f>IF('Council Own'!R100="C","E","")</f>
        <v/>
      </c>
      <c r="AE89" s="463"/>
      <c r="AF89" s="48" t="str">
        <f>IF('Council Own'!S100="C","E","")</f>
        <v/>
      </c>
      <c r="AG89" s="463"/>
      <c r="AH89" s="48" t="str">
        <f>IF('Council Own'!T100="C","E","")</f>
        <v/>
      </c>
      <c r="AI89" s="463"/>
      <c r="AJ89" s="48" t="str">
        <f>IF('Council Own'!U100="C","E","")</f>
        <v/>
      </c>
      <c r="AK89" s="463"/>
      <c r="AL89" s="48" t="str">
        <f>IF('Council Own'!V100="C","E","")</f>
        <v/>
      </c>
      <c r="AM89" s="463"/>
      <c r="AN89" s="48" t="str">
        <f>IF('Council Own'!W100="C","E","")</f>
        <v/>
      </c>
      <c r="AO89" s="463"/>
      <c r="AP89" s="48" t="str">
        <f>IF('Council Own'!X100="C","E","")</f>
        <v/>
      </c>
      <c r="AQ89" s="463"/>
      <c r="AR89" s="48" t="str">
        <f>IF('Council Own'!Y100="C","E","")</f>
        <v/>
      </c>
      <c r="AS89" s="463"/>
      <c r="AT89" s="48" t="str">
        <f>IF('Council Own'!Z100="C","E","")</f>
        <v/>
      </c>
      <c r="AU89" s="463"/>
      <c r="AV89" s="48" t="str">
        <f>IF('Council Own'!AA100="C","E","")</f>
        <v/>
      </c>
      <c r="AW89" s="463"/>
      <c r="AX89" s="48" t="str">
        <f>IF('Council Own'!AB100="C","E","")</f>
        <v/>
      </c>
      <c r="AY89" s="463"/>
      <c r="AZ89" s="48" t="str">
        <f>IF('Council Own'!AC100="C","E","")</f>
        <v/>
      </c>
      <c r="BA89" s="463"/>
      <c r="BB89" s="48" t="str">
        <f>IF('Council Own'!AD100="C","E","")</f>
        <v/>
      </c>
      <c r="BC89" s="463"/>
      <c r="BD89" s="48" t="str">
        <f>IF('Council Own'!AE100="C","E","")</f>
        <v/>
      </c>
      <c r="BE89" s="463"/>
      <c r="BF89" s="48" t="str">
        <f>IF('Council Own'!AF100="C","E","")</f>
        <v/>
      </c>
      <c r="BG89" s="463"/>
      <c r="BH89" s="48" t="str">
        <f>IF('Council Own'!AG100="C","E","")</f>
        <v/>
      </c>
      <c r="BI89" s="462"/>
      <c r="BJ89" s="15"/>
    </row>
    <row r="90" spans="1:62">
      <c r="A90" s="49" t="str">
        <f>'Council Own'!B102</f>
        <v>&lt;&lt;List Badge 5 Here&gt;&gt;</v>
      </c>
      <c r="B90" s="50" t="str">
        <f>IF('Council Own'!D124="C","E","")</f>
        <v/>
      </c>
      <c r="C90" s="461"/>
      <c r="D90" s="50" t="str">
        <f>IF('Council Own'!E124="C","E","")</f>
        <v/>
      </c>
      <c r="E90" s="461"/>
      <c r="F90" s="50" t="str">
        <f>IF('Council Own'!F124="C","E","")</f>
        <v/>
      </c>
      <c r="G90" s="461"/>
      <c r="H90" s="50" t="str">
        <f>IF('Council Own'!G124="C","E","")</f>
        <v/>
      </c>
      <c r="I90" s="461"/>
      <c r="J90" s="50" t="str">
        <f>IF('Council Own'!H124="C","E","")</f>
        <v/>
      </c>
      <c r="K90" s="461"/>
      <c r="L90" s="50" t="str">
        <f>IF('Council Own'!I124="C","E","")</f>
        <v/>
      </c>
      <c r="M90" s="461"/>
      <c r="N90" s="50" t="str">
        <f>IF('Council Own'!J124="C","E","")</f>
        <v/>
      </c>
      <c r="O90" s="461"/>
      <c r="P90" s="50" t="str">
        <f>IF('Council Own'!K124="C","E","")</f>
        <v/>
      </c>
      <c r="Q90" s="461"/>
      <c r="R90" s="50" t="str">
        <f>IF('Council Own'!L124="C","E","")</f>
        <v/>
      </c>
      <c r="S90" s="461"/>
      <c r="T90" s="50" t="str">
        <f>IF('Council Own'!M124="C","E","")</f>
        <v/>
      </c>
      <c r="U90" s="461"/>
      <c r="V90" s="50" t="str">
        <f>IF('Council Own'!N124="C","E","")</f>
        <v/>
      </c>
      <c r="W90" s="461"/>
      <c r="X90" s="50" t="str">
        <f>IF('Council Own'!O124="C","E","")</f>
        <v/>
      </c>
      <c r="Y90" s="461"/>
      <c r="Z90" s="50" t="str">
        <f>IF('Council Own'!P124="C","E","")</f>
        <v/>
      </c>
      <c r="AA90" s="461"/>
      <c r="AB90" s="50" t="str">
        <f>IF('Council Own'!Q124="C","E","")</f>
        <v/>
      </c>
      <c r="AC90" s="461"/>
      <c r="AD90" s="50" t="str">
        <f>IF('Council Own'!R124="C","E","")</f>
        <v/>
      </c>
      <c r="AE90" s="461"/>
      <c r="AF90" s="50" t="str">
        <f>IF('Council Own'!S124="C","E","")</f>
        <v/>
      </c>
      <c r="AG90" s="461"/>
      <c r="AH90" s="50" t="str">
        <f>IF('Council Own'!T124="C","E","")</f>
        <v/>
      </c>
      <c r="AI90" s="461"/>
      <c r="AJ90" s="50" t="str">
        <f>IF('Council Own'!U124="C","E","")</f>
        <v/>
      </c>
      <c r="AK90" s="461"/>
      <c r="AL90" s="50" t="str">
        <f>IF('Council Own'!V124="C","E","")</f>
        <v/>
      </c>
      <c r="AM90" s="461"/>
      <c r="AN90" s="50" t="str">
        <f>IF('Council Own'!W124="C","E","")</f>
        <v/>
      </c>
      <c r="AO90" s="461"/>
      <c r="AP90" s="50" t="str">
        <f>IF('Council Own'!X124="C","E","")</f>
        <v/>
      </c>
      <c r="AQ90" s="461"/>
      <c r="AR90" s="50" t="str">
        <f>IF('Council Own'!Y124="C","E","")</f>
        <v/>
      </c>
      <c r="AS90" s="461"/>
      <c r="AT90" s="50" t="str">
        <f>IF('Council Own'!Z124="C","E","")</f>
        <v/>
      </c>
      <c r="AU90" s="461"/>
      <c r="AV90" s="50" t="str">
        <f>IF('Council Own'!AA124="C","E","")</f>
        <v/>
      </c>
      <c r="AW90" s="461"/>
      <c r="AX90" s="50" t="str">
        <f>IF('Council Own'!AB124="C","E","")</f>
        <v/>
      </c>
      <c r="AY90" s="461"/>
      <c r="AZ90" s="50" t="str">
        <f>IF('Council Own'!AC124="C","E","")</f>
        <v/>
      </c>
      <c r="BA90" s="461"/>
      <c r="BB90" s="50" t="str">
        <f>IF('Council Own'!AD124="C","E","")</f>
        <v/>
      </c>
      <c r="BC90" s="461"/>
      <c r="BD90" s="50" t="str">
        <f>IF('Council Own'!AE124="C","E","")</f>
        <v/>
      </c>
      <c r="BE90" s="461"/>
      <c r="BF90" s="50" t="str">
        <f>IF('Council Own'!AF124="C","E","")</f>
        <v/>
      </c>
      <c r="BG90" s="461"/>
      <c r="BH90" s="50" t="str">
        <f>IF('Council Own'!AG124="C","E","")</f>
        <v/>
      </c>
      <c r="BI90" s="460"/>
      <c r="BJ90" s="15"/>
    </row>
    <row r="91" spans="1:62">
      <c r="A91" s="49" t="str">
        <f>'Council Own'!B125</f>
        <v>&lt;&lt;List Badge 6 Here&gt;&gt;</v>
      </c>
      <c r="B91" s="48" t="str">
        <f>IF('Council Own'!D147="C","E","")</f>
        <v/>
      </c>
      <c r="C91" s="463"/>
      <c r="D91" s="48" t="str">
        <f>IF('Council Own'!E147="C","E","")</f>
        <v/>
      </c>
      <c r="E91" s="463"/>
      <c r="F91" s="48" t="str">
        <f>IF('Council Own'!F147="C","E","")</f>
        <v/>
      </c>
      <c r="G91" s="463"/>
      <c r="H91" s="48" t="str">
        <f>IF('Council Own'!G147="C","E","")</f>
        <v/>
      </c>
      <c r="I91" s="463"/>
      <c r="J91" s="48" t="str">
        <f>IF('Council Own'!H147="C","E","")</f>
        <v/>
      </c>
      <c r="K91" s="463"/>
      <c r="L91" s="48" t="str">
        <f>IF('Council Own'!I147="C","E","")</f>
        <v/>
      </c>
      <c r="M91" s="463"/>
      <c r="N91" s="48" t="str">
        <f>IF('Council Own'!J147="C","E","")</f>
        <v/>
      </c>
      <c r="O91" s="463"/>
      <c r="P91" s="48" t="str">
        <f>IF('Council Own'!K147="C","E","")</f>
        <v/>
      </c>
      <c r="Q91" s="463"/>
      <c r="R91" s="48" t="str">
        <f>IF('Council Own'!L147="C","E","")</f>
        <v/>
      </c>
      <c r="S91" s="463"/>
      <c r="T91" s="48" t="str">
        <f>IF('Council Own'!M147="C","E","")</f>
        <v/>
      </c>
      <c r="U91" s="463"/>
      <c r="V91" s="48" t="str">
        <f>IF('Council Own'!N147="C","E","")</f>
        <v/>
      </c>
      <c r="W91" s="463"/>
      <c r="X91" s="48" t="str">
        <f>IF('Council Own'!O147="C","E","")</f>
        <v/>
      </c>
      <c r="Y91" s="463"/>
      <c r="Z91" s="48" t="str">
        <f>IF('Council Own'!P147="C","E","")</f>
        <v/>
      </c>
      <c r="AA91" s="463"/>
      <c r="AB91" s="48" t="str">
        <f>IF('Council Own'!Q147="C","E","")</f>
        <v/>
      </c>
      <c r="AC91" s="463"/>
      <c r="AD91" s="48" t="str">
        <f>IF('Council Own'!R147="C","E","")</f>
        <v/>
      </c>
      <c r="AE91" s="463"/>
      <c r="AF91" s="48" t="str">
        <f>IF('Council Own'!S147="C","E","")</f>
        <v/>
      </c>
      <c r="AG91" s="463"/>
      <c r="AH91" s="48" t="str">
        <f>IF('Council Own'!T147="C","E","")</f>
        <v/>
      </c>
      <c r="AI91" s="463"/>
      <c r="AJ91" s="48" t="str">
        <f>IF('Council Own'!U147="C","E","")</f>
        <v/>
      </c>
      <c r="AK91" s="463"/>
      <c r="AL91" s="48" t="str">
        <f>IF('Council Own'!V147="C","E","")</f>
        <v/>
      </c>
      <c r="AM91" s="463"/>
      <c r="AN91" s="48" t="str">
        <f>IF('Council Own'!W147="C","E","")</f>
        <v/>
      </c>
      <c r="AO91" s="463"/>
      <c r="AP91" s="48" t="str">
        <f>IF('Council Own'!X147="C","E","")</f>
        <v/>
      </c>
      <c r="AQ91" s="463"/>
      <c r="AR91" s="48" t="str">
        <f>IF('Council Own'!Y147="C","E","")</f>
        <v/>
      </c>
      <c r="AS91" s="463"/>
      <c r="AT91" s="48" t="str">
        <f>IF('Council Own'!Z147="C","E","")</f>
        <v/>
      </c>
      <c r="AU91" s="463"/>
      <c r="AV91" s="48" t="str">
        <f>IF('Council Own'!AA147="C","E","")</f>
        <v/>
      </c>
      <c r="AW91" s="463"/>
      <c r="AX91" s="48" t="str">
        <f>IF('Council Own'!AB147="C","E","")</f>
        <v/>
      </c>
      <c r="AY91" s="463"/>
      <c r="AZ91" s="48" t="str">
        <f>IF('Council Own'!AC147="C","E","")</f>
        <v/>
      </c>
      <c r="BA91" s="463"/>
      <c r="BB91" s="48" t="str">
        <f>IF('Council Own'!AD147="C","E","")</f>
        <v/>
      </c>
      <c r="BC91" s="463"/>
      <c r="BD91" s="48" t="str">
        <f>IF('Council Own'!AE147="C","E","")</f>
        <v/>
      </c>
      <c r="BE91" s="463"/>
      <c r="BF91" s="48" t="str">
        <f>IF('Council Own'!AF147="C","E","")</f>
        <v/>
      </c>
      <c r="BG91" s="463"/>
      <c r="BH91" s="48" t="str">
        <f>IF('Council Own'!AG147="C","E","")</f>
        <v/>
      </c>
      <c r="BI91" s="462"/>
      <c r="BJ91" s="15"/>
    </row>
    <row r="92" spans="1:62">
      <c r="A92" s="49" t="str">
        <f>'Council Own'!B149</f>
        <v>&lt;&lt;List Badge 7 Here&gt;&gt;</v>
      </c>
      <c r="B92" s="48" t="str">
        <f>IF('Council Own'!D171="C","E","")</f>
        <v/>
      </c>
      <c r="C92" s="463"/>
      <c r="D92" s="48" t="str">
        <f>IF('Council Own'!E171="C","E","")</f>
        <v/>
      </c>
      <c r="E92" s="463"/>
      <c r="F92" s="48" t="str">
        <f>IF('Council Own'!F171="C","E","")</f>
        <v/>
      </c>
      <c r="G92" s="463"/>
      <c r="H92" s="48" t="str">
        <f>IF('Council Own'!G171="C","E","")</f>
        <v/>
      </c>
      <c r="I92" s="463"/>
      <c r="J92" s="48" t="str">
        <f>IF('Council Own'!H171="C","E","")</f>
        <v/>
      </c>
      <c r="K92" s="463"/>
      <c r="L92" s="48" t="str">
        <f>IF('Council Own'!I171="C","E","")</f>
        <v/>
      </c>
      <c r="M92" s="463"/>
      <c r="N92" s="48" t="str">
        <f>IF('Council Own'!J171="C","E","")</f>
        <v/>
      </c>
      <c r="O92" s="463"/>
      <c r="P92" s="48" t="str">
        <f>IF('Council Own'!K171="C","E","")</f>
        <v/>
      </c>
      <c r="Q92" s="463"/>
      <c r="R92" s="48" t="str">
        <f>IF('Council Own'!L171="C","E","")</f>
        <v/>
      </c>
      <c r="S92" s="463"/>
      <c r="T92" s="48" t="str">
        <f>IF('Council Own'!M171="C","E","")</f>
        <v/>
      </c>
      <c r="U92" s="463"/>
      <c r="V92" s="48" t="str">
        <f>IF('Council Own'!N171="C","E","")</f>
        <v/>
      </c>
      <c r="W92" s="463"/>
      <c r="X92" s="48" t="str">
        <f>IF('Council Own'!O171="C","E","")</f>
        <v/>
      </c>
      <c r="Y92" s="463"/>
      <c r="Z92" s="48" t="str">
        <f>IF('Council Own'!P171="C","E","")</f>
        <v/>
      </c>
      <c r="AA92" s="463"/>
      <c r="AB92" s="48" t="str">
        <f>IF('Council Own'!Q171="C","E","")</f>
        <v/>
      </c>
      <c r="AC92" s="463"/>
      <c r="AD92" s="48" t="str">
        <f>IF('Council Own'!R171="C","E","")</f>
        <v/>
      </c>
      <c r="AE92" s="463"/>
      <c r="AF92" s="48" t="str">
        <f>IF('Council Own'!S171="C","E","")</f>
        <v/>
      </c>
      <c r="AG92" s="463"/>
      <c r="AH92" s="48" t="str">
        <f>IF('Council Own'!T171="C","E","")</f>
        <v/>
      </c>
      <c r="AI92" s="463"/>
      <c r="AJ92" s="48" t="str">
        <f>IF('Council Own'!U171="C","E","")</f>
        <v/>
      </c>
      <c r="AK92" s="463"/>
      <c r="AL92" s="48" t="str">
        <f>IF('Council Own'!V171="C","E","")</f>
        <v/>
      </c>
      <c r="AM92" s="463"/>
      <c r="AN92" s="48" t="str">
        <f>IF('Council Own'!W171="C","E","")</f>
        <v/>
      </c>
      <c r="AO92" s="463"/>
      <c r="AP92" s="48" t="str">
        <f>IF('Council Own'!X171="C","E","")</f>
        <v/>
      </c>
      <c r="AQ92" s="463"/>
      <c r="AR92" s="48" t="str">
        <f>IF('Council Own'!Y171="C","E","")</f>
        <v/>
      </c>
      <c r="AS92" s="463"/>
      <c r="AT92" s="48" t="str">
        <f>IF('Council Own'!Z171="C","E","")</f>
        <v/>
      </c>
      <c r="AU92" s="463"/>
      <c r="AV92" s="48" t="str">
        <f>IF('Council Own'!AA171="C","E","")</f>
        <v/>
      </c>
      <c r="AW92" s="463"/>
      <c r="AX92" s="48" t="str">
        <f>IF('Council Own'!AB171="C","E","")</f>
        <v/>
      </c>
      <c r="AY92" s="463"/>
      <c r="AZ92" s="48" t="str">
        <f>IF('Council Own'!AC171="C","E","")</f>
        <v/>
      </c>
      <c r="BA92" s="463"/>
      <c r="BB92" s="48" t="str">
        <f>IF('Council Own'!AD171="C","E","")</f>
        <v/>
      </c>
      <c r="BC92" s="463"/>
      <c r="BD92" s="48" t="str">
        <f>IF('Council Own'!AE171="C","E","")</f>
        <v/>
      </c>
      <c r="BE92" s="463"/>
      <c r="BF92" s="48" t="str">
        <f>IF('Council Own'!AF171="C","E","")</f>
        <v/>
      </c>
      <c r="BG92" s="463"/>
      <c r="BH92" s="48" t="str">
        <f>IF('Council Own'!AG171="C","E","")</f>
        <v/>
      </c>
      <c r="BI92" s="462"/>
      <c r="BJ92" s="15"/>
    </row>
    <row r="93" spans="1:62">
      <c r="A93" s="49" t="str">
        <f>'Council Own'!B173</f>
        <v>&lt;&lt;List Badge 8 Here&gt;&gt;</v>
      </c>
      <c r="B93" s="48" t="str">
        <f>IF('Council Own'!D195="C","E","")</f>
        <v/>
      </c>
      <c r="C93" s="463"/>
      <c r="D93" s="48" t="str">
        <f>IF('Council Own'!E195="C","E","")</f>
        <v/>
      </c>
      <c r="E93" s="463"/>
      <c r="F93" s="48" t="str">
        <f>IF('Council Own'!F195="C","E","")</f>
        <v/>
      </c>
      <c r="G93" s="463"/>
      <c r="H93" s="48" t="str">
        <f>IF('Council Own'!G195="C","E","")</f>
        <v/>
      </c>
      <c r="I93" s="463"/>
      <c r="J93" s="48" t="str">
        <f>IF('Council Own'!H195="C","E","")</f>
        <v/>
      </c>
      <c r="K93" s="463"/>
      <c r="L93" s="48" t="str">
        <f>IF('Council Own'!I195="C","E","")</f>
        <v/>
      </c>
      <c r="M93" s="463"/>
      <c r="N93" s="48" t="str">
        <f>IF('Council Own'!J195="C","E","")</f>
        <v/>
      </c>
      <c r="O93" s="463"/>
      <c r="P93" s="48" t="str">
        <f>IF('Council Own'!K195="C","E","")</f>
        <v/>
      </c>
      <c r="Q93" s="463"/>
      <c r="R93" s="48" t="str">
        <f>IF('Council Own'!L195="C","E","")</f>
        <v/>
      </c>
      <c r="S93" s="463"/>
      <c r="T93" s="48" t="str">
        <f>IF('Council Own'!M195="C","E","")</f>
        <v/>
      </c>
      <c r="U93" s="463"/>
      <c r="V93" s="48" t="str">
        <f>IF('Council Own'!N195="C","E","")</f>
        <v/>
      </c>
      <c r="W93" s="463"/>
      <c r="X93" s="48" t="str">
        <f>IF('Council Own'!O195="C","E","")</f>
        <v/>
      </c>
      <c r="Y93" s="463"/>
      <c r="Z93" s="48" t="str">
        <f>IF('Council Own'!P195="C","E","")</f>
        <v/>
      </c>
      <c r="AA93" s="463"/>
      <c r="AB93" s="48" t="str">
        <f>IF('Council Own'!Q195="C","E","")</f>
        <v/>
      </c>
      <c r="AC93" s="463"/>
      <c r="AD93" s="48" t="str">
        <f>IF('Council Own'!R195="C","E","")</f>
        <v/>
      </c>
      <c r="AE93" s="463"/>
      <c r="AF93" s="48" t="str">
        <f>IF('Council Own'!S195="C","E","")</f>
        <v/>
      </c>
      <c r="AG93" s="463"/>
      <c r="AH93" s="48" t="str">
        <f>IF('Council Own'!T195="C","E","")</f>
        <v/>
      </c>
      <c r="AI93" s="463"/>
      <c r="AJ93" s="48" t="str">
        <f>IF('Council Own'!U195="C","E","")</f>
        <v/>
      </c>
      <c r="AK93" s="463"/>
      <c r="AL93" s="48" t="str">
        <f>IF('Council Own'!V195="C","E","")</f>
        <v/>
      </c>
      <c r="AM93" s="463"/>
      <c r="AN93" s="48" t="str">
        <f>IF('Council Own'!W195="C","E","")</f>
        <v/>
      </c>
      <c r="AO93" s="463"/>
      <c r="AP93" s="48" t="str">
        <f>IF('Council Own'!X195="C","E","")</f>
        <v/>
      </c>
      <c r="AQ93" s="463"/>
      <c r="AR93" s="48" t="str">
        <f>IF('Council Own'!Y195="C","E","")</f>
        <v/>
      </c>
      <c r="AS93" s="463"/>
      <c r="AT93" s="48" t="str">
        <f>IF('Council Own'!Z195="C","E","")</f>
        <v/>
      </c>
      <c r="AU93" s="463"/>
      <c r="AV93" s="48" t="str">
        <f>IF('Council Own'!AA195="C","E","")</f>
        <v/>
      </c>
      <c r="AW93" s="463"/>
      <c r="AX93" s="48" t="str">
        <f>IF('Council Own'!AB195="C","E","")</f>
        <v/>
      </c>
      <c r="AY93" s="463"/>
      <c r="AZ93" s="48" t="str">
        <f>IF('Council Own'!AC195="C","E","")</f>
        <v/>
      </c>
      <c r="BA93" s="463"/>
      <c r="BB93" s="48" t="str">
        <f>IF('Council Own'!AD195="C","E","")</f>
        <v/>
      </c>
      <c r="BC93" s="463"/>
      <c r="BD93" s="48" t="str">
        <f>IF('Council Own'!AE195="C","E","")</f>
        <v/>
      </c>
      <c r="BE93" s="463"/>
      <c r="BF93" s="48" t="str">
        <f>IF('Council Own'!AF195="C","E","")</f>
        <v/>
      </c>
      <c r="BG93" s="463"/>
      <c r="BH93" s="48" t="str">
        <f>IF('Council Own'!AG195="C","E","")</f>
        <v/>
      </c>
      <c r="BI93" s="462"/>
      <c r="BJ93" s="15"/>
    </row>
    <row r="94" spans="1:62">
      <c r="A94" s="49" t="str">
        <f>'Council Own'!B197</f>
        <v>&lt;&lt;List Badge 9 Here&gt;&gt;</v>
      </c>
      <c r="B94" s="48" t="str">
        <f>IF('Council Own'!D219="C","E","")</f>
        <v/>
      </c>
      <c r="C94" s="463"/>
      <c r="D94" s="48" t="str">
        <f>IF('Council Own'!E219="C","E","")</f>
        <v/>
      </c>
      <c r="E94" s="463"/>
      <c r="F94" s="48" t="str">
        <f>IF('Council Own'!F219="C","E","")</f>
        <v/>
      </c>
      <c r="G94" s="463"/>
      <c r="H94" s="48" t="str">
        <f>IF('Council Own'!G219="C","E","")</f>
        <v/>
      </c>
      <c r="I94" s="463"/>
      <c r="J94" s="48" t="str">
        <f>IF('Council Own'!H219="C","E","")</f>
        <v/>
      </c>
      <c r="K94" s="463"/>
      <c r="L94" s="48" t="str">
        <f>IF('Council Own'!I219="C","E","")</f>
        <v/>
      </c>
      <c r="M94" s="463"/>
      <c r="N94" s="48" t="str">
        <f>IF('Council Own'!J219="C","E","")</f>
        <v/>
      </c>
      <c r="O94" s="463"/>
      <c r="P94" s="48" t="str">
        <f>IF('Council Own'!K219="C","E","")</f>
        <v/>
      </c>
      <c r="Q94" s="463"/>
      <c r="R94" s="48" t="str">
        <f>IF('Council Own'!L219="C","E","")</f>
        <v/>
      </c>
      <c r="S94" s="463"/>
      <c r="T94" s="48" t="str">
        <f>IF('Council Own'!M219="C","E","")</f>
        <v/>
      </c>
      <c r="U94" s="463"/>
      <c r="V94" s="48" t="str">
        <f>IF('Council Own'!N219="C","E","")</f>
        <v/>
      </c>
      <c r="W94" s="463"/>
      <c r="X94" s="48" t="str">
        <f>IF('Council Own'!O219="C","E","")</f>
        <v/>
      </c>
      <c r="Y94" s="463"/>
      <c r="Z94" s="48" t="str">
        <f>IF('Council Own'!P219="C","E","")</f>
        <v/>
      </c>
      <c r="AA94" s="463"/>
      <c r="AB94" s="48" t="str">
        <f>IF('Council Own'!Q219="C","E","")</f>
        <v/>
      </c>
      <c r="AC94" s="463"/>
      <c r="AD94" s="48" t="str">
        <f>IF('Council Own'!R219="C","E","")</f>
        <v/>
      </c>
      <c r="AE94" s="463"/>
      <c r="AF94" s="48" t="str">
        <f>IF('Council Own'!S219="C","E","")</f>
        <v/>
      </c>
      <c r="AG94" s="463"/>
      <c r="AH94" s="48" t="str">
        <f>IF('Council Own'!T219="C","E","")</f>
        <v/>
      </c>
      <c r="AI94" s="463"/>
      <c r="AJ94" s="48" t="str">
        <f>IF('Council Own'!U219="C","E","")</f>
        <v/>
      </c>
      <c r="AK94" s="463"/>
      <c r="AL94" s="48" t="str">
        <f>IF('Council Own'!V219="C","E","")</f>
        <v/>
      </c>
      <c r="AM94" s="463"/>
      <c r="AN94" s="48" t="str">
        <f>IF('Council Own'!W219="C","E","")</f>
        <v/>
      </c>
      <c r="AO94" s="463"/>
      <c r="AP94" s="48" t="str">
        <f>IF('Council Own'!X219="C","E","")</f>
        <v/>
      </c>
      <c r="AQ94" s="463"/>
      <c r="AR94" s="48" t="str">
        <f>IF('Council Own'!Y219="C","E","")</f>
        <v/>
      </c>
      <c r="AS94" s="463"/>
      <c r="AT94" s="48" t="str">
        <f>IF('Council Own'!Z219="C","E","")</f>
        <v/>
      </c>
      <c r="AU94" s="463"/>
      <c r="AV94" s="48" t="str">
        <f>IF('Council Own'!AA219="C","E","")</f>
        <v/>
      </c>
      <c r="AW94" s="463"/>
      <c r="AX94" s="48" t="str">
        <f>IF('Council Own'!AB219="C","E","")</f>
        <v/>
      </c>
      <c r="AY94" s="463"/>
      <c r="AZ94" s="48" t="str">
        <f>IF('Council Own'!AC219="C","E","")</f>
        <v/>
      </c>
      <c r="BA94" s="463"/>
      <c r="BB94" s="48" t="str">
        <f>IF('Council Own'!AD219="C","E","")</f>
        <v/>
      </c>
      <c r="BC94" s="463"/>
      <c r="BD94" s="48" t="str">
        <f>IF('Council Own'!AE219="C","E","")</f>
        <v/>
      </c>
      <c r="BE94" s="463"/>
      <c r="BF94" s="48" t="str">
        <f>IF('Council Own'!AF219="C","E","")</f>
        <v/>
      </c>
      <c r="BG94" s="463"/>
      <c r="BH94" s="48" t="str">
        <f>IF('Council Own'!AG219="C","E","")</f>
        <v/>
      </c>
      <c r="BI94" s="462"/>
      <c r="BJ94" s="15"/>
    </row>
    <row r="95" spans="1:62">
      <c r="A95" s="49" t="str">
        <f>'Council Own'!B221</f>
        <v>&lt;&lt;List Badge 10 Here&gt;&gt;</v>
      </c>
      <c r="B95" s="50" t="str">
        <f>IF('Council Own'!D243="C","E","")</f>
        <v/>
      </c>
      <c r="C95" s="461"/>
      <c r="D95" s="50" t="str">
        <f>IF('Council Own'!E243="C","E","")</f>
        <v/>
      </c>
      <c r="E95" s="461"/>
      <c r="F95" s="50" t="str">
        <f>IF('Council Own'!F243="C","E","")</f>
        <v/>
      </c>
      <c r="G95" s="461"/>
      <c r="H95" s="50" t="str">
        <f>IF('Council Own'!G243="C","E","")</f>
        <v/>
      </c>
      <c r="I95" s="461"/>
      <c r="J95" s="50" t="str">
        <f>IF('Council Own'!H243="C","E","")</f>
        <v/>
      </c>
      <c r="K95" s="461"/>
      <c r="L95" s="50" t="str">
        <f>IF('Council Own'!I243="C","E","")</f>
        <v/>
      </c>
      <c r="M95" s="461"/>
      <c r="N95" s="50" t="str">
        <f>IF('Council Own'!J243="C","E","")</f>
        <v/>
      </c>
      <c r="O95" s="461"/>
      <c r="P95" s="50" t="str">
        <f>IF('Council Own'!K243="C","E","")</f>
        <v/>
      </c>
      <c r="Q95" s="461"/>
      <c r="R95" s="50" t="str">
        <f>IF('Council Own'!L243="C","E","")</f>
        <v/>
      </c>
      <c r="S95" s="461"/>
      <c r="T95" s="50" t="str">
        <f>IF('Council Own'!M243="C","E","")</f>
        <v/>
      </c>
      <c r="U95" s="461"/>
      <c r="V95" s="50" t="str">
        <f>IF('Council Own'!N243="C","E","")</f>
        <v/>
      </c>
      <c r="W95" s="461"/>
      <c r="X95" s="50" t="str">
        <f>IF('Council Own'!O243="C","E","")</f>
        <v/>
      </c>
      <c r="Y95" s="461"/>
      <c r="Z95" s="50" t="str">
        <f>IF('Council Own'!P243="C","E","")</f>
        <v/>
      </c>
      <c r="AA95" s="461"/>
      <c r="AB95" s="50" t="str">
        <f>IF('Council Own'!Q243="C","E","")</f>
        <v/>
      </c>
      <c r="AC95" s="461"/>
      <c r="AD95" s="50" t="str">
        <f>IF('Council Own'!R243="C","E","")</f>
        <v/>
      </c>
      <c r="AE95" s="461"/>
      <c r="AF95" s="50" t="str">
        <f>IF('Council Own'!S243="C","E","")</f>
        <v/>
      </c>
      <c r="AG95" s="461"/>
      <c r="AH95" s="50" t="str">
        <f>IF('Council Own'!T243="C","E","")</f>
        <v/>
      </c>
      <c r="AI95" s="461"/>
      <c r="AJ95" s="50" t="str">
        <f>IF('Council Own'!U243="C","E","")</f>
        <v/>
      </c>
      <c r="AK95" s="461"/>
      <c r="AL95" s="50" t="str">
        <f>IF('Council Own'!V243="C","E","")</f>
        <v/>
      </c>
      <c r="AM95" s="461"/>
      <c r="AN95" s="50" t="str">
        <f>IF('Council Own'!W243="C","E","")</f>
        <v/>
      </c>
      <c r="AO95" s="461"/>
      <c r="AP95" s="50" t="str">
        <f>IF('Council Own'!X243="C","E","")</f>
        <v/>
      </c>
      <c r="AQ95" s="461"/>
      <c r="AR95" s="50" t="str">
        <f>IF('Council Own'!Y243="C","E","")</f>
        <v/>
      </c>
      <c r="AS95" s="461"/>
      <c r="AT95" s="50" t="str">
        <f>IF('Council Own'!Z243="C","E","")</f>
        <v/>
      </c>
      <c r="AU95" s="461"/>
      <c r="AV95" s="50" t="str">
        <f>IF('Council Own'!AA243="C","E","")</f>
        <v/>
      </c>
      <c r="AW95" s="461"/>
      <c r="AX95" s="50" t="str">
        <f>IF('Council Own'!AB243="C","E","")</f>
        <v/>
      </c>
      <c r="AY95" s="461"/>
      <c r="AZ95" s="50" t="str">
        <f>IF('Council Own'!AC243="C","E","")</f>
        <v/>
      </c>
      <c r="BA95" s="461"/>
      <c r="BB95" s="50" t="str">
        <f>IF('Council Own'!AD243="C","E","")</f>
        <v/>
      </c>
      <c r="BC95" s="461"/>
      <c r="BD95" s="50" t="str">
        <f>IF('Council Own'!AE243="C","E","")</f>
        <v/>
      </c>
      <c r="BE95" s="461"/>
      <c r="BF95" s="50" t="str">
        <f>IF('Council Own'!AF243="C","E","")</f>
        <v/>
      </c>
      <c r="BG95" s="461"/>
      <c r="BH95" s="50" t="str">
        <f>IF('Council Own'!AG243="C","E","")</f>
        <v/>
      </c>
      <c r="BI95" s="460"/>
      <c r="BJ95" s="15"/>
    </row>
    <row r="96" spans="1:62" s="189" customFormat="1">
      <c r="A96" s="228" t="s">
        <v>1049</v>
      </c>
      <c r="B96" s="80" t="str">
        <f>IF(Bridging!D17="C","E","")</f>
        <v/>
      </c>
      <c r="C96" s="463"/>
      <c r="D96" s="80" t="str">
        <f>IF(Bridging!E17="C","E","")</f>
        <v/>
      </c>
      <c r="E96" s="463"/>
      <c r="F96" s="80" t="str">
        <f>IF(Bridging!F17="C","E","")</f>
        <v/>
      </c>
      <c r="G96" s="463"/>
      <c r="H96" s="80" t="str">
        <f>IF(Bridging!G17="C","E","")</f>
        <v/>
      </c>
      <c r="I96" s="463"/>
      <c r="J96" s="80" t="str">
        <f>IF(Bridging!H17="C","E","")</f>
        <v/>
      </c>
      <c r="K96" s="463"/>
      <c r="L96" s="80" t="str">
        <f>IF(Bridging!I17="C","E","")</f>
        <v/>
      </c>
      <c r="M96" s="463"/>
      <c r="N96" s="80" t="str">
        <f>IF(Bridging!J17="C","E","")</f>
        <v/>
      </c>
      <c r="O96" s="463"/>
      <c r="P96" s="80" t="str">
        <f>IF(Bridging!K17="C","E","")</f>
        <v/>
      </c>
      <c r="Q96" s="463"/>
      <c r="R96" s="80" t="str">
        <f>IF(Bridging!L17="C","E","")</f>
        <v/>
      </c>
      <c r="S96" s="463"/>
      <c r="T96" s="80" t="str">
        <f>IF(Bridging!M17="C","E","")</f>
        <v/>
      </c>
      <c r="U96" s="463"/>
      <c r="V96" s="80" t="str">
        <f>IF(Bridging!N17="C","E","")</f>
        <v/>
      </c>
      <c r="W96" s="463"/>
      <c r="X96" s="80" t="str">
        <f>IF(Bridging!O17="C","E","")</f>
        <v/>
      </c>
      <c r="Y96" s="463"/>
      <c r="Z96" s="80" t="str">
        <f>IF(Bridging!P17="C","E","")</f>
        <v/>
      </c>
      <c r="AA96" s="463"/>
      <c r="AB96" s="80" t="str">
        <f>IF(Bridging!Q17="C","E","")</f>
        <v/>
      </c>
      <c r="AC96" s="463"/>
      <c r="AD96" s="80" t="str">
        <f>IF(Bridging!R17="C","E","")</f>
        <v/>
      </c>
      <c r="AE96" s="463"/>
      <c r="AF96" s="80" t="str">
        <f>IF(Bridging!S17="C","E","")</f>
        <v/>
      </c>
      <c r="AG96" s="463"/>
      <c r="AH96" s="80" t="str">
        <f>IF(Bridging!T17="C","E","")</f>
        <v/>
      </c>
      <c r="AI96" s="463"/>
      <c r="AJ96" s="80" t="str">
        <f>IF(Bridging!U17="C","E","")</f>
        <v/>
      </c>
      <c r="AK96" s="463"/>
      <c r="AL96" s="80" t="str">
        <f>IF(Bridging!V17="C","E","")</f>
        <v/>
      </c>
      <c r="AM96" s="463"/>
      <c r="AN96" s="80" t="str">
        <f>IF(Bridging!W17="C","E","")</f>
        <v/>
      </c>
      <c r="AO96" s="463"/>
      <c r="AP96" s="80" t="str">
        <f>IF(Bridging!X17="C","E","")</f>
        <v/>
      </c>
      <c r="AQ96" s="463"/>
      <c r="AR96" s="80" t="str">
        <f>IF(Bridging!Y17="C","E","")</f>
        <v/>
      </c>
      <c r="AS96" s="463"/>
      <c r="AT96" s="80" t="str">
        <f>IF(Bridging!Z17="C","E","")</f>
        <v/>
      </c>
      <c r="AU96" s="463"/>
      <c r="AV96" s="80" t="str">
        <f>IF(Bridging!AA17="C","E","")</f>
        <v/>
      </c>
      <c r="AW96" s="463"/>
      <c r="AX96" s="80" t="str">
        <f>IF(Bridging!AB17="C","E","")</f>
        <v/>
      </c>
      <c r="AY96" s="463"/>
      <c r="AZ96" s="80" t="str">
        <f>IF(Bridging!AC17="C","E","")</f>
        <v/>
      </c>
      <c r="BA96" s="463"/>
      <c r="BB96" s="80" t="str">
        <f>IF(Bridging!AD17="C","E","")</f>
        <v/>
      </c>
      <c r="BC96" s="463"/>
      <c r="BD96" s="80" t="str">
        <f>IF(Bridging!AE17="C","E","")</f>
        <v/>
      </c>
      <c r="BE96" s="463"/>
      <c r="BF96" s="80" t="str">
        <f>IF(Bridging!AF17="C","E","")</f>
        <v/>
      </c>
      <c r="BG96" s="463"/>
      <c r="BH96" s="80" t="str">
        <f>IF(Bridging!AG17="C","E","")</f>
        <v/>
      </c>
      <c r="BI96" s="460"/>
      <c r="BJ96" s="227"/>
    </row>
    <row r="97" spans="1:62" s="227" customFormat="1">
      <c r="A97" s="226" t="s">
        <v>1050</v>
      </c>
      <c r="B97" s="51"/>
      <c r="C97" s="316"/>
      <c r="D97" s="51"/>
      <c r="E97" s="316"/>
      <c r="F97" s="51"/>
      <c r="G97" s="316"/>
      <c r="H97" s="51"/>
      <c r="I97" s="316"/>
      <c r="J97" s="51"/>
      <c r="K97" s="316"/>
      <c r="L97" s="51"/>
      <c r="M97" s="316"/>
      <c r="N97" s="51"/>
      <c r="O97" s="316"/>
      <c r="P97" s="51"/>
      <c r="Q97" s="316"/>
      <c r="R97" s="51"/>
      <c r="S97" s="316"/>
      <c r="T97" s="51"/>
      <c r="U97" s="316"/>
      <c r="V97" s="51"/>
      <c r="W97" s="316"/>
      <c r="X97" s="51"/>
      <c r="Y97" s="316"/>
      <c r="Z97" s="51"/>
      <c r="AA97" s="316"/>
      <c r="AB97" s="51"/>
      <c r="AC97" s="316"/>
      <c r="AD97" s="51"/>
      <c r="AE97" s="316"/>
      <c r="AF97" s="51"/>
      <c r="AG97" s="316"/>
      <c r="AH97" s="51"/>
      <c r="AI97" s="316"/>
      <c r="AJ97" s="51"/>
      <c r="AK97" s="316"/>
      <c r="AL97" s="51"/>
      <c r="AM97" s="316"/>
      <c r="AN97" s="51"/>
      <c r="AO97" s="316"/>
      <c r="AP97" s="51"/>
      <c r="AQ97" s="316"/>
      <c r="AR97" s="51"/>
      <c r="AS97" s="316"/>
      <c r="AT97" s="51"/>
      <c r="AU97" s="316"/>
      <c r="AV97" s="51"/>
      <c r="AW97" s="316"/>
      <c r="AX97" s="51"/>
      <c r="AY97" s="316"/>
      <c r="AZ97" s="51"/>
      <c r="BA97" s="316"/>
      <c r="BB97" s="51"/>
      <c r="BC97" s="316"/>
      <c r="BD97" s="51"/>
      <c r="BE97" s="316"/>
      <c r="BF97" s="51"/>
      <c r="BG97" s="316"/>
      <c r="BH97" s="51"/>
      <c r="BI97" s="321"/>
    </row>
    <row r="98" spans="1:62">
      <c r="A98" s="163" t="str">
        <f>'Age-Level'!B5</f>
        <v>Cookie Entrepreneur Family (Year 1)</v>
      </c>
      <c r="B98" s="48" t="str">
        <f>IF('Age-Level'!D11="C","E","")</f>
        <v/>
      </c>
      <c r="C98" s="464"/>
      <c r="D98" s="48" t="str">
        <f>IF('Age-Level'!E11="C","E","")</f>
        <v/>
      </c>
      <c r="E98" s="464"/>
      <c r="F98" s="48" t="str">
        <f>IF('Age-Level'!F11="C","E","")</f>
        <v/>
      </c>
      <c r="G98" s="464"/>
      <c r="H98" s="48" t="str">
        <f>IF('Age-Level'!G11="C","E","")</f>
        <v/>
      </c>
      <c r="I98" s="464"/>
      <c r="J98" s="48" t="str">
        <f>IF('Age-Level'!H11="C","E","")</f>
        <v/>
      </c>
      <c r="K98" s="464"/>
      <c r="L98" s="48" t="str">
        <f>IF('Age-Level'!I11="C","E","")</f>
        <v/>
      </c>
      <c r="M98" s="464"/>
      <c r="N98" s="48" t="str">
        <f>IF('Age-Level'!J11="C","E","")</f>
        <v/>
      </c>
      <c r="O98" s="464"/>
      <c r="P98" s="48" t="str">
        <f>IF('Age-Level'!K11="C","E","")</f>
        <v/>
      </c>
      <c r="Q98" s="464"/>
      <c r="R98" s="48" t="str">
        <f>IF('Age-Level'!L11="C","E","")</f>
        <v/>
      </c>
      <c r="S98" s="464"/>
      <c r="T98" s="48" t="str">
        <f>IF('Age-Level'!M11="C","E","")</f>
        <v/>
      </c>
      <c r="U98" s="464"/>
      <c r="V98" s="48" t="str">
        <f>IF('Age-Level'!N11="C","E","")</f>
        <v/>
      </c>
      <c r="W98" s="464"/>
      <c r="X98" s="48" t="str">
        <f>IF('Age-Level'!O11="C","E","")</f>
        <v/>
      </c>
      <c r="Y98" s="464"/>
      <c r="Z98" s="48" t="str">
        <f>IF('Age-Level'!P11="C","E","")</f>
        <v/>
      </c>
      <c r="AA98" s="464"/>
      <c r="AB98" s="48" t="str">
        <f>IF('Age-Level'!Q11="C","E","")</f>
        <v/>
      </c>
      <c r="AC98" s="464"/>
      <c r="AD98" s="48" t="str">
        <f>IF('Age-Level'!R11="C","E","")</f>
        <v/>
      </c>
      <c r="AE98" s="464"/>
      <c r="AF98" s="48" t="str">
        <f>IF('Age-Level'!S11="C","E","")</f>
        <v/>
      </c>
      <c r="AG98" s="464"/>
      <c r="AH98" s="48" t="str">
        <f>IF('Age-Level'!T11="C","E","")</f>
        <v/>
      </c>
      <c r="AI98" s="464"/>
      <c r="AJ98" s="48" t="str">
        <f>IF('Age-Level'!U11="C","E","")</f>
        <v/>
      </c>
      <c r="AK98" s="464"/>
      <c r="AL98" s="48" t="str">
        <f>IF('Age-Level'!V11="C","E","")</f>
        <v/>
      </c>
      <c r="AM98" s="464"/>
      <c r="AN98" s="48" t="str">
        <f>IF('Age-Level'!W11="C","E","")</f>
        <v/>
      </c>
      <c r="AO98" s="464"/>
      <c r="AP98" s="48" t="str">
        <f>IF('Age-Level'!X11="C","E","")</f>
        <v/>
      </c>
      <c r="AQ98" s="464"/>
      <c r="AR98" s="48" t="str">
        <f>IF('Age-Level'!Y11="C","E","")</f>
        <v/>
      </c>
      <c r="AS98" s="464"/>
      <c r="AT98" s="48" t="str">
        <f>IF('Age-Level'!Z11="C","E","")</f>
        <v/>
      </c>
      <c r="AU98" s="464"/>
      <c r="AV98" s="48" t="str">
        <f>IF('Age-Level'!AA11="C","E","")</f>
        <v/>
      </c>
      <c r="AW98" s="464"/>
      <c r="AX98" s="48" t="str">
        <f>IF('Age-Level'!AB11="C","E","")</f>
        <v/>
      </c>
      <c r="AY98" s="464"/>
      <c r="AZ98" s="48" t="str">
        <f>IF('Age-Level'!AC11="C","E","")</f>
        <v/>
      </c>
      <c r="BA98" s="464"/>
      <c r="BB98" s="48" t="str">
        <f>IF('Age-Level'!AD11="C","E","")</f>
        <v/>
      </c>
      <c r="BC98" s="464"/>
      <c r="BD98" s="48" t="str">
        <f>IF('Age-Level'!AE11="C","E","")</f>
        <v/>
      </c>
      <c r="BE98" s="464"/>
      <c r="BF98" s="48" t="str">
        <f>IF('Age-Level'!AF11="C","E","")</f>
        <v/>
      </c>
      <c r="BG98" s="464"/>
      <c r="BH98" s="48" t="str">
        <f>IF('Age-Level'!AG11="C","E","")</f>
        <v/>
      </c>
      <c r="BI98" s="460"/>
      <c r="BJ98" s="15"/>
    </row>
    <row r="99" spans="1:62">
      <c r="A99" s="163" t="str">
        <f>'Age-Level'!B12</f>
        <v>Cookie Entrepreneur Family (Year 2)</v>
      </c>
      <c r="B99" s="48" t="str">
        <f>IF('Age-Level'!D18="C","E","")</f>
        <v/>
      </c>
      <c r="C99" s="464"/>
      <c r="D99" s="48" t="str">
        <f>IF('Age-Level'!E18="C","E","")</f>
        <v/>
      </c>
      <c r="E99" s="464"/>
      <c r="F99" s="48" t="str">
        <f>IF('Age-Level'!F18="C","E","")</f>
        <v/>
      </c>
      <c r="G99" s="464"/>
      <c r="H99" s="48" t="str">
        <f>IF('Age-Level'!G18="C","E","")</f>
        <v/>
      </c>
      <c r="I99" s="464"/>
      <c r="J99" s="48" t="str">
        <f>IF('Age-Level'!H18="C","E","")</f>
        <v/>
      </c>
      <c r="K99" s="464"/>
      <c r="L99" s="48" t="str">
        <f>IF('Age-Level'!I18="C","E","")</f>
        <v/>
      </c>
      <c r="M99" s="464"/>
      <c r="N99" s="48" t="str">
        <f>IF('Age-Level'!J18="C","E","")</f>
        <v/>
      </c>
      <c r="O99" s="464"/>
      <c r="P99" s="48" t="str">
        <f>IF('Age-Level'!K18="C","E","")</f>
        <v/>
      </c>
      <c r="Q99" s="464"/>
      <c r="R99" s="48" t="str">
        <f>IF('Age-Level'!L18="C","E","")</f>
        <v/>
      </c>
      <c r="S99" s="464"/>
      <c r="T99" s="48" t="str">
        <f>IF('Age-Level'!M18="C","E","")</f>
        <v/>
      </c>
      <c r="U99" s="464"/>
      <c r="V99" s="48" t="str">
        <f>IF('Age-Level'!N18="C","E","")</f>
        <v/>
      </c>
      <c r="W99" s="464"/>
      <c r="X99" s="48" t="str">
        <f>IF('Age-Level'!O18="C","E","")</f>
        <v/>
      </c>
      <c r="Y99" s="464"/>
      <c r="Z99" s="48" t="str">
        <f>IF('Age-Level'!P18="C","E","")</f>
        <v/>
      </c>
      <c r="AA99" s="464"/>
      <c r="AB99" s="48" t="str">
        <f>IF('Age-Level'!Q18="C","E","")</f>
        <v/>
      </c>
      <c r="AC99" s="464"/>
      <c r="AD99" s="48" t="str">
        <f>IF('Age-Level'!R18="C","E","")</f>
        <v/>
      </c>
      <c r="AE99" s="464"/>
      <c r="AF99" s="48" t="str">
        <f>IF('Age-Level'!S18="C","E","")</f>
        <v/>
      </c>
      <c r="AG99" s="464"/>
      <c r="AH99" s="48" t="str">
        <f>IF('Age-Level'!T18="C","E","")</f>
        <v/>
      </c>
      <c r="AI99" s="464"/>
      <c r="AJ99" s="48" t="str">
        <f>IF('Age-Level'!U18="C","E","")</f>
        <v/>
      </c>
      <c r="AK99" s="464"/>
      <c r="AL99" s="48" t="str">
        <f>IF('Age-Level'!V18="C","E","")</f>
        <v/>
      </c>
      <c r="AM99" s="464"/>
      <c r="AN99" s="48" t="str">
        <f>IF('Age-Level'!W18="C","E","")</f>
        <v/>
      </c>
      <c r="AO99" s="464"/>
      <c r="AP99" s="48" t="str">
        <f>IF('Age-Level'!X18="C","E","")</f>
        <v/>
      </c>
      <c r="AQ99" s="464"/>
      <c r="AR99" s="48" t="str">
        <f>IF('Age-Level'!Y18="C","E","")</f>
        <v/>
      </c>
      <c r="AS99" s="464"/>
      <c r="AT99" s="48" t="str">
        <f>IF('Age-Level'!Z18="C","E","")</f>
        <v/>
      </c>
      <c r="AU99" s="464"/>
      <c r="AV99" s="48" t="str">
        <f>IF('Age-Level'!AA18="C","E","")</f>
        <v/>
      </c>
      <c r="AW99" s="464"/>
      <c r="AX99" s="48" t="str">
        <f>IF('Age-Level'!AB18="C","E","")</f>
        <v/>
      </c>
      <c r="AY99" s="464"/>
      <c r="AZ99" s="48" t="str">
        <f>IF('Age-Level'!AC18="C","E","")</f>
        <v/>
      </c>
      <c r="BA99" s="464"/>
      <c r="BB99" s="48" t="str">
        <f>IF('Age-Level'!AD18="C","E","")</f>
        <v/>
      </c>
      <c r="BC99" s="464"/>
      <c r="BD99" s="48" t="str">
        <f>IF('Age-Level'!AE18="C","E","")</f>
        <v/>
      </c>
      <c r="BE99" s="464"/>
      <c r="BF99" s="48" t="str">
        <f>IF('Age-Level'!AF18="C","E","")</f>
        <v/>
      </c>
      <c r="BG99" s="464"/>
      <c r="BH99" s="48" t="str">
        <f>IF('Age-Level'!AG18="C","E","")</f>
        <v/>
      </c>
      <c r="BI99" s="460"/>
      <c r="BJ99" s="15"/>
    </row>
    <row r="100" spans="1:62">
      <c r="A100" s="163" t="str">
        <f>'Age-Level'!B19</f>
        <v>My Promise, My Faith (Year 1)</v>
      </c>
      <c r="B100" s="48" t="str">
        <f>IF('Age-Level'!D25="C","E","")</f>
        <v/>
      </c>
      <c r="C100" s="463"/>
      <c r="D100" s="48" t="str">
        <f>IF('Age-Level'!E25="C","E","")</f>
        <v/>
      </c>
      <c r="E100" s="463"/>
      <c r="F100" s="48" t="str">
        <f>IF('Age-Level'!F25="C","E","")</f>
        <v/>
      </c>
      <c r="G100" s="463"/>
      <c r="H100" s="48" t="str">
        <f>IF('Age-Level'!G25="C","E","")</f>
        <v/>
      </c>
      <c r="I100" s="463"/>
      <c r="J100" s="48" t="str">
        <f>IF('Age-Level'!H25="C","E","")</f>
        <v/>
      </c>
      <c r="K100" s="463"/>
      <c r="L100" s="48" t="str">
        <f>IF('Age-Level'!I25="C","E","")</f>
        <v/>
      </c>
      <c r="M100" s="463"/>
      <c r="N100" s="48" t="str">
        <f>IF('Age-Level'!J25="C","E","")</f>
        <v/>
      </c>
      <c r="O100" s="463"/>
      <c r="P100" s="48" t="str">
        <f>IF('Age-Level'!K25="C","E","")</f>
        <v/>
      </c>
      <c r="Q100" s="463"/>
      <c r="R100" s="48" t="str">
        <f>IF('Age-Level'!L25="C","E","")</f>
        <v/>
      </c>
      <c r="S100" s="463"/>
      <c r="T100" s="48" t="str">
        <f>IF('Age-Level'!M25="C","E","")</f>
        <v/>
      </c>
      <c r="U100" s="463"/>
      <c r="V100" s="48" t="str">
        <f>IF('Age-Level'!N25="C","E","")</f>
        <v/>
      </c>
      <c r="W100" s="463"/>
      <c r="X100" s="48" t="str">
        <f>IF('Age-Level'!O25="C","E","")</f>
        <v/>
      </c>
      <c r="Y100" s="463"/>
      <c r="Z100" s="48" t="str">
        <f>IF('Age-Level'!P25="C","E","")</f>
        <v/>
      </c>
      <c r="AA100" s="463"/>
      <c r="AB100" s="48" t="str">
        <f>IF('Age-Level'!Q25="C","E","")</f>
        <v/>
      </c>
      <c r="AC100" s="463"/>
      <c r="AD100" s="48" t="str">
        <f>IF('Age-Level'!R25="C","E","")</f>
        <v/>
      </c>
      <c r="AE100" s="463"/>
      <c r="AF100" s="48" t="str">
        <f>IF('Age-Level'!S25="C","E","")</f>
        <v/>
      </c>
      <c r="AG100" s="463"/>
      <c r="AH100" s="48" t="str">
        <f>IF('Age-Level'!T25="C","E","")</f>
        <v/>
      </c>
      <c r="AI100" s="463"/>
      <c r="AJ100" s="48" t="str">
        <f>IF('Age-Level'!U25="C","E","")</f>
        <v/>
      </c>
      <c r="AK100" s="463"/>
      <c r="AL100" s="48" t="str">
        <f>IF('Age-Level'!V25="C","E","")</f>
        <v/>
      </c>
      <c r="AM100" s="463"/>
      <c r="AN100" s="48" t="str">
        <f>IF('Age-Level'!W25="C","E","")</f>
        <v/>
      </c>
      <c r="AO100" s="463"/>
      <c r="AP100" s="48" t="str">
        <f>IF('Age-Level'!X25="C","E","")</f>
        <v/>
      </c>
      <c r="AQ100" s="463"/>
      <c r="AR100" s="48" t="str">
        <f>IF('Age-Level'!Y25="C","E","")</f>
        <v/>
      </c>
      <c r="AS100" s="463"/>
      <c r="AT100" s="48" t="str">
        <f>IF('Age-Level'!Z25="C","E","")</f>
        <v/>
      </c>
      <c r="AU100" s="463"/>
      <c r="AV100" s="48" t="str">
        <f>IF('Age-Level'!AA25="C","E","")</f>
        <v/>
      </c>
      <c r="AW100" s="463"/>
      <c r="AX100" s="48" t="str">
        <f>IF('Age-Level'!AB25="C","E","")</f>
        <v/>
      </c>
      <c r="AY100" s="463"/>
      <c r="AZ100" s="48" t="str">
        <f>IF('Age-Level'!AC25="C","E","")</f>
        <v/>
      </c>
      <c r="BA100" s="463"/>
      <c r="BB100" s="48" t="str">
        <f>IF('Age-Level'!AD25="C","E","")</f>
        <v/>
      </c>
      <c r="BC100" s="463"/>
      <c r="BD100" s="48" t="str">
        <f>IF('Age-Level'!AE25="C","E","")</f>
        <v/>
      </c>
      <c r="BE100" s="463"/>
      <c r="BF100" s="48" t="str">
        <f>IF('Age-Level'!AF25="C","E","")</f>
        <v/>
      </c>
      <c r="BG100" s="463"/>
      <c r="BH100" s="48" t="str">
        <f>IF('Age-Level'!AG25="C","E","")</f>
        <v/>
      </c>
      <c r="BI100" s="462"/>
      <c r="BJ100" s="15"/>
    </row>
    <row r="101" spans="1:62">
      <c r="A101" s="163" t="str">
        <f>'Age-Level'!B26</f>
        <v>My Promise, My Faith (Year 2)</v>
      </c>
      <c r="B101" s="48" t="str">
        <f>IF('Age-Level'!D32="C","E","")</f>
        <v/>
      </c>
      <c r="C101" s="463"/>
      <c r="D101" s="48" t="str">
        <f>IF('Age-Level'!E32="C","E","")</f>
        <v/>
      </c>
      <c r="E101" s="463"/>
      <c r="F101" s="48" t="str">
        <f>IF('Age-Level'!F32="C","E","")</f>
        <v/>
      </c>
      <c r="G101" s="463"/>
      <c r="H101" s="48" t="str">
        <f>IF('Age-Level'!G32="C","E","")</f>
        <v/>
      </c>
      <c r="I101" s="463"/>
      <c r="J101" s="48" t="str">
        <f>IF('Age-Level'!H32="C","E","")</f>
        <v/>
      </c>
      <c r="K101" s="463"/>
      <c r="L101" s="48" t="str">
        <f>IF('Age-Level'!I32="C","E","")</f>
        <v/>
      </c>
      <c r="M101" s="463"/>
      <c r="N101" s="48" t="str">
        <f>IF('Age-Level'!J32="C","E","")</f>
        <v/>
      </c>
      <c r="O101" s="463"/>
      <c r="P101" s="48" t="str">
        <f>IF('Age-Level'!K32="C","E","")</f>
        <v/>
      </c>
      <c r="Q101" s="463"/>
      <c r="R101" s="48" t="str">
        <f>IF('Age-Level'!L32="C","E","")</f>
        <v/>
      </c>
      <c r="S101" s="463"/>
      <c r="T101" s="48" t="str">
        <f>IF('Age-Level'!M32="C","E","")</f>
        <v/>
      </c>
      <c r="U101" s="463"/>
      <c r="V101" s="48" t="str">
        <f>IF('Age-Level'!N32="C","E","")</f>
        <v/>
      </c>
      <c r="W101" s="463"/>
      <c r="X101" s="48" t="str">
        <f>IF('Age-Level'!O32="C","E","")</f>
        <v/>
      </c>
      <c r="Y101" s="463"/>
      <c r="Z101" s="48" t="str">
        <f>IF('Age-Level'!P32="C","E","")</f>
        <v/>
      </c>
      <c r="AA101" s="463"/>
      <c r="AB101" s="48" t="str">
        <f>IF('Age-Level'!Q32="C","E","")</f>
        <v/>
      </c>
      <c r="AC101" s="463"/>
      <c r="AD101" s="48" t="str">
        <f>IF('Age-Level'!R32="C","E","")</f>
        <v/>
      </c>
      <c r="AE101" s="463"/>
      <c r="AF101" s="48" t="str">
        <f>IF('Age-Level'!S32="C","E","")</f>
        <v/>
      </c>
      <c r="AG101" s="463"/>
      <c r="AH101" s="48" t="str">
        <f>IF('Age-Level'!T32="C","E","")</f>
        <v/>
      </c>
      <c r="AI101" s="463"/>
      <c r="AJ101" s="48" t="str">
        <f>IF('Age-Level'!U32="C","E","")</f>
        <v/>
      </c>
      <c r="AK101" s="463"/>
      <c r="AL101" s="48" t="str">
        <f>IF('Age-Level'!V32="C","E","")</f>
        <v/>
      </c>
      <c r="AM101" s="463"/>
      <c r="AN101" s="48" t="str">
        <f>IF('Age-Level'!W32="C","E","")</f>
        <v/>
      </c>
      <c r="AO101" s="463"/>
      <c r="AP101" s="48" t="str">
        <f>IF('Age-Level'!X32="C","E","")</f>
        <v/>
      </c>
      <c r="AQ101" s="463"/>
      <c r="AR101" s="48" t="str">
        <f>IF('Age-Level'!Y32="C","E","")</f>
        <v/>
      </c>
      <c r="AS101" s="463"/>
      <c r="AT101" s="48" t="str">
        <f>IF('Age-Level'!Z32="C","E","")</f>
        <v/>
      </c>
      <c r="AU101" s="463"/>
      <c r="AV101" s="48" t="str">
        <f>IF('Age-Level'!AA32="C","E","")</f>
        <v/>
      </c>
      <c r="AW101" s="463"/>
      <c r="AX101" s="48" t="str">
        <f>IF('Age-Level'!AB32="C","E","")</f>
        <v/>
      </c>
      <c r="AY101" s="463"/>
      <c r="AZ101" s="48" t="str">
        <f>IF('Age-Level'!AC32="C","E","")</f>
        <v/>
      </c>
      <c r="BA101" s="463"/>
      <c r="BB101" s="48" t="str">
        <f>IF('Age-Level'!AD32="C","E","")</f>
        <v/>
      </c>
      <c r="BC101" s="463"/>
      <c r="BD101" s="48" t="str">
        <f>IF('Age-Level'!AE32="C","E","")</f>
        <v/>
      </c>
      <c r="BE101" s="463"/>
      <c r="BF101" s="48" t="str">
        <f>IF('Age-Level'!AF32="C","E","")</f>
        <v/>
      </c>
      <c r="BG101" s="463"/>
      <c r="BH101" s="48" t="str">
        <f>IF('Age-Level'!AG32="C","E","")</f>
        <v/>
      </c>
      <c r="BI101" s="462"/>
      <c r="BJ101" s="15"/>
    </row>
    <row r="102" spans="1:62">
      <c r="A102" s="164" t="s">
        <v>1051</v>
      </c>
      <c r="B102" s="48" t="str">
        <f>IF('Age-Level'!D39="C","E","")</f>
        <v/>
      </c>
      <c r="C102" s="463"/>
      <c r="D102" s="48" t="str">
        <f>IF('Age-Level'!E39="C","E","")</f>
        <v/>
      </c>
      <c r="E102" s="463"/>
      <c r="F102" s="48" t="str">
        <f>IF('Age-Level'!F39="C","E","")</f>
        <v/>
      </c>
      <c r="G102" s="463"/>
      <c r="H102" s="48" t="str">
        <f>IF('Age-Level'!G39="C","E","")</f>
        <v/>
      </c>
      <c r="I102" s="463"/>
      <c r="J102" s="48" t="str">
        <f>IF('Age-Level'!H39="C","E","")</f>
        <v/>
      </c>
      <c r="K102" s="463"/>
      <c r="L102" s="48" t="str">
        <f>IF('Age-Level'!I39="C","E","")</f>
        <v/>
      </c>
      <c r="M102" s="463"/>
      <c r="N102" s="48" t="str">
        <f>IF('Age-Level'!J39="C","E","")</f>
        <v/>
      </c>
      <c r="O102" s="463"/>
      <c r="P102" s="48" t="str">
        <f>IF('Age-Level'!K39="C","E","")</f>
        <v/>
      </c>
      <c r="Q102" s="463"/>
      <c r="R102" s="48" t="str">
        <f>IF('Age-Level'!L39="C","E","")</f>
        <v/>
      </c>
      <c r="S102" s="463"/>
      <c r="T102" s="48" t="str">
        <f>IF('Age-Level'!M39="C","E","")</f>
        <v/>
      </c>
      <c r="U102" s="463"/>
      <c r="V102" s="48" t="str">
        <f>IF('Age-Level'!N39="C","E","")</f>
        <v/>
      </c>
      <c r="W102" s="463"/>
      <c r="X102" s="48" t="str">
        <f>IF('Age-Level'!O39="C","E","")</f>
        <v/>
      </c>
      <c r="Y102" s="463"/>
      <c r="Z102" s="48" t="str">
        <f>IF('Age-Level'!P39="C","E","")</f>
        <v/>
      </c>
      <c r="AA102" s="463"/>
      <c r="AB102" s="48" t="str">
        <f>IF('Age-Level'!Q39="C","E","")</f>
        <v/>
      </c>
      <c r="AC102" s="463"/>
      <c r="AD102" s="48" t="str">
        <f>IF('Age-Level'!R39="C","E","")</f>
        <v/>
      </c>
      <c r="AE102" s="463"/>
      <c r="AF102" s="48" t="str">
        <f>IF('Age-Level'!S39="C","E","")</f>
        <v/>
      </c>
      <c r="AG102" s="463"/>
      <c r="AH102" s="48" t="str">
        <f>IF('Age-Level'!T39="C","E","")</f>
        <v/>
      </c>
      <c r="AI102" s="463"/>
      <c r="AJ102" s="48" t="str">
        <f>IF('Age-Level'!U39="C","E","")</f>
        <v/>
      </c>
      <c r="AK102" s="463"/>
      <c r="AL102" s="48" t="str">
        <f>IF('Age-Level'!V39="C","E","")</f>
        <v/>
      </c>
      <c r="AM102" s="463"/>
      <c r="AN102" s="48" t="str">
        <f>IF('Age-Level'!W39="C","E","")</f>
        <v/>
      </c>
      <c r="AO102" s="463"/>
      <c r="AP102" s="48" t="str">
        <f>IF('Age-Level'!X39="C","E","")</f>
        <v/>
      </c>
      <c r="AQ102" s="463"/>
      <c r="AR102" s="48" t="str">
        <f>IF('Age-Level'!Y39="C","E","")</f>
        <v/>
      </c>
      <c r="AS102" s="463"/>
      <c r="AT102" s="48" t="str">
        <f>IF('Age-Level'!Z39="C","E","")</f>
        <v/>
      </c>
      <c r="AU102" s="463"/>
      <c r="AV102" s="48" t="str">
        <f>IF('Age-Level'!AA39="C","E","")</f>
        <v/>
      </c>
      <c r="AW102" s="463"/>
      <c r="AX102" s="48" t="str">
        <f>IF('Age-Level'!AB39="C","E","")</f>
        <v/>
      </c>
      <c r="AY102" s="463"/>
      <c r="AZ102" s="48" t="str">
        <f>IF('Age-Level'!AC39="C","E","")</f>
        <v/>
      </c>
      <c r="BA102" s="463"/>
      <c r="BB102" s="48" t="str">
        <f>IF('Age-Level'!AD39="C","E","")</f>
        <v/>
      </c>
      <c r="BC102" s="463"/>
      <c r="BD102" s="48" t="str">
        <f>IF('Age-Level'!AE39="C","E","")</f>
        <v/>
      </c>
      <c r="BE102" s="463"/>
      <c r="BF102" s="48" t="str">
        <f>IF('Age-Level'!AF39="C","E","")</f>
        <v/>
      </c>
      <c r="BG102" s="463"/>
      <c r="BH102" s="48" t="str">
        <f>IF('Age-Level'!AG39="C","E","")</f>
        <v/>
      </c>
      <c r="BI102" s="462"/>
      <c r="BJ102" s="15"/>
    </row>
    <row r="103" spans="1:62">
      <c r="A103" s="163" t="str">
        <f>'Age-Level'!C41</f>
        <v>Journey Summit Pin</v>
      </c>
      <c r="B103" s="48" t="str">
        <f>IF('Age-Level'!D41="C","E","")</f>
        <v/>
      </c>
      <c r="C103" s="463"/>
      <c r="D103" s="48" t="str">
        <f>IF('Age-Level'!E41="C","E","")</f>
        <v/>
      </c>
      <c r="E103" s="463"/>
      <c r="F103" s="48" t="str">
        <f>IF('Age-Level'!F41="C","E","")</f>
        <v/>
      </c>
      <c r="G103" s="463"/>
      <c r="H103" s="48" t="str">
        <f>IF('Age-Level'!G41="C","E","")</f>
        <v/>
      </c>
      <c r="I103" s="463"/>
      <c r="J103" s="48" t="str">
        <f>IF('Age-Level'!H41="C","E","")</f>
        <v/>
      </c>
      <c r="K103" s="463"/>
      <c r="L103" s="48" t="str">
        <f>IF('Age-Level'!I41="C","E","")</f>
        <v/>
      </c>
      <c r="M103" s="463"/>
      <c r="N103" s="48" t="str">
        <f>IF('Age-Level'!J41="C","E","")</f>
        <v/>
      </c>
      <c r="O103" s="463"/>
      <c r="P103" s="48" t="str">
        <f>IF('Age-Level'!K41="C","E","")</f>
        <v/>
      </c>
      <c r="Q103" s="463"/>
      <c r="R103" s="48" t="str">
        <f>IF('Age-Level'!L41="C","E","")</f>
        <v/>
      </c>
      <c r="S103" s="463"/>
      <c r="T103" s="48" t="str">
        <f>IF('Age-Level'!M41="C","E","")</f>
        <v/>
      </c>
      <c r="U103" s="463"/>
      <c r="V103" s="48" t="str">
        <f>IF('Age-Level'!N41="C","E","")</f>
        <v/>
      </c>
      <c r="W103" s="463"/>
      <c r="X103" s="48" t="str">
        <f>IF('Age-Level'!O41="C","E","")</f>
        <v/>
      </c>
      <c r="Y103" s="463"/>
      <c r="Z103" s="48" t="str">
        <f>IF('Age-Level'!P41="C","E","")</f>
        <v/>
      </c>
      <c r="AA103" s="463"/>
      <c r="AB103" s="48" t="str">
        <f>IF('Age-Level'!Q41="C","E","")</f>
        <v/>
      </c>
      <c r="AC103" s="463"/>
      <c r="AD103" s="48" t="str">
        <f>IF('Age-Level'!R41="C","E","")</f>
        <v/>
      </c>
      <c r="AE103" s="463"/>
      <c r="AF103" s="48" t="str">
        <f>IF('Age-Level'!S41="C","E","")</f>
        <v/>
      </c>
      <c r="AG103" s="463"/>
      <c r="AH103" s="48" t="str">
        <f>IF('Age-Level'!T41="C","E","")</f>
        <v/>
      </c>
      <c r="AI103" s="463"/>
      <c r="AJ103" s="48" t="str">
        <f>IF('Age-Level'!U41="C","E","")</f>
        <v/>
      </c>
      <c r="AK103" s="463"/>
      <c r="AL103" s="48" t="str">
        <f>IF('Age-Level'!V41="C","E","")</f>
        <v/>
      </c>
      <c r="AM103" s="463"/>
      <c r="AN103" s="48" t="str">
        <f>IF('Age-Level'!W41="C","E","")</f>
        <v/>
      </c>
      <c r="AO103" s="463"/>
      <c r="AP103" s="48" t="str">
        <f>IF('Age-Level'!X41="C","E","")</f>
        <v/>
      </c>
      <c r="AQ103" s="463"/>
      <c r="AR103" s="48" t="str">
        <f>IF('Age-Level'!Y41="C","E","")</f>
        <v/>
      </c>
      <c r="AS103" s="463"/>
      <c r="AT103" s="48" t="str">
        <f>IF('Age-Level'!Z41="C","E","")</f>
        <v/>
      </c>
      <c r="AU103" s="463"/>
      <c r="AV103" s="48" t="str">
        <f>IF('Age-Level'!AA41="C","E","")</f>
        <v/>
      </c>
      <c r="AW103" s="463"/>
      <c r="AX103" s="48" t="str">
        <f>IF('Age-Level'!AB41="C","E","")</f>
        <v/>
      </c>
      <c r="AY103" s="463"/>
      <c r="AZ103" s="48" t="str">
        <f>IF('Age-Level'!AC41="C","E","")</f>
        <v/>
      </c>
      <c r="BA103" s="463"/>
      <c r="BB103" s="48" t="str">
        <f>IF('Age-Level'!AD41="C","E","")</f>
        <v/>
      </c>
      <c r="BC103" s="463"/>
      <c r="BD103" s="48" t="str">
        <f>IF('Age-Level'!AE41="C","E","")</f>
        <v/>
      </c>
      <c r="BE103" s="463"/>
      <c r="BF103" s="48" t="str">
        <f>IF('Age-Level'!AF41="C","E","")</f>
        <v/>
      </c>
      <c r="BG103" s="463"/>
      <c r="BH103" s="48" t="str">
        <f>IF('Age-Level'!AG41="C","E","")</f>
        <v/>
      </c>
      <c r="BI103" s="462"/>
      <c r="BJ103" s="15"/>
    </row>
    <row r="104" spans="1:62">
      <c r="A104" s="163" t="str">
        <f>'Age-Level'!B43</f>
        <v>Global Action Award (Year 1)</v>
      </c>
      <c r="B104" s="48" t="str">
        <f>IF('Age-Level'!D60="C","E","")</f>
        <v/>
      </c>
      <c r="C104" s="463"/>
      <c r="D104" s="48" t="str">
        <f>IF('Age-Level'!E60="C","E","")</f>
        <v/>
      </c>
      <c r="E104" s="463"/>
      <c r="F104" s="48" t="str">
        <f>IF('Age-Level'!F60="C","E","")</f>
        <v/>
      </c>
      <c r="G104" s="463"/>
      <c r="H104" s="48" t="str">
        <f>IF('Age-Level'!G60="C","E","")</f>
        <v/>
      </c>
      <c r="I104" s="463"/>
      <c r="J104" s="48" t="str">
        <f>IF('Age-Level'!H60="C","E","")</f>
        <v/>
      </c>
      <c r="K104" s="463"/>
      <c r="L104" s="48" t="str">
        <f>IF('Age-Level'!I60="C","E","")</f>
        <v/>
      </c>
      <c r="M104" s="463"/>
      <c r="N104" s="48" t="str">
        <f>IF('Age-Level'!J60="C","E","")</f>
        <v/>
      </c>
      <c r="O104" s="463"/>
      <c r="P104" s="48" t="str">
        <f>IF('Age-Level'!K60="C","E","")</f>
        <v/>
      </c>
      <c r="Q104" s="463"/>
      <c r="R104" s="48" t="str">
        <f>IF('Age-Level'!L60="C","E","")</f>
        <v/>
      </c>
      <c r="S104" s="463"/>
      <c r="T104" s="48" t="str">
        <f>IF('Age-Level'!M60="C","E","")</f>
        <v/>
      </c>
      <c r="U104" s="463"/>
      <c r="V104" s="48" t="str">
        <f>IF('Age-Level'!N60="C","E","")</f>
        <v/>
      </c>
      <c r="W104" s="463"/>
      <c r="X104" s="48" t="str">
        <f>IF('Age-Level'!O60="C","E","")</f>
        <v/>
      </c>
      <c r="Y104" s="463"/>
      <c r="Z104" s="48" t="str">
        <f>IF('Age-Level'!P60="C","E","")</f>
        <v/>
      </c>
      <c r="AA104" s="463"/>
      <c r="AB104" s="48" t="str">
        <f>IF('Age-Level'!Q60="C","E","")</f>
        <v/>
      </c>
      <c r="AC104" s="463"/>
      <c r="AD104" s="48" t="str">
        <f>IF('Age-Level'!R60="C","E","")</f>
        <v/>
      </c>
      <c r="AE104" s="463"/>
      <c r="AF104" s="48" t="str">
        <f>IF('Age-Level'!S60="C","E","")</f>
        <v/>
      </c>
      <c r="AG104" s="463"/>
      <c r="AH104" s="48" t="str">
        <f>IF('Age-Level'!T60="C","E","")</f>
        <v/>
      </c>
      <c r="AI104" s="463"/>
      <c r="AJ104" s="48" t="str">
        <f>IF('Age-Level'!U60="C","E","")</f>
        <v/>
      </c>
      <c r="AK104" s="463"/>
      <c r="AL104" s="48" t="str">
        <f>IF('Age-Level'!V60="C","E","")</f>
        <v/>
      </c>
      <c r="AM104" s="463"/>
      <c r="AN104" s="48" t="str">
        <f>IF('Age-Level'!W60="C","E","")</f>
        <v/>
      </c>
      <c r="AO104" s="463"/>
      <c r="AP104" s="48" t="str">
        <f>IF('Age-Level'!X60="C","E","")</f>
        <v/>
      </c>
      <c r="AQ104" s="463"/>
      <c r="AR104" s="48" t="str">
        <f>IF('Age-Level'!Y60="C","E","")</f>
        <v/>
      </c>
      <c r="AS104" s="463"/>
      <c r="AT104" s="48" t="str">
        <f>IF('Age-Level'!Z60="C","E","")</f>
        <v/>
      </c>
      <c r="AU104" s="463"/>
      <c r="AV104" s="48" t="str">
        <f>IF('Age-Level'!AA60="C","E","")</f>
        <v/>
      </c>
      <c r="AW104" s="463"/>
      <c r="AX104" s="48" t="str">
        <f>IF('Age-Level'!AB60="C","E","")</f>
        <v/>
      </c>
      <c r="AY104" s="463"/>
      <c r="AZ104" s="48" t="str">
        <f>IF('Age-Level'!AC60="C","E","")</f>
        <v/>
      </c>
      <c r="BA104" s="463"/>
      <c r="BB104" s="48" t="str">
        <f>IF('Age-Level'!AD60="C","E","")</f>
        <v/>
      </c>
      <c r="BC104" s="463"/>
      <c r="BD104" s="48" t="str">
        <f>IF('Age-Level'!AE60="C","E","")</f>
        <v/>
      </c>
      <c r="BE104" s="463"/>
      <c r="BF104" s="48" t="str">
        <f>IF('Age-Level'!AF60="C","E","")</f>
        <v/>
      </c>
      <c r="BG104" s="463"/>
      <c r="BH104" s="48" t="str">
        <f>IF('Age-Level'!AG60="C","E","")</f>
        <v/>
      </c>
      <c r="BI104" s="462"/>
      <c r="BJ104" s="15"/>
    </row>
    <row r="105" spans="1:62">
      <c r="A105" s="163" t="str">
        <f>'Age-Level'!B61</f>
        <v>Global Action Award (Year 2)</v>
      </c>
      <c r="B105" s="48" t="str">
        <f>IF('Age-Level'!D78="C","E","")</f>
        <v/>
      </c>
      <c r="C105" s="463"/>
      <c r="D105" s="48" t="str">
        <f>IF('Age-Level'!E78="C","E","")</f>
        <v/>
      </c>
      <c r="E105" s="463"/>
      <c r="F105" s="48" t="str">
        <f>IF('Age-Level'!F78="C","E","")</f>
        <v/>
      </c>
      <c r="G105" s="463"/>
      <c r="H105" s="48" t="str">
        <f>IF('Age-Level'!G78="C","E","")</f>
        <v/>
      </c>
      <c r="I105" s="463"/>
      <c r="J105" s="48" t="str">
        <f>IF('Age-Level'!H78="C","E","")</f>
        <v/>
      </c>
      <c r="K105" s="463"/>
      <c r="L105" s="48" t="str">
        <f>IF('Age-Level'!I78="C","E","")</f>
        <v/>
      </c>
      <c r="M105" s="463"/>
      <c r="N105" s="48" t="str">
        <f>IF('Age-Level'!J78="C","E","")</f>
        <v/>
      </c>
      <c r="O105" s="463"/>
      <c r="P105" s="48" t="str">
        <f>IF('Age-Level'!K78="C","E","")</f>
        <v/>
      </c>
      <c r="Q105" s="463"/>
      <c r="R105" s="48" t="str">
        <f>IF('Age-Level'!L78="C","E","")</f>
        <v/>
      </c>
      <c r="S105" s="463"/>
      <c r="T105" s="48" t="str">
        <f>IF('Age-Level'!M78="C","E","")</f>
        <v/>
      </c>
      <c r="U105" s="463"/>
      <c r="V105" s="48" t="str">
        <f>IF('Age-Level'!N78="C","E","")</f>
        <v/>
      </c>
      <c r="W105" s="463"/>
      <c r="X105" s="48" t="str">
        <f>IF('Age-Level'!O78="C","E","")</f>
        <v/>
      </c>
      <c r="Y105" s="463"/>
      <c r="Z105" s="48" t="str">
        <f>IF('Age-Level'!P78="C","E","")</f>
        <v/>
      </c>
      <c r="AA105" s="463"/>
      <c r="AB105" s="48" t="str">
        <f>IF('Age-Level'!Q78="C","E","")</f>
        <v/>
      </c>
      <c r="AC105" s="463"/>
      <c r="AD105" s="48" t="str">
        <f>IF('Age-Level'!R78="C","E","")</f>
        <v/>
      </c>
      <c r="AE105" s="463"/>
      <c r="AF105" s="48" t="str">
        <f>IF('Age-Level'!S78="C","E","")</f>
        <v/>
      </c>
      <c r="AG105" s="463"/>
      <c r="AH105" s="48" t="str">
        <f>IF('Age-Level'!T78="C","E","")</f>
        <v/>
      </c>
      <c r="AI105" s="463"/>
      <c r="AJ105" s="48" t="str">
        <f>IF('Age-Level'!U78="C","E","")</f>
        <v/>
      </c>
      <c r="AK105" s="463"/>
      <c r="AL105" s="48" t="str">
        <f>IF('Age-Level'!V78="C","E","")</f>
        <v/>
      </c>
      <c r="AM105" s="463"/>
      <c r="AN105" s="48" t="str">
        <f>IF('Age-Level'!W78="C","E","")</f>
        <v/>
      </c>
      <c r="AO105" s="463"/>
      <c r="AP105" s="48" t="str">
        <f>IF('Age-Level'!X78="C","E","")</f>
        <v/>
      </c>
      <c r="AQ105" s="463"/>
      <c r="AR105" s="48" t="str">
        <f>IF('Age-Level'!Y78="C","E","")</f>
        <v/>
      </c>
      <c r="AS105" s="463"/>
      <c r="AT105" s="48" t="str">
        <f>IF('Age-Level'!Z78="C","E","")</f>
        <v/>
      </c>
      <c r="AU105" s="463"/>
      <c r="AV105" s="48" t="str">
        <f>IF('Age-Level'!AA78="C","E","")</f>
        <v/>
      </c>
      <c r="AW105" s="463"/>
      <c r="AX105" s="48" t="str">
        <f>IF('Age-Level'!AB78="C","E","")</f>
        <v/>
      </c>
      <c r="AY105" s="463"/>
      <c r="AZ105" s="48" t="str">
        <f>IF('Age-Level'!AC78="C","E","")</f>
        <v/>
      </c>
      <c r="BA105" s="463"/>
      <c r="BB105" s="48" t="str">
        <f>IF('Age-Level'!AD78="C","E","")</f>
        <v/>
      </c>
      <c r="BC105" s="463"/>
      <c r="BD105" s="48" t="str">
        <f>IF('Age-Level'!AE78="C","E","")</f>
        <v/>
      </c>
      <c r="BE105" s="463"/>
      <c r="BF105" s="48" t="str">
        <f>IF('Age-Level'!AF78="C","E","")</f>
        <v/>
      </c>
      <c r="BG105" s="463"/>
      <c r="BH105" s="48" t="str">
        <f>IF('Age-Level'!AG78="C","E","")</f>
        <v/>
      </c>
      <c r="BI105" s="462"/>
      <c r="BJ105" s="15"/>
    </row>
    <row r="106" spans="1:62">
      <c r="A106" s="163" t="str">
        <f>'Age-Level'!B79</f>
        <v>Thinking Day (Year 1)</v>
      </c>
      <c r="B106" s="48" t="str">
        <f>IF('Age-Level'!D96="C","E","")</f>
        <v/>
      </c>
      <c r="C106" s="463"/>
      <c r="D106" s="48" t="str">
        <f>IF('Age-Level'!E96="C","E","")</f>
        <v/>
      </c>
      <c r="E106" s="463"/>
      <c r="F106" s="48" t="str">
        <f>IF('Age-Level'!F96="C","E","")</f>
        <v/>
      </c>
      <c r="G106" s="463"/>
      <c r="H106" s="48" t="str">
        <f>IF('Age-Level'!G96="C","E","")</f>
        <v/>
      </c>
      <c r="I106" s="463"/>
      <c r="J106" s="48" t="str">
        <f>IF('Age-Level'!H96="C","E","")</f>
        <v/>
      </c>
      <c r="K106" s="463"/>
      <c r="L106" s="48" t="str">
        <f>IF('Age-Level'!I96="C","E","")</f>
        <v/>
      </c>
      <c r="M106" s="463"/>
      <c r="N106" s="48" t="str">
        <f>IF('Age-Level'!J96="C","E","")</f>
        <v/>
      </c>
      <c r="O106" s="463"/>
      <c r="P106" s="48" t="str">
        <f>IF('Age-Level'!K96="C","E","")</f>
        <v/>
      </c>
      <c r="Q106" s="463"/>
      <c r="R106" s="48" t="str">
        <f>IF('Age-Level'!L96="C","E","")</f>
        <v/>
      </c>
      <c r="S106" s="463"/>
      <c r="T106" s="48" t="str">
        <f>IF('Age-Level'!M96="C","E","")</f>
        <v/>
      </c>
      <c r="U106" s="463"/>
      <c r="V106" s="48" t="str">
        <f>IF('Age-Level'!N96="C","E","")</f>
        <v/>
      </c>
      <c r="W106" s="463"/>
      <c r="X106" s="48" t="str">
        <f>IF('Age-Level'!O96="C","E","")</f>
        <v/>
      </c>
      <c r="Y106" s="463"/>
      <c r="Z106" s="48" t="str">
        <f>IF('Age-Level'!P96="C","E","")</f>
        <v/>
      </c>
      <c r="AA106" s="463"/>
      <c r="AB106" s="48" t="str">
        <f>IF('Age-Level'!Q96="C","E","")</f>
        <v/>
      </c>
      <c r="AC106" s="463"/>
      <c r="AD106" s="48" t="str">
        <f>IF('Age-Level'!R96="C","E","")</f>
        <v/>
      </c>
      <c r="AE106" s="463"/>
      <c r="AF106" s="48" t="str">
        <f>IF('Age-Level'!S96="C","E","")</f>
        <v/>
      </c>
      <c r="AG106" s="463"/>
      <c r="AH106" s="48" t="str">
        <f>IF('Age-Level'!T96="C","E","")</f>
        <v/>
      </c>
      <c r="AI106" s="463"/>
      <c r="AJ106" s="48" t="str">
        <f>IF('Age-Level'!U96="C","E","")</f>
        <v/>
      </c>
      <c r="AK106" s="463"/>
      <c r="AL106" s="48" t="str">
        <f>IF('Age-Level'!V96="C","E","")</f>
        <v/>
      </c>
      <c r="AM106" s="463"/>
      <c r="AN106" s="48" t="str">
        <f>IF('Age-Level'!W96="C","E","")</f>
        <v/>
      </c>
      <c r="AO106" s="463"/>
      <c r="AP106" s="48" t="str">
        <f>IF('Age-Level'!X96="C","E","")</f>
        <v/>
      </c>
      <c r="AQ106" s="463"/>
      <c r="AR106" s="48" t="str">
        <f>IF('Age-Level'!Y96="C","E","")</f>
        <v/>
      </c>
      <c r="AS106" s="463"/>
      <c r="AT106" s="48" t="str">
        <f>IF('Age-Level'!Z96="C","E","")</f>
        <v/>
      </c>
      <c r="AU106" s="463"/>
      <c r="AV106" s="48" t="str">
        <f>IF('Age-Level'!AA96="C","E","")</f>
        <v/>
      </c>
      <c r="AW106" s="463"/>
      <c r="AX106" s="48" t="str">
        <f>IF('Age-Level'!AB96="C","E","")</f>
        <v/>
      </c>
      <c r="AY106" s="463"/>
      <c r="AZ106" s="48" t="str">
        <f>IF('Age-Level'!AC96="C","E","")</f>
        <v/>
      </c>
      <c r="BA106" s="463"/>
      <c r="BB106" s="48" t="str">
        <f>IF('Age-Level'!AD96="C","E","")</f>
        <v/>
      </c>
      <c r="BC106" s="463"/>
      <c r="BD106" s="48" t="str">
        <f>IF('Age-Level'!AE96="C","E","")</f>
        <v/>
      </c>
      <c r="BE106" s="463"/>
      <c r="BF106" s="48" t="str">
        <f>IF('Age-Level'!AF96="C","E","")</f>
        <v/>
      </c>
      <c r="BG106" s="463"/>
      <c r="BH106" s="48" t="str">
        <f>IF('Age-Level'!AG96="C","E","")</f>
        <v/>
      </c>
      <c r="BI106" s="462"/>
      <c r="BJ106" s="15"/>
    </row>
    <row r="107" spans="1:62">
      <c r="A107" s="163" t="str">
        <f>'Age-Level'!B97</f>
        <v>Thinking Day (Year 2)</v>
      </c>
      <c r="B107" s="48" t="str">
        <f>IF('Age-Level'!D114="C","E","")</f>
        <v/>
      </c>
      <c r="C107" s="463"/>
      <c r="D107" s="48" t="str">
        <f>IF('Age-Level'!E114="C","E","")</f>
        <v/>
      </c>
      <c r="E107" s="463"/>
      <c r="F107" s="48" t="str">
        <f>IF('Age-Level'!F114="C","E","")</f>
        <v/>
      </c>
      <c r="G107" s="463"/>
      <c r="H107" s="48" t="str">
        <f>IF('Age-Level'!G114="C","E","")</f>
        <v/>
      </c>
      <c r="I107" s="463"/>
      <c r="J107" s="48" t="str">
        <f>IF('Age-Level'!H114="C","E","")</f>
        <v/>
      </c>
      <c r="K107" s="463"/>
      <c r="L107" s="48" t="str">
        <f>IF('Age-Level'!I114="C","E","")</f>
        <v/>
      </c>
      <c r="M107" s="463"/>
      <c r="N107" s="48" t="str">
        <f>IF('Age-Level'!J114="C","E","")</f>
        <v/>
      </c>
      <c r="O107" s="463"/>
      <c r="P107" s="48" t="str">
        <f>IF('Age-Level'!K114="C","E","")</f>
        <v/>
      </c>
      <c r="Q107" s="463"/>
      <c r="R107" s="48" t="str">
        <f>IF('Age-Level'!L114="C","E","")</f>
        <v/>
      </c>
      <c r="S107" s="463"/>
      <c r="T107" s="48" t="str">
        <f>IF('Age-Level'!M114="C","E","")</f>
        <v/>
      </c>
      <c r="U107" s="463"/>
      <c r="V107" s="48" t="str">
        <f>IF('Age-Level'!N114="C","E","")</f>
        <v/>
      </c>
      <c r="W107" s="463"/>
      <c r="X107" s="48" t="str">
        <f>IF('Age-Level'!O114="C","E","")</f>
        <v/>
      </c>
      <c r="Y107" s="463"/>
      <c r="Z107" s="48" t="str">
        <f>IF('Age-Level'!P114="C","E","")</f>
        <v/>
      </c>
      <c r="AA107" s="463"/>
      <c r="AB107" s="48" t="str">
        <f>IF('Age-Level'!Q114="C","E","")</f>
        <v/>
      </c>
      <c r="AC107" s="463"/>
      <c r="AD107" s="48" t="str">
        <f>IF('Age-Level'!R114="C","E","")</f>
        <v/>
      </c>
      <c r="AE107" s="463"/>
      <c r="AF107" s="48" t="str">
        <f>IF('Age-Level'!S114="C","E","")</f>
        <v/>
      </c>
      <c r="AG107" s="463"/>
      <c r="AH107" s="48" t="str">
        <f>IF('Age-Level'!T114="C","E","")</f>
        <v/>
      </c>
      <c r="AI107" s="463"/>
      <c r="AJ107" s="48" t="str">
        <f>IF('Age-Level'!U114="C","E","")</f>
        <v/>
      </c>
      <c r="AK107" s="463"/>
      <c r="AL107" s="48" t="str">
        <f>IF('Age-Level'!V114="C","E","")</f>
        <v/>
      </c>
      <c r="AM107" s="463"/>
      <c r="AN107" s="48" t="str">
        <f>IF('Age-Level'!W114="C","E","")</f>
        <v/>
      </c>
      <c r="AO107" s="463"/>
      <c r="AP107" s="48" t="str">
        <f>IF('Age-Level'!X114="C","E","")</f>
        <v/>
      </c>
      <c r="AQ107" s="463"/>
      <c r="AR107" s="48" t="str">
        <f>IF('Age-Level'!Y114="C","E","")</f>
        <v/>
      </c>
      <c r="AS107" s="463"/>
      <c r="AT107" s="48" t="str">
        <f>IF('Age-Level'!Z114="C","E","")</f>
        <v/>
      </c>
      <c r="AU107" s="463"/>
      <c r="AV107" s="48" t="str">
        <f>IF('Age-Level'!AA114="C","E","")</f>
        <v/>
      </c>
      <c r="AW107" s="463"/>
      <c r="AX107" s="48" t="str">
        <f>IF('Age-Level'!AB114="C","E","")</f>
        <v/>
      </c>
      <c r="AY107" s="463"/>
      <c r="AZ107" s="48" t="str">
        <f>IF('Age-Level'!AC114="C","E","")</f>
        <v/>
      </c>
      <c r="BA107" s="463"/>
      <c r="BB107" s="48" t="str">
        <f>IF('Age-Level'!AD114="C","E","")</f>
        <v/>
      </c>
      <c r="BC107" s="463"/>
      <c r="BD107" s="48" t="str">
        <f>IF('Age-Level'!AE114="C","E","")</f>
        <v/>
      </c>
      <c r="BE107" s="463"/>
      <c r="BF107" s="48" t="str">
        <f>IF('Age-Level'!AF114="C","E","")</f>
        <v/>
      </c>
      <c r="BG107" s="463"/>
      <c r="BH107" s="48" t="str">
        <f>IF('Age-Level'!AG114="C","E","")</f>
        <v/>
      </c>
      <c r="BI107" s="462"/>
      <c r="BJ107" s="15"/>
    </row>
    <row r="108" spans="1:62">
      <c r="A108" s="163" t="str">
        <f>'Age-Level'!C117</f>
        <v>Investiture</v>
      </c>
      <c r="B108" s="48" t="str">
        <f>IF('Age-Level'!D117="C","E","")</f>
        <v/>
      </c>
      <c r="C108" s="463"/>
      <c r="D108" s="48" t="str">
        <f>IF('Age-Level'!E117="C","E","")</f>
        <v/>
      </c>
      <c r="E108" s="463"/>
      <c r="F108" s="48" t="str">
        <f>IF('Age-Level'!F117="C","E","")</f>
        <v/>
      </c>
      <c r="G108" s="463"/>
      <c r="H108" s="48" t="str">
        <f>IF('Age-Level'!G117="C","E","")</f>
        <v/>
      </c>
      <c r="I108" s="463"/>
      <c r="J108" s="48" t="str">
        <f>IF('Age-Level'!H117="C","E","")</f>
        <v/>
      </c>
      <c r="K108" s="463"/>
      <c r="L108" s="48" t="str">
        <f>IF('Age-Level'!I117="C","E","")</f>
        <v/>
      </c>
      <c r="M108" s="463"/>
      <c r="N108" s="48" t="str">
        <f>IF('Age-Level'!J117="C","E","")</f>
        <v/>
      </c>
      <c r="O108" s="463"/>
      <c r="P108" s="48" t="str">
        <f>IF('Age-Level'!K117="C","E","")</f>
        <v/>
      </c>
      <c r="Q108" s="463"/>
      <c r="R108" s="48" t="str">
        <f>IF('Age-Level'!L117="C","E","")</f>
        <v/>
      </c>
      <c r="S108" s="463"/>
      <c r="T108" s="48" t="str">
        <f>IF('Age-Level'!M117="C","E","")</f>
        <v/>
      </c>
      <c r="U108" s="463"/>
      <c r="V108" s="48" t="str">
        <f>IF('Age-Level'!N117="C","E","")</f>
        <v/>
      </c>
      <c r="W108" s="463"/>
      <c r="X108" s="48" t="str">
        <f>IF('Age-Level'!O117="C","E","")</f>
        <v/>
      </c>
      <c r="Y108" s="463"/>
      <c r="Z108" s="48" t="str">
        <f>IF('Age-Level'!P117="C","E","")</f>
        <v/>
      </c>
      <c r="AA108" s="463"/>
      <c r="AB108" s="48" t="str">
        <f>IF('Age-Level'!Q117="C","E","")</f>
        <v/>
      </c>
      <c r="AC108" s="463"/>
      <c r="AD108" s="48" t="str">
        <f>IF('Age-Level'!R117="C","E","")</f>
        <v/>
      </c>
      <c r="AE108" s="463"/>
      <c r="AF108" s="48" t="str">
        <f>IF('Age-Level'!S117="C","E","")</f>
        <v/>
      </c>
      <c r="AG108" s="463"/>
      <c r="AH108" s="48" t="str">
        <f>IF('Age-Level'!T117="C","E","")</f>
        <v/>
      </c>
      <c r="AI108" s="463"/>
      <c r="AJ108" s="48" t="str">
        <f>IF('Age-Level'!U117="C","E","")</f>
        <v/>
      </c>
      <c r="AK108" s="463"/>
      <c r="AL108" s="48" t="str">
        <f>IF('Age-Level'!V117="C","E","")</f>
        <v/>
      </c>
      <c r="AM108" s="463"/>
      <c r="AN108" s="48" t="str">
        <f>IF('Age-Level'!W117="C","E","")</f>
        <v/>
      </c>
      <c r="AO108" s="463"/>
      <c r="AP108" s="48" t="str">
        <f>IF('Age-Level'!X117="C","E","")</f>
        <v/>
      </c>
      <c r="AQ108" s="463"/>
      <c r="AR108" s="48" t="str">
        <f>IF('Age-Level'!Y117="C","E","")</f>
        <v/>
      </c>
      <c r="AS108" s="463"/>
      <c r="AT108" s="48" t="str">
        <f>IF('Age-Level'!Z117="C","E","")</f>
        <v/>
      </c>
      <c r="AU108" s="463"/>
      <c r="AV108" s="48" t="str">
        <f>IF('Age-Level'!AA117="C","E","")</f>
        <v/>
      </c>
      <c r="AW108" s="463"/>
      <c r="AX108" s="48" t="str">
        <f>IF('Age-Level'!AB117="C","E","")</f>
        <v/>
      </c>
      <c r="AY108" s="463"/>
      <c r="AZ108" s="48" t="str">
        <f>IF('Age-Level'!AC117="C","E","")</f>
        <v/>
      </c>
      <c r="BA108" s="463"/>
      <c r="BB108" s="48" t="str">
        <f>IF('Age-Level'!AD117="C","E","")</f>
        <v/>
      </c>
      <c r="BC108" s="463"/>
      <c r="BD108" s="48" t="str">
        <f>IF('Age-Level'!AE117="C","E","")</f>
        <v/>
      </c>
      <c r="BE108" s="463"/>
      <c r="BF108" s="48" t="str">
        <f>IF('Age-Level'!AF117="C","E","")</f>
        <v/>
      </c>
      <c r="BG108" s="463"/>
      <c r="BH108" s="48" t="str">
        <f>IF('Age-Level'!AG117="C","E","")</f>
        <v/>
      </c>
      <c r="BI108" s="462"/>
      <c r="BJ108" s="15"/>
    </row>
    <row r="109" spans="1:62">
      <c r="A109" s="163" t="str">
        <f>'Age-Level'!C118</f>
        <v>Rededication (1st year)</v>
      </c>
      <c r="B109" s="48" t="str">
        <f>IF('Age-Level'!D118="C","E","")</f>
        <v/>
      </c>
      <c r="C109" s="463"/>
      <c r="D109" s="48" t="str">
        <f>IF('Age-Level'!E118="C","E","")</f>
        <v/>
      </c>
      <c r="E109" s="463"/>
      <c r="F109" s="48" t="str">
        <f>IF('Age-Level'!F118="C","E","")</f>
        <v/>
      </c>
      <c r="G109" s="463"/>
      <c r="H109" s="48" t="str">
        <f>IF('Age-Level'!G118="C","E","")</f>
        <v/>
      </c>
      <c r="I109" s="463"/>
      <c r="J109" s="48" t="str">
        <f>IF('Age-Level'!H118="C","E","")</f>
        <v/>
      </c>
      <c r="K109" s="463"/>
      <c r="L109" s="48" t="str">
        <f>IF('Age-Level'!I118="C","E","")</f>
        <v/>
      </c>
      <c r="M109" s="463"/>
      <c r="N109" s="48" t="str">
        <f>IF('Age-Level'!J118="C","E","")</f>
        <v/>
      </c>
      <c r="O109" s="463"/>
      <c r="P109" s="48" t="str">
        <f>IF('Age-Level'!K118="C","E","")</f>
        <v/>
      </c>
      <c r="Q109" s="463"/>
      <c r="R109" s="48" t="str">
        <f>IF('Age-Level'!L118="C","E","")</f>
        <v/>
      </c>
      <c r="S109" s="463"/>
      <c r="T109" s="48" t="str">
        <f>IF('Age-Level'!M118="C","E","")</f>
        <v/>
      </c>
      <c r="U109" s="463"/>
      <c r="V109" s="48" t="str">
        <f>IF('Age-Level'!N118="C","E","")</f>
        <v/>
      </c>
      <c r="W109" s="463"/>
      <c r="X109" s="48" t="str">
        <f>IF('Age-Level'!O118="C","E","")</f>
        <v/>
      </c>
      <c r="Y109" s="463"/>
      <c r="Z109" s="48" t="str">
        <f>IF('Age-Level'!P118="C","E","")</f>
        <v/>
      </c>
      <c r="AA109" s="463"/>
      <c r="AB109" s="48" t="str">
        <f>IF('Age-Level'!Q118="C","E","")</f>
        <v/>
      </c>
      <c r="AC109" s="463"/>
      <c r="AD109" s="48" t="str">
        <f>IF('Age-Level'!R118="C","E","")</f>
        <v/>
      </c>
      <c r="AE109" s="463"/>
      <c r="AF109" s="48" t="str">
        <f>IF('Age-Level'!S118="C","E","")</f>
        <v/>
      </c>
      <c r="AG109" s="463"/>
      <c r="AH109" s="48" t="str">
        <f>IF('Age-Level'!T118="C","E","")</f>
        <v/>
      </c>
      <c r="AI109" s="463"/>
      <c r="AJ109" s="48" t="str">
        <f>IF('Age-Level'!U118="C","E","")</f>
        <v/>
      </c>
      <c r="AK109" s="463"/>
      <c r="AL109" s="48" t="str">
        <f>IF('Age-Level'!V118="C","E","")</f>
        <v/>
      </c>
      <c r="AM109" s="463"/>
      <c r="AN109" s="48" t="str">
        <f>IF('Age-Level'!W118="C","E","")</f>
        <v/>
      </c>
      <c r="AO109" s="463"/>
      <c r="AP109" s="48" t="str">
        <f>IF('Age-Level'!X118="C","E","")</f>
        <v/>
      </c>
      <c r="AQ109" s="463"/>
      <c r="AR109" s="48" t="str">
        <f>IF('Age-Level'!Y118="C","E","")</f>
        <v/>
      </c>
      <c r="AS109" s="463"/>
      <c r="AT109" s="48" t="str">
        <f>IF('Age-Level'!Z118="C","E","")</f>
        <v/>
      </c>
      <c r="AU109" s="463"/>
      <c r="AV109" s="48" t="str">
        <f>IF('Age-Level'!AA118="C","E","")</f>
        <v/>
      </c>
      <c r="AW109" s="463"/>
      <c r="AX109" s="48" t="str">
        <f>IF('Age-Level'!AB118="C","E","")</f>
        <v/>
      </c>
      <c r="AY109" s="463"/>
      <c r="AZ109" s="48" t="str">
        <f>IF('Age-Level'!AC118="C","E","")</f>
        <v/>
      </c>
      <c r="BA109" s="463"/>
      <c r="BB109" s="48" t="str">
        <f>IF('Age-Level'!AD118="C","E","")</f>
        <v/>
      </c>
      <c r="BC109" s="463"/>
      <c r="BD109" s="48" t="str">
        <f>IF('Age-Level'!AE118="C","E","")</f>
        <v/>
      </c>
      <c r="BE109" s="463"/>
      <c r="BF109" s="48" t="str">
        <f>IF('Age-Level'!AF118="C","E","")</f>
        <v/>
      </c>
      <c r="BG109" s="463"/>
      <c r="BH109" s="48" t="str">
        <f>IF('Age-Level'!AG118="C","E","")</f>
        <v/>
      </c>
      <c r="BI109" s="462"/>
      <c r="BJ109" s="15"/>
    </row>
    <row r="110" spans="1:62">
      <c r="A110" s="163" t="str">
        <f>'Age-Level'!C119</f>
        <v>Rededication (2nd year)</v>
      </c>
      <c r="B110" s="48" t="str">
        <f>IF('Age-Level'!D119="C","E","")</f>
        <v/>
      </c>
      <c r="C110" s="463"/>
      <c r="D110" s="48" t="str">
        <f>IF('Age-Level'!E119="C","E","")</f>
        <v/>
      </c>
      <c r="E110" s="463"/>
      <c r="F110" s="48" t="str">
        <f>IF('Age-Level'!F119="C","E","")</f>
        <v/>
      </c>
      <c r="G110" s="463"/>
      <c r="H110" s="48" t="str">
        <f>IF('Age-Level'!G119="C","E","")</f>
        <v/>
      </c>
      <c r="I110" s="463"/>
      <c r="J110" s="48" t="str">
        <f>IF('Age-Level'!H119="C","E","")</f>
        <v/>
      </c>
      <c r="K110" s="463"/>
      <c r="L110" s="48" t="str">
        <f>IF('Age-Level'!I119="C","E","")</f>
        <v/>
      </c>
      <c r="M110" s="463"/>
      <c r="N110" s="48" t="str">
        <f>IF('Age-Level'!J119="C","E","")</f>
        <v/>
      </c>
      <c r="O110" s="463"/>
      <c r="P110" s="48" t="str">
        <f>IF('Age-Level'!K119="C","E","")</f>
        <v/>
      </c>
      <c r="Q110" s="463"/>
      <c r="R110" s="48" t="str">
        <f>IF('Age-Level'!L119="C","E","")</f>
        <v/>
      </c>
      <c r="S110" s="463"/>
      <c r="T110" s="48" t="str">
        <f>IF('Age-Level'!M119="C","E","")</f>
        <v/>
      </c>
      <c r="U110" s="463"/>
      <c r="V110" s="48" t="str">
        <f>IF('Age-Level'!N119="C","E","")</f>
        <v/>
      </c>
      <c r="W110" s="463"/>
      <c r="X110" s="48" t="str">
        <f>IF('Age-Level'!O119="C","E","")</f>
        <v/>
      </c>
      <c r="Y110" s="463"/>
      <c r="Z110" s="48" t="str">
        <f>IF('Age-Level'!P119="C","E","")</f>
        <v/>
      </c>
      <c r="AA110" s="463"/>
      <c r="AB110" s="48" t="str">
        <f>IF('Age-Level'!Q119="C","E","")</f>
        <v/>
      </c>
      <c r="AC110" s="463"/>
      <c r="AD110" s="48" t="str">
        <f>IF('Age-Level'!R119="C","E","")</f>
        <v/>
      </c>
      <c r="AE110" s="463"/>
      <c r="AF110" s="48" t="str">
        <f>IF('Age-Level'!S119="C","E","")</f>
        <v/>
      </c>
      <c r="AG110" s="463"/>
      <c r="AH110" s="48" t="str">
        <f>IF('Age-Level'!T119="C","E","")</f>
        <v/>
      </c>
      <c r="AI110" s="463"/>
      <c r="AJ110" s="48" t="str">
        <f>IF('Age-Level'!U119="C","E","")</f>
        <v/>
      </c>
      <c r="AK110" s="463"/>
      <c r="AL110" s="48" t="str">
        <f>IF('Age-Level'!V119="C","E","")</f>
        <v/>
      </c>
      <c r="AM110" s="463"/>
      <c r="AN110" s="48" t="str">
        <f>IF('Age-Level'!W119="C","E","")</f>
        <v/>
      </c>
      <c r="AO110" s="463"/>
      <c r="AP110" s="48" t="str">
        <f>IF('Age-Level'!X119="C","E","")</f>
        <v/>
      </c>
      <c r="AQ110" s="463"/>
      <c r="AR110" s="48" t="str">
        <f>IF('Age-Level'!Y119="C","E","")</f>
        <v/>
      </c>
      <c r="AS110" s="463"/>
      <c r="AT110" s="48" t="str">
        <f>IF('Age-Level'!Z119="C","E","")</f>
        <v/>
      </c>
      <c r="AU110" s="463"/>
      <c r="AV110" s="48" t="str">
        <f>IF('Age-Level'!AA119="C","E","")</f>
        <v/>
      </c>
      <c r="AW110" s="463"/>
      <c r="AX110" s="48" t="str">
        <f>IF('Age-Level'!AB119="C","E","")</f>
        <v/>
      </c>
      <c r="AY110" s="463"/>
      <c r="AZ110" s="48" t="str">
        <f>IF('Age-Level'!AC119="C","E","")</f>
        <v/>
      </c>
      <c r="BA110" s="463"/>
      <c r="BB110" s="48" t="str">
        <f>IF('Age-Level'!AD119="C","E","")</f>
        <v/>
      </c>
      <c r="BC110" s="463"/>
      <c r="BD110" s="48" t="str">
        <f>IF('Age-Level'!AE119="C","E","")</f>
        <v/>
      </c>
      <c r="BE110" s="463"/>
      <c r="BF110" s="48" t="str">
        <f>IF('Age-Level'!AF119="C","E","")</f>
        <v/>
      </c>
      <c r="BG110" s="463"/>
      <c r="BH110" s="48" t="str">
        <f>IF('Age-Level'!AG119="C","E","")</f>
        <v/>
      </c>
      <c r="BI110" s="462"/>
      <c r="BJ110" s="15"/>
    </row>
    <row r="111" spans="1:62">
      <c r="A111" s="163" t="str">
        <f>'Age-Level'!C120</f>
        <v>Rededication (3rd year)</v>
      </c>
      <c r="B111" s="48" t="str">
        <f>IF('Age-Level'!D120="C","E","")</f>
        <v/>
      </c>
      <c r="C111" s="463"/>
      <c r="D111" s="48" t="str">
        <f>IF('Age-Level'!E120="C","E","")</f>
        <v/>
      </c>
      <c r="E111" s="463"/>
      <c r="F111" s="48" t="str">
        <f>IF('Age-Level'!F120="C","E","")</f>
        <v/>
      </c>
      <c r="G111" s="463"/>
      <c r="H111" s="48" t="str">
        <f>IF('Age-Level'!G120="C","E","")</f>
        <v/>
      </c>
      <c r="I111" s="463"/>
      <c r="J111" s="48" t="str">
        <f>IF('Age-Level'!H120="C","E","")</f>
        <v/>
      </c>
      <c r="K111" s="463"/>
      <c r="L111" s="48" t="str">
        <f>IF('Age-Level'!I120="C","E","")</f>
        <v/>
      </c>
      <c r="M111" s="463"/>
      <c r="N111" s="48" t="str">
        <f>IF('Age-Level'!J120="C","E","")</f>
        <v/>
      </c>
      <c r="O111" s="463"/>
      <c r="P111" s="48" t="str">
        <f>IF('Age-Level'!K120="C","E","")</f>
        <v/>
      </c>
      <c r="Q111" s="463"/>
      <c r="R111" s="48" t="str">
        <f>IF('Age-Level'!L120="C","E","")</f>
        <v/>
      </c>
      <c r="S111" s="463"/>
      <c r="T111" s="48" t="str">
        <f>IF('Age-Level'!M120="C","E","")</f>
        <v/>
      </c>
      <c r="U111" s="463"/>
      <c r="V111" s="48" t="str">
        <f>IF('Age-Level'!N120="C","E","")</f>
        <v/>
      </c>
      <c r="W111" s="463"/>
      <c r="X111" s="48" t="str">
        <f>IF('Age-Level'!O120="C","E","")</f>
        <v/>
      </c>
      <c r="Y111" s="463"/>
      <c r="Z111" s="48" t="str">
        <f>IF('Age-Level'!P120="C","E","")</f>
        <v/>
      </c>
      <c r="AA111" s="463"/>
      <c r="AB111" s="48" t="str">
        <f>IF('Age-Level'!Q120="C","E","")</f>
        <v/>
      </c>
      <c r="AC111" s="463"/>
      <c r="AD111" s="48" t="str">
        <f>IF('Age-Level'!R120="C","E","")</f>
        <v/>
      </c>
      <c r="AE111" s="463"/>
      <c r="AF111" s="48" t="str">
        <f>IF('Age-Level'!S120="C","E","")</f>
        <v/>
      </c>
      <c r="AG111" s="463"/>
      <c r="AH111" s="48" t="str">
        <f>IF('Age-Level'!T120="C","E","")</f>
        <v/>
      </c>
      <c r="AI111" s="463"/>
      <c r="AJ111" s="48" t="str">
        <f>IF('Age-Level'!U120="C","E","")</f>
        <v/>
      </c>
      <c r="AK111" s="463"/>
      <c r="AL111" s="48" t="str">
        <f>IF('Age-Level'!V120="C","E","")</f>
        <v/>
      </c>
      <c r="AM111" s="463"/>
      <c r="AN111" s="48" t="str">
        <f>IF('Age-Level'!W120="C","E","")</f>
        <v/>
      </c>
      <c r="AO111" s="463"/>
      <c r="AP111" s="48" t="str">
        <f>IF('Age-Level'!X120="C","E","")</f>
        <v/>
      </c>
      <c r="AQ111" s="463"/>
      <c r="AR111" s="48" t="str">
        <f>IF('Age-Level'!Y120="C","E","")</f>
        <v/>
      </c>
      <c r="AS111" s="463"/>
      <c r="AT111" s="48" t="str">
        <f>IF('Age-Level'!Z120="C","E","")</f>
        <v/>
      </c>
      <c r="AU111" s="463"/>
      <c r="AV111" s="48" t="str">
        <f>IF('Age-Level'!AA120="C","E","")</f>
        <v/>
      </c>
      <c r="AW111" s="463"/>
      <c r="AX111" s="48" t="str">
        <f>IF('Age-Level'!AB120="C","E","")</f>
        <v/>
      </c>
      <c r="AY111" s="463"/>
      <c r="AZ111" s="48" t="str">
        <f>IF('Age-Level'!AC120="C","E","")</f>
        <v/>
      </c>
      <c r="BA111" s="463"/>
      <c r="BB111" s="48" t="str">
        <f>IF('Age-Level'!AD120="C","E","")</f>
        <v/>
      </c>
      <c r="BC111" s="463"/>
      <c r="BD111" s="48" t="str">
        <f>IF('Age-Level'!AE120="C","E","")</f>
        <v/>
      </c>
      <c r="BE111" s="463"/>
      <c r="BF111" s="48" t="str">
        <f>IF('Age-Level'!AF120="C","E","")</f>
        <v/>
      </c>
      <c r="BG111" s="463"/>
      <c r="BH111" s="48" t="str">
        <f>IF('Age-Level'!AG120="C","E","")</f>
        <v/>
      </c>
      <c r="BI111" s="462"/>
      <c r="BJ111" s="15"/>
    </row>
    <row r="112" spans="1:62" s="227" customFormat="1">
      <c r="A112" s="226" t="s">
        <v>1052</v>
      </c>
      <c r="B112" s="51"/>
      <c r="C112" s="316"/>
      <c r="D112" s="51"/>
      <c r="E112" s="316"/>
      <c r="F112" s="51"/>
      <c r="G112" s="316"/>
      <c r="H112" s="51"/>
      <c r="I112" s="316"/>
      <c r="J112" s="51"/>
      <c r="K112" s="316"/>
      <c r="L112" s="51"/>
      <c r="M112" s="316"/>
      <c r="N112" s="51"/>
      <c r="O112" s="316"/>
      <c r="P112" s="51"/>
      <c r="Q112" s="316"/>
      <c r="R112" s="51"/>
      <c r="S112" s="316"/>
      <c r="T112" s="51"/>
      <c r="U112" s="316"/>
      <c r="V112" s="51"/>
      <c r="W112" s="316"/>
      <c r="X112" s="51"/>
      <c r="Y112" s="316"/>
      <c r="Z112" s="51"/>
      <c r="AA112" s="316"/>
      <c r="AB112" s="51"/>
      <c r="AC112" s="316"/>
      <c r="AD112" s="51"/>
      <c r="AE112" s="316"/>
      <c r="AF112" s="51"/>
      <c r="AG112" s="316"/>
      <c r="AH112" s="51"/>
      <c r="AI112" s="316"/>
      <c r="AJ112" s="51"/>
      <c r="AK112" s="316"/>
      <c r="AL112" s="51"/>
      <c r="AM112" s="316"/>
      <c r="AN112" s="51"/>
      <c r="AO112" s="316"/>
      <c r="AP112" s="51"/>
      <c r="AQ112" s="316"/>
      <c r="AR112" s="51"/>
      <c r="AS112" s="316"/>
      <c r="AT112" s="51"/>
      <c r="AU112" s="316"/>
      <c r="AV112" s="51"/>
      <c r="AW112" s="316"/>
      <c r="AX112" s="51"/>
      <c r="AY112" s="316"/>
      <c r="AZ112" s="51"/>
      <c r="BA112" s="316"/>
      <c r="BB112" s="51"/>
      <c r="BC112" s="316"/>
      <c r="BD112" s="51"/>
      <c r="BE112" s="316"/>
      <c r="BF112" s="51"/>
      <c r="BG112" s="316"/>
      <c r="BH112" s="51"/>
      <c r="BI112" s="321"/>
    </row>
    <row r="113" spans="1:62">
      <c r="A113" s="47" t="str">
        <f>'Fun Patches'!C5</f>
        <v>&lt;List Patch Here&gt;</v>
      </c>
      <c r="B113" s="48" t="str">
        <f>IF('Fun Patches'!D5="C","E","")</f>
        <v/>
      </c>
      <c r="C113" s="463"/>
      <c r="D113" s="48" t="str">
        <f>IF('Fun Patches'!E5="C","E","")</f>
        <v/>
      </c>
      <c r="E113" s="463"/>
      <c r="F113" s="48" t="str">
        <f>IF('Fun Patches'!F5="C","E","")</f>
        <v/>
      </c>
      <c r="G113" s="463"/>
      <c r="H113" s="48" t="str">
        <f>IF('Fun Patches'!G5="C","E","")</f>
        <v/>
      </c>
      <c r="I113" s="463"/>
      <c r="J113" s="48" t="str">
        <f>IF('Fun Patches'!H5="C","E","")</f>
        <v/>
      </c>
      <c r="K113" s="463"/>
      <c r="L113" s="48" t="str">
        <f>IF('Fun Patches'!I5="C","E","")</f>
        <v/>
      </c>
      <c r="M113" s="463"/>
      <c r="N113" s="48" t="str">
        <f>IF('Fun Patches'!J5="C","E","")</f>
        <v/>
      </c>
      <c r="O113" s="463"/>
      <c r="P113" s="48" t="str">
        <f>IF('Fun Patches'!K5="C","E","")</f>
        <v/>
      </c>
      <c r="Q113" s="463"/>
      <c r="R113" s="48" t="str">
        <f>IF('Fun Patches'!L5="C","E","")</f>
        <v/>
      </c>
      <c r="S113" s="463"/>
      <c r="T113" s="48" t="str">
        <f>IF('Fun Patches'!M5="C","E","")</f>
        <v/>
      </c>
      <c r="U113" s="463"/>
      <c r="V113" s="48" t="str">
        <f>IF('Fun Patches'!N5="C","E","")</f>
        <v/>
      </c>
      <c r="W113" s="463"/>
      <c r="X113" s="48" t="str">
        <f>IF('Fun Patches'!O5="C","E","")</f>
        <v/>
      </c>
      <c r="Y113" s="463"/>
      <c r="Z113" s="48" t="str">
        <f>IF('Fun Patches'!P5="C","E","")</f>
        <v/>
      </c>
      <c r="AA113" s="463"/>
      <c r="AB113" s="48" t="str">
        <f>IF('Fun Patches'!Q5="C","E","")</f>
        <v/>
      </c>
      <c r="AC113" s="463"/>
      <c r="AD113" s="48" t="str">
        <f>IF('Fun Patches'!R5="C","E","")</f>
        <v/>
      </c>
      <c r="AE113" s="463"/>
      <c r="AF113" s="48" t="str">
        <f>IF('Fun Patches'!S5="C","E","")</f>
        <v/>
      </c>
      <c r="AG113" s="463"/>
      <c r="AH113" s="48" t="str">
        <f>IF('Fun Patches'!T5="C","E","")</f>
        <v/>
      </c>
      <c r="AI113" s="463"/>
      <c r="AJ113" s="48" t="str">
        <f>IF('Fun Patches'!U5="C","E","")</f>
        <v/>
      </c>
      <c r="AK113" s="463"/>
      <c r="AL113" s="48" t="str">
        <f>IF('Fun Patches'!V5="C","E","")</f>
        <v/>
      </c>
      <c r="AM113" s="463"/>
      <c r="AN113" s="48" t="str">
        <f>IF('Fun Patches'!W5="C","E","")</f>
        <v/>
      </c>
      <c r="AO113" s="463"/>
      <c r="AP113" s="48" t="str">
        <f>IF('Fun Patches'!X5="C","E","")</f>
        <v/>
      </c>
      <c r="AQ113" s="463"/>
      <c r="AR113" s="48" t="str">
        <f>IF('Fun Patches'!Y5="C","E","")</f>
        <v/>
      </c>
      <c r="AS113" s="463"/>
      <c r="AT113" s="48" t="str">
        <f>IF('Fun Patches'!Z5="C","E","")</f>
        <v/>
      </c>
      <c r="AU113" s="463"/>
      <c r="AV113" s="48" t="str">
        <f>IF('Fun Patches'!AA5="C","E","")</f>
        <v/>
      </c>
      <c r="AW113" s="463"/>
      <c r="AX113" s="48" t="str">
        <f>IF('Fun Patches'!AB5="C","E","")</f>
        <v/>
      </c>
      <c r="AY113" s="463"/>
      <c r="AZ113" s="48" t="str">
        <f>IF('Fun Patches'!AC5="C","E","")</f>
        <v/>
      </c>
      <c r="BA113" s="463"/>
      <c r="BB113" s="48" t="str">
        <f>IF('Fun Patches'!AD5="C","E","")</f>
        <v/>
      </c>
      <c r="BC113" s="463"/>
      <c r="BD113" s="48" t="str">
        <f>IF('Fun Patches'!AE5="C","E","")</f>
        <v/>
      </c>
      <c r="BE113" s="463"/>
      <c r="BF113" s="48" t="str">
        <f>IF('Fun Patches'!AF5="C","E","")</f>
        <v/>
      </c>
      <c r="BG113" s="463"/>
      <c r="BH113" s="48" t="str">
        <f>IF('Fun Patches'!AG5="C","E","")</f>
        <v/>
      </c>
      <c r="BI113" s="462"/>
      <c r="BJ113" s="15"/>
    </row>
    <row r="114" spans="1:62">
      <c r="A114" s="47" t="str">
        <f>'Fun Patches'!C6</f>
        <v>&lt;List Patch Here&gt;</v>
      </c>
      <c r="B114" s="48" t="str">
        <f>IF('Fun Patches'!D6="C","E","")</f>
        <v/>
      </c>
      <c r="C114" s="463"/>
      <c r="D114" s="48" t="str">
        <f>IF('Fun Patches'!E6="C","E","")</f>
        <v/>
      </c>
      <c r="E114" s="463"/>
      <c r="F114" s="48" t="str">
        <f>IF('Fun Patches'!F6="C","E","")</f>
        <v/>
      </c>
      <c r="G114" s="463"/>
      <c r="H114" s="48" t="str">
        <f>IF('Fun Patches'!G6="C","E","")</f>
        <v/>
      </c>
      <c r="I114" s="463"/>
      <c r="J114" s="48" t="str">
        <f>IF('Fun Patches'!H6="C","E","")</f>
        <v/>
      </c>
      <c r="K114" s="463"/>
      <c r="L114" s="48" t="str">
        <f>IF('Fun Patches'!I6="C","E","")</f>
        <v/>
      </c>
      <c r="M114" s="463"/>
      <c r="N114" s="48" t="str">
        <f>IF('Fun Patches'!J6="C","E","")</f>
        <v/>
      </c>
      <c r="O114" s="463"/>
      <c r="P114" s="48" t="str">
        <f>IF('Fun Patches'!K6="C","E","")</f>
        <v/>
      </c>
      <c r="Q114" s="463"/>
      <c r="R114" s="48" t="str">
        <f>IF('Fun Patches'!L6="C","E","")</f>
        <v/>
      </c>
      <c r="S114" s="463"/>
      <c r="T114" s="48" t="str">
        <f>IF('Fun Patches'!M6="C","E","")</f>
        <v/>
      </c>
      <c r="U114" s="463"/>
      <c r="V114" s="48" t="str">
        <f>IF('Fun Patches'!N6="C","E","")</f>
        <v/>
      </c>
      <c r="W114" s="463"/>
      <c r="X114" s="48" t="str">
        <f>IF('Fun Patches'!O6="C","E","")</f>
        <v/>
      </c>
      <c r="Y114" s="463"/>
      <c r="Z114" s="48" t="str">
        <f>IF('Fun Patches'!P6="C","E","")</f>
        <v/>
      </c>
      <c r="AA114" s="463"/>
      <c r="AB114" s="48" t="str">
        <f>IF('Fun Patches'!Q6="C","E","")</f>
        <v/>
      </c>
      <c r="AC114" s="463"/>
      <c r="AD114" s="48" t="str">
        <f>IF('Fun Patches'!R6="C","E","")</f>
        <v/>
      </c>
      <c r="AE114" s="463"/>
      <c r="AF114" s="48" t="str">
        <f>IF('Fun Patches'!S6="C","E","")</f>
        <v/>
      </c>
      <c r="AG114" s="463"/>
      <c r="AH114" s="48" t="str">
        <f>IF('Fun Patches'!T6="C","E","")</f>
        <v/>
      </c>
      <c r="AI114" s="463"/>
      <c r="AJ114" s="48" t="str">
        <f>IF('Fun Patches'!U6="C","E","")</f>
        <v/>
      </c>
      <c r="AK114" s="463"/>
      <c r="AL114" s="48" t="str">
        <f>IF('Fun Patches'!V6="C","E","")</f>
        <v/>
      </c>
      <c r="AM114" s="463"/>
      <c r="AN114" s="48" t="str">
        <f>IF('Fun Patches'!W6="C","E","")</f>
        <v/>
      </c>
      <c r="AO114" s="463"/>
      <c r="AP114" s="48" t="str">
        <f>IF('Fun Patches'!X6="C","E","")</f>
        <v/>
      </c>
      <c r="AQ114" s="463"/>
      <c r="AR114" s="48" t="str">
        <f>IF('Fun Patches'!Y6="C","E","")</f>
        <v/>
      </c>
      <c r="AS114" s="463"/>
      <c r="AT114" s="48" t="str">
        <f>IF('Fun Patches'!Z6="C","E","")</f>
        <v/>
      </c>
      <c r="AU114" s="463"/>
      <c r="AV114" s="48" t="str">
        <f>IF('Fun Patches'!AA6="C","E","")</f>
        <v/>
      </c>
      <c r="AW114" s="463"/>
      <c r="AX114" s="48" t="str">
        <f>IF('Fun Patches'!AB6="C","E","")</f>
        <v/>
      </c>
      <c r="AY114" s="463"/>
      <c r="AZ114" s="48" t="str">
        <f>IF('Fun Patches'!AC6="C","E","")</f>
        <v/>
      </c>
      <c r="BA114" s="463"/>
      <c r="BB114" s="48" t="str">
        <f>IF('Fun Patches'!AD6="C","E","")</f>
        <v/>
      </c>
      <c r="BC114" s="463"/>
      <c r="BD114" s="48" t="str">
        <f>IF('Fun Patches'!AE6="C","E","")</f>
        <v/>
      </c>
      <c r="BE114" s="463"/>
      <c r="BF114" s="48" t="str">
        <f>IF('Fun Patches'!AF6="C","E","")</f>
        <v/>
      </c>
      <c r="BG114" s="463"/>
      <c r="BH114" s="48" t="str">
        <f>IF('Fun Patches'!AG6="C","E","")</f>
        <v/>
      </c>
      <c r="BI114" s="462"/>
      <c r="BJ114" s="15"/>
    </row>
    <row r="115" spans="1:62">
      <c r="A115" s="47" t="str">
        <f>'Fun Patches'!C7</f>
        <v>&lt;List Patch Here&gt;</v>
      </c>
      <c r="B115" s="48" t="str">
        <f>IF('Fun Patches'!D7="C","E","")</f>
        <v/>
      </c>
      <c r="C115" s="463"/>
      <c r="D115" s="48" t="str">
        <f>IF('Fun Patches'!E7="C","E","")</f>
        <v/>
      </c>
      <c r="E115" s="463"/>
      <c r="F115" s="48" t="str">
        <f>IF('Fun Patches'!F7="C","E","")</f>
        <v/>
      </c>
      <c r="G115" s="463"/>
      <c r="H115" s="48" t="str">
        <f>IF('Fun Patches'!G7="C","E","")</f>
        <v/>
      </c>
      <c r="I115" s="463"/>
      <c r="J115" s="48" t="str">
        <f>IF('Fun Patches'!H7="C","E","")</f>
        <v/>
      </c>
      <c r="K115" s="463"/>
      <c r="L115" s="48" t="str">
        <f>IF('Fun Patches'!I7="C","E","")</f>
        <v/>
      </c>
      <c r="M115" s="463"/>
      <c r="N115" s="48" t="str">
        <f>IF('Fun Patches'!J7="C","E","")</f>
        <v/>
      </c>
      <c r="O115" s="463"/>
      <c r="P115" s="48" t="str">
        <f>IF('Fun Patches'!K7="C","E","")</f>
        <v/>
      </c>
      <c r="Q115" s="463"/>
      <c r="R115" s="48" t="str">
        <f>IF('Fun Patches'!L7="C","E","")</f>
        <v/>
      </c>
      <c r="S115" s="463"/>
      <c r="T115" s="48" t="str">
        <f>IF('Fun Patches'!M7="C","E","")</f>
        <v/>
      </c>
      <c r="U115" s="463"/>
      <c r="V115" s="48" t="str">
        <f>IF('Fun Patches'!N7="C","E","")</f>
        <v/>
      </c>
      <c r="W115" s="463"/>
      <c r="X115" s="48" t="str">
        <f>IF('Fun Patches'!O7="C","E","")</f>
        <v/>
      </c>
      <c r="Y115" s="463"/>
      <c r="Z115" s="48" t="str">
        <f>IF('Fun Patches'!P7="C","E","")</f>
        <v/>
      </c>
      <c r="AA115" s="463"/>
      <c r="AB115" s="48" t="str">
        <f>IF('Fun Patches'!Q7="C","E","")</f>
        <v/>
      </c>
      <c r="AC115" s="463"/>
      <c r="AD115" s="48" t="str">
        <f>IF('Fun Patches'!R7="C","E","")</f>
        <v/>
      </c>
      <c r="AE115" s="463"/>
      <c r="AF115" s="48" t="str">
        <f>IF('Fun Patches'!S7="C","E","")</f>
        <v/>
      </c>
      <c r="AG115" s="463"/>
      <c r="AH115" s="48" t="str">
        <f>IF('Fun Patches'!T7="C","E","")</f>
        <v/>
      </c>
      <c r="AI115" s="463"/>
      <c r="AJ115" s="48" t="str">
        <f>IF('Fun Patches'!U7="C","E","")</f>
        <v/>
      </c>
      <c r="AK115" s="463"/>
      <c r="AL115" s="48" t="str">
        <f>IF('Fun Patches'!V7="C","E","")</f>
        <v/>
      </c>
      <c r="AM115" s="463"/>
      <c r="AN115" s="48" t="str">
        <f>IF('Fun Patches'!W7="C","E","")</f>
        <v/>
      </c>
      <c r="AO115" s="463"/>
      <c r="AP115" s="48" t="str">
        <f>IF('Fun Patches'!X7="C","E","")</f>
        <v/>
      </c>
      <c r="AQ115" s="463"/>
      <c r="AR115" s="48" t="str">
        <f>IF('Fun Patches'!Y7="C","E","")</f>
        <v/>
      </c>
      <c r="AS115" s="463"/>
      <c r="AT115" s="48" t="str">
        <f>IF('Fun Patches'!Z7="C","E","")</f>
        <v/>
      </c>
      <c r="AU115" s="463"/>
      <c r="AV115" s="48" t="str">
        <f>IF('Fun Patches'!AA7="C","E","")</f>
        <v/>
      </c>
      <c r="AW115" s="463"/>
      <c r="AX115" s="48" t="str">
        <f>IF('Fun Patches'!AB7="C","E","")</f>
        <v/>
      </c>
      <c r="AY115" s="463"/>
      <c r="AZ115" s="48" t="str">
        <f>IF('Fun Patches'!AC7="C","E","")</f>
        <v/>
      </c>
      <c r="BA115" s="463"/>
      <c r="BB115" s="48" t="str">
        <f>IF('Fun Patches'!AD7="C","E","")</f>
        <v/>
      </c>
      <c r="BC115" s="463"/>
      <c r="BD115" s="48" t="str">
        <f>IF('Fun Patches'!AE7="C","E","")</f>
        <v/>
      </c>
      <c r="BE115" s="463"/>
      <c r="BF115" s="48" t="str">
        <f>IF('Fun Patches'!AF7="C","E","")</f>
        <v/>
      </c>
      <c r="BG115" s="463"/>
      <c r="BH115" s="48" t="str">
        <f>IF('Fun Patches'!AG7="C","E","")</f>
        <v/>
      </c>
      <c r="BI115" s="462"/>
      <c r="BJ115" s="15"/>
    </row>
    <row r="116" spans="1:62">
      <c r="A116" s="47" t="str">
        <f>'Fun Patches'!C8</f>
        <v>&lt;List Patch Here&gt;</v>
      </c>
      <c r="B116" s="48" t="str">
        <f>IF('Fun Patches'!D8="C","E","")</f>
        <v/>
      </c>
      <c r="C116" s="463"/>
      <c r="D116" s="48" t="str">
        <f>IF('Fun Patches'!E8="C","E","")</f>
        <v/>
      </c>
      <c r="E116" s="463"/>
      <c r="F116" s="48" t="str">
        <f>IF('Fun Patches'!F8="C","E","")</f>
        <v/>
      </c>
      <c r="G116" s="463"/>
      <c r="H116" s="48" t="str">
        <f>IF('Fun Patches'!G8="C","E","")</f>
        <v/>
      </c>
      <c r="I116" s="463"/>
      <c r="J116" s="48" t="str">
        <f>IF('Fun Patches'!H8="C","E","")</f>
        <v/>
      </c>
      <c r="K116" s="463"/>
      <c r="L116" s="48" t="str">
        <f>IF('Fun Patches'!I8="C","E","")</f>
        <v/>
      </c>
      <c r="M116" s="463"/>
      <c r="N116" s="48" t="str">
        <f>IF('Fun Patches'!J8="C","E","")</f>
        <v/>
      </c>
      <c r="O116" s="463"/>
      <c r="P116" s="48" t="str">
        <f>IF('Fun Patches'!K8="C","E","")</f>
        <v/>
      </c>
      <c r="Q116" s="463"/>
      <c r="R116" s="48" t="str">
        <f>IF('Fun Patches'!L8="C","E","")</f>
        <v/>
      </c>
      <c r="S116" s="463"/>
      <c r="T116" s="48" t="str">
        <f>IF('Fun Patches'!M8="C","E","")</f>
        <v/>
      </c>
      <c r="U116" s="463"/>
      <c r="V116" s="48" t="str">
        <f>IF('Fun Patches'!N8="C","E","")</f>
        <v/>
      </c>
      <c r="W116" s="463"/>
      <c r="X116" s="48" t="str">
        <f>IF('Fun Patches'!O8="C","E","")</f>
        <v/>
      </c>
      <c r="Y116" s="463"/>
      <c r="Z116" s="48" t="str">
        <f>IF('Fun Patches'!P8="C","E","")</f>
        <v/>
      </c>
      <c r="AA116" s="463"/>
      <c r="AB116" s="48" t="str">
        <f>IF('Fun Patches'!Q8="C","E","")</f>
        <v/>
      </c>
      <c r="AC116" s="463"/>
      <c r="AD116" s="48" t="str">
        <f>IF('Fun Patches'!R8="C","E","")</f>
        <v/>
      </c>
      <c r="AE116" s="463"/>
      <c r="AF116" s="48" t="str">
        <f>IF('Fun Patches'!S8="C","E","")</f>
        <v/>
      </c>
      <c r="AG116" s="463"/>
      <c r="AH116" s="48" t="str">
        <f>IF('Fun Patches'!T8="C","E","")</f>
        <v/>
      </c>
      <c r="AI116" s="463"/>
      <c r="AJ116" s="48" t="str">
        <f>IF('Fun Patches'!U8="C","E","")</f>
        <v/>
      </c>
      <c r="AK116" s="463"/>
      <c r="AL116" s="48" t="str">
        <f>IF('Fun Patches'!V8="C","E","")</f>
        <v/>
      </c>
      <c r="AM116" s="463"/>
      <c r="AN116" s="48" t="str">
        <f>IF('Fun Patches'!W8="C","E","")</f>
        <v/>
      </c>
      <c r="AO116" s="463"/>
      <c r="AP116" s="48" t="str">
        <f>IF('Fun Patches'!X8="C","E","")</f>
        <v/>
      </c>
      <c r="AQ116" s="463"/>
      <c r="AR116" s="48" t="str">
        <f>IF('Fun Patches'!Y8="C","E","")</f>
        <v/>
      </c>
      <c r="AS116" s="463"/>
      <c r="AT116" s="48" t="str">
        <f>IF('Fun Patches'!Z8="C","E","")</f>
        <v/>
      </c>
      <c r="AU116" s="463"/>
      <c r="AV116" s="48" t="str">
        <f>IF('Fun Patches'!AA8="C","E","")</f>
        <v/>
      </c>
      <c r="AW116" s="463"/>
      <c r="AX116" s="48" t="str">
        <f>IF('Fun Patches'!AB8="C","E","")</f>
        <v/>
      </c>
      <c r="AY116" s="463"/>
      <c r="AZ116" s="48" t="str">
        <f>IF('Fun Patches'!AC8="C","E","")</f>
        <v/>
      </c>
      <c r="BA116" s="463"/>
      <c r="BB116" s="48" t="str">
        <f>IF('Fun Patches'!AD8="C","E","")</f>
        <v/>
      </c>
      <c r="BC116" s="463"/>
      <c r="BD116" s="48" t="str">
        <f>IF('Fun Patches'!AE8="C","E","")</f>
        <v/>
      </c>
      <c r="BE116" s="463"/>
      <c r="BF116" s="48" t="str">
        <f>IF('Fun Patches'!AF8="C","E","")</f>
        <v/>
      </c>
      <c r="BG116" s="463"/>
      <c r="BH116" s="48" t="str">
        <f>IF('Fun Patches'!AG8="C","E","")</f>
        <v/>
      </c>
      <c r="BI116" s="462"/>
      <c r="BJ116" s="15"/>
    </row>
    <row r="117" spans="1:62">
      <c r="A117" s="47" t="str">
        <f>'Fun Patches'!C9</f>
        <v>&lt;List Patch Here&gt;</v>
      </c>
      <c r="B117" s="48" t="str">
        <f>IF('Fun Patches'!D9="C","E","")</f>
        <v/>
      </c>
      <c r="C117" s="463"/>
      <c r="D117" s="48" t="str">
        <f>IF('Fun Patches'!E9="C","E","")</f>
        <v/>
      </c>
      <c r="E117" s="463"/>
      <c r="F117" s="48" t="str">
        <f>IF('Fun Patches'!F9="C","E","")</f>
        <v/>
      </c>
      <c r="G117" s="463"/>
      <c r="H117" s="48" t="str">
        <f>IF('Fun Patches'!G9="C","E","")</f>
        <v/>
      </c>
      <c r="I117" s="463"/>
      <c r="J117" s="48" t="str">
        <f>IF('Fun Patches'!H9="C","E","")</f>
        <v/>
      </c>
      <c r="K117" s="463"/>
      <c r="L117" s="48" t="str">
        <f>IF('Fun Patches'!I9="C","E","")</f>
        <v/>
      </c>
      <c r="M117" s="463"/>
      <c r="N117" s="48" t="str">
        <f>IF('Fun Patches'!J9="C","E","")</f>
        <v/>
      </c>
      <c r="O117" s="463"/>
      <c r="P117" s="48" t="str">
        <f>IF('Fun Patches'!K9="C","E","")</f>
        <v/>
      </c>
      <c r="Q117" s="463"/>
      <c r="R117" s="48" t="str">
        <f>IF('Fun Patches'!L9="C","E","")</f>
        <v/>
      </c>
      <c r="S117" s="463"/>
      <c r="T117" s="48" t="str">
        <f>IF('Fun Patches'!M9="C","E","")</f>
        <v/>
      </c>
      <c r="U117" s="463"/>
      <c r="V117" s="48" t="str">
        <f>IF('Fun Patches'!N9="C","E","")</f>
        <v/>
      </c>
      <c r="W117" s="463"/>
      <c r="X117" s="48" t="str">
        <f>IF('Fun Patches'!O9="C","E","")</f>
        <v/>
      </c>
      <c r="Y117" s="463"/>
      <c r="Z117" s="48" t="str">
        <f>IF('Fun Patches'!P9="C","E","")</f>
        <v/>
      </c>
      <c r="AA117" s="463"/>
      <c r="AB117" s="48" t="str">
        <f>IF('Fun Patches'!Q9="C","E","")</f>
        <v/>
      </c>
      <c r="AC117" s="463"/>
      <c r="AD117" s="48" t="str">
        <f>IF('Fun Patches'!R9="C","E","")</f>
        <v/>
      </c>
      <c r="AE117" s="463"/>
      <c r="AF117" s="48" t="str">
        <f>IF('Fun Patches'!S9="C","E","")</f>
        <v/>
      </c>
      <c r="AG117" s="463"/>
      <c r="AH117" s="48" t="str">
        <f>IF('Fun Patches'!T9="C","E","")</f>
        <v/>
      </c>
      <c r="AI117" s="463"/>
      <c r="AJ117" s="48" t="str">
        <f>IF('Fun Patches'!U9="C","E","")</f>
        <v/>
      </c>
      <c r="AK117" s="463"/>
      <c r="AL117" s="48" t="str">
        <f>IF('Fun Patches'!V9="C","E","")</f>
        <v/>
      </c>
      <c r="AM117" s="463"/>
      <c r="AN117" s="48" t="str">
        <f>IF('Fun Patches'!W9="C","E","")</f>
        <v/>
      </c>
      <c r="AO117" s="463"/>
      <c r="AP117" s="48" t="str">
        <f>IF('Fun Patches'!X9="C","E","")</f>
        <v/>
      </c>
      <c r="AQ117" s="463"/>
      <c r="AR117" s="48" t="str">
        <f>IF('Fun Patches'!Y9="C","E","")</f>
        <v/>
      </c>
      <c r="AS117" s="463"/>
      <c r="AT117" s="48" t="str">
        <f>IF('Fun Patches'!Z9="C","E","")</f>
        <v/>
      </c>
      <c r="AU117" s="463"/>
      <c r="AV117" s="48" t="str">
        <f>IF('Fun Patches'!AA9="C","E","")</f>
        <v/>
      </c>
      <c r="AW117" s="463"/>
      <c r="AX117" s="48" t="str">
        <f>IF('Fun Patches'!AB9="C","E","")</f>
        <v/>
      </c>
      <c r="AY117" s="463"/>
      <c r="AZ117" s="48" t="str">
        <f>IF('Fun Patches'!AC9="C","E","")</f>
        <v/>
      </c>
      <c r="BA117" s="463"/>
      <c r="BB117" s="48" t="str">
        <f>IF('Fun Patches'!AD9="C","E","")</f>
        <v/>
      </c>
      <c r="BC117" s="463"/>
      <c r="BD117" s="48" t="str">
        <f>IF('Fun Patches'!AE9="C","E","")</f>
        <v/>
      </c>
      <c r="BE117" s="463"/>
      <c r="BF117" s="48" t="str">
        <f>IF('Fun Patches'!AF9="C","E","")</f>
        <v/>
      </c>
      <c r="BG117" s="463"/>
      <c r="BH117" s="48" t="str">
        <f>IF('Fun Patches'!AG9="C","E","")</f>
        <v/>
      </c>
      <c r="BI117" s="462"/>
      <c r="BJ117" s="15"/>
    </row>
    <row r="118" spans="1:62">
      <c r="A118" s="47" t="str">
        <f>'Fun Patches'!C10</f>
        <v>&lt;List Patch Here&gt;</v>
      </c>
      <c r="B118" s="48" t="str">
        <f>IF('Fun Patches'!D10="C","E","")</f>
        <v/>
      </c>
      <c r="C118" s="463"/>
      <c r="D118" s="48" t="str">
        <f>IF('Fun Patches'!E10="C","E","")</f>
        <v/>
      </c>
      <c r="E118" s="463"/>
      <c r="F118" s="48" t="str">
        <f>IF('Fun Patches'!F10="C","E","")</f>
        <v/>
      </c>
      <c r="G118" s="463"/>
      <c r="H118" s="48" t="str">
        <f>IF('Fun Patches'!G10="C","E","")</f>
        <v/>
      </c>
      <c r="I118" s="463"/>
      <c r="J118" s="48" t="str">
        <f>IF('Fun Patches'!H10="C","E","")</f>
        <v/>
      </c>
      <c r="K118" s="463"/>
      <c r="L118" s="48" t="str">
        <f>IF('Fun Patches'!I10="C","E","")</f>
        <v/>
      </c>
      <c r="M118" s="463"/>
      <c r="N118" s="48" t="str">
        <f>IF('Fun Patches'!J10="C","E","")</f>
        <v/>
      </c>
      <c r="O118" s="463"/>
      <c r="P118" s="48" t="str">
        <f>IF('Fun Patches'!K10="C","E","")</f>
        <v/>
      </c>
      <c r="Q118" s="463"/>
      <c r="R118" s="48" t="str">
        <f>IF('Fun Patches'!L10="C","E","")</f>
        <v/>
      </c>
      <c r="S118" s="463"/>
      <c r="T118" s="48" t="str">
        <f>IF('Fun Patches'!M10="C","E","")</f>
        <v/>
      </c>
      <c r="U118" s="463"/>
      <c r="V118" s="48" t="str">
        <f>IF('Fun Patches'!N10="C","E","")</f>
        <v/>
      </c>
      <c r="W118" s="463"/>
      <c r="X118" s="48" t="str">
        <f>IF('Fun Patches'!O10="C","E","")</f>
        <v/>
      </c>
      <c r="Y118" s="463"/>
      <c r="Z118" s="48" t="str">
        <f>IF('Fun Patches'!P10="C","E","")</f>
        <v/>
      </c>
      <c r="AA118" s="463"/>
      <c r="AB118" s="48" t="str">
        <f>IF('Fun Patches'!Q10="C","E","")</f>
        <v/>
      </c>
      <c r="AC118" s="463"/>
      <c r="AD118" s="48" t="str">
        <f>IF('Fun Patches'!R10="C","E","")</f>
        <v/>
      </c>
      <c r="AE118" s="463"/>
      <c r="AF118" s="48" t="str">
        <f>IF('Fun Patches'!S10="C","E","")</f>
        <v/>
      </c>
      <c r="AG118" s="463"/>
      <c r="AH118" s="48" t="str">
        <f>IF('Fun Patches'!T10="C","E","")</f>
        <v/>
      </c>
      <c r="AI118" s="463"/>
      <c r="AJ118" s="48" t="str">
        <f>IF('Fun Patches'!U10="C","E","")</f>
        <v/>
      </c>
      <c r="AK118" s="463"/>
      <c r="AL118" s="48" t="str">
        <f>IF('Fun Patches'!V10="C","E","")</f>
        <v/>
      </c>
      <c r="AM118" s="463"/>
      <c r="AN118" s="48" t="str">
        <f>IF('Fun Patches'!W10="C","E","")</f>
        <v/>
      </c>
      <c r="AO118" s="463"/>
      <c r="AP118" s="48" t="str">
        <f>IF('Fun Patches'!X10="C","E","")</f>
        <v/>
      </c>
      <c r="AQ118" s="463"/>
      <c r="AR118" s="48" t="str">
        <f>IF('Fun Patches'!Y10="C","E","")</f>
        <v/>
      </c>
      <c r="AS118" s="463"/>
      <c r="AT118" s="48" t="str">
        <f>IF('Fun Patches'!Z10="C","E","")</f>
        <v/>
      </c>
      <c r="AU118" s="463"/>
      <c r="AV118" s="48" t="str">
        <f>IF('Fun Patches'!AA10="C","E","")</f>
        <v/>
      </c>
      <c r="AW118" s="463"/>
      <c r="AX118" s="48" t="str">
        <f>IF('Fun Patches'!AB10="C","E","")</f>
        <v/>
      </c>
      <c r="AY118" s="463"/>
      <c r="AZ118" s="48" t="str">
        <f>IF('Fun Patches'!AC10="C","E","")</f>
        <v/>
      </c>
      <c r="BA118" s="463"/>
      <c r="BB118" s="48" t="str">
        <f>IF('Fun Patches'!AD10="C","E","")</f>
        <v/>
      </c>
      <c r="BC118" s="463"/>
      <c r="BD118" s="48" t="str">
        <f>IF('Fun Patches'!AE10="C","E","")</f>
        <v/>
      </c>
      <c r="BE118" s="463"/>
      <c r="BF118" s="48" t="str">
        <f>IF('Fun Patches'!AF10="C","E","")</f>
        <v/>
      </c>
      <c r="BG118" s="463"/>
      <c r="BH118" s="48" t="str">
        <f>IF('Fun Patches'!AG10="C","E","")</f>
        <v/>
      </c>
      <c r="BI118" s="462"/>
      <c r="BJ118" s="15"/>
    </row>
    <row r="119" spans="1:62">
      <c r="A119" s="47" t="str">
        <f>'Fun Patches'!C11</f>
        <v>&lt;List Patch Here&gt;</v>
      </c>
      <c r="B119" s="48" t="str">
        <f>IF('Fun Patches'!D11="C","E","")</f>
        <v/>
      </c>
      <c r="C119" s="463"/>
      <c r="D119" s="48" t="str">
        <f>IF('Fun Patches'!E11="C","E","")</f>
        <v/>
      </c>
      <c r="E119" s="463"/>
      <c r="F119" s="48" t="str">
        <f>IF('Fun Patches'!F11="C","E","")</f>
        <v/>
      </c>
      <c r="G119" s="463"/>
      <c r="H119" s="48" t="str">
        <f>IF('Fun Patches'!G11="C","E","")</f>
        <v/>
      </c>
      <c r="I119" s="463"/>
      <c r="J119" s="48" t="str">
        <f>IF('Fun Patches'!H11="C","E","")</f>
        <v/>
      </c>
      <c r="K119" s="463"/>
      <c r="L119" s="48" t="str">
        <f>IF('Fun Patches'!I11="C","E","")</f>
        <v/>
      </c>
      <c r="M119" s="463"/>
      <c r="N119" s="48" t="str">
        <f>IF('Fun Patches'!J11="C","E","")</f>
        <v/>
      </c>
      <c r="O119" s="463"/>
      <c r="P119" s="48" t="str">
        <f>IF('Fun Patches'!K11="C","E","")</f>
        <v/>
      </c>
      <c r="Q119" s="463"/>
      <c r="R119" s="48" t="str">
        <f>IF('Fun Patches'!L11="C","E","")</f>
        <v/>
      </c>
      <c r="S119" s="463"/>
      <c r="T119" s="48" t="str">
        <f>IF('Fun Patches'!M11="C","E","")</f>
        <v/>
      </c>
      <c r="U119" s="463"/>
      <c r="V119" s="48" t="str">
        <f>IF('Fun Patches'!N11="C","E","")</f>
        <v/>
      </c>
      <c r="W119" s="463"/>
      <c r="X119" s="48" t="str">
        <f>IF('Fun Patches'!O11="C","E","")</f>
        <v/>
      </c>
      <c r="Y119" s="463"/>
      <c r="Z119" s="48" t="str">
        <f>IF('Fun Patches'!P11="C","E","")</f>
        <v/>
      </c>
      <c r="AA119" s="463"/>
      <c r="AB119" s="48" t="str">
        <f>IF('Fun Patches'!Q11="C","E","")</f>
        <v/>
      </c>
      <c r="AC119" s="463"/>
      <c r="AD119" s="48" t="str">
        <f>IF('Fun Patches'!R11="C","E","")</f>
        <v/>
      </c>
      <c r="AE119" s="463"/>
      <c r="AF119" s="48" t="str">
        <f>IF('Fun Patches'!S11="C","E","")</f>
        <v/>
      </c>
      <c r="AG119" s="463"/>
      <c r="AH119" s="48" t="str">
        <f>IF('Fun Patches'!T11="C","E","")</f>
        <v/>
      </c>
      <c r="AI119" s="463"/>
      <c r="AJ119" s="48" t="str">
        <f>IF('Fun Patches'!U11="C","E","")</f>
        <v/>
      </c>
      <c r="AK119" s="463"/>
      <c r="AL119" s="48" t="str">
        <f>IF('Fun Patches'!V11="C","E","")</f>
        <v/>
      </c>
      <c r="AM119" s="463"/>
      <c r="AN119" s="48" t="str">
        <f>IF('Fun Patches'!W11="C","E","")</f>
        <v/>
      </c>
      <c r="AO119" s="463"/>
      <c r="AP119" s="48" t="str">
        <f>IF('Fun Patches'!X11="C","E","")</f>
        <v/>
      </c>
      <c r="AQ119" s="463"/>
      <c r="AR119" s="48" t="str">
        <f>IF('Fun Patches'!Y11="C","E","")</f>
        <v/>
      </c>
      <c r="AS119" s="463"/>
      <c r="AT119" s="48" t="str">
        <f>IF('Fun Patches'!Z11="C","E","")</f>
        <v/>
      </c>
      <c r="AU119" s="463"/>
      <c r="AV119" s="48" t="str">
        <f>IF('Fun Patches'!AA11="C","E","")</f>
        <v/>
      </c>
      <c r="AW119" s="463"/>
      <c r="AX119" s="48" t="str">
        <f>IF('Fun Patches'!AB11="C","E","")</f>
        <v/>
      </c>
      <c r="AY119" s="463"/>
      <c r="AZ119" s="48" t="str">
        <f>IF('Fun Patches'!AC11="C","E","")</f>
        <v/>
      </c>
      <c r="BA119" s="463"/>
      <c r="BB119" s="48" t="str">
        <f>IF('Fun Patches'!AD11="C","E","")</f>
        <v/>
      </c>
      <c r="BC119" s="463"/>
      <c r="BD119" s="48" t="str">
        <f>IF('Fun Patches'!AE11="C","E","")</f>
        <v/>
      </c>
      <c r="BE119" s="463"/>
      <c r="BF119" s="48" t="str">
        <f>IF('Fun Patches'!AF11="C","E","")</f>
        <v/>
      </c>
      <c r="BG119" s="463"/>
      <c r="BH119" s="48" t="str">
        <f>IF('Fun Patches'!AG11="C","E","")</f>
        <v/>
      </c>
      <c r="BI119" s="462"/>
      <c r="BJ119" s="15"/>
    </row>
    <row r="120" spans="1:62">
      <c r="A120" s="47" t="str">
        <f>'Fun Patches'!C12</f>
        <v>&lt;List Patch Here&gt;</v>
      </c>
      <c r="B120" s="48" t="str">
        <f>IF('Fun Patches'!D12="C","E","")</f>
        <v/>
      </c>
      <c r="C120" s="463"/>
      <c r="D120" s="48" t="str">
        <f>IF('Fun Patches'!E12="C","E","")</f>
        <v/>
      </c>
      <c r="E120" s="463"/>
      <c r="F120" s="48" t="str">
        <f>IF('Fun Patches'!F12="C","E","")</f>
        <v/>
      </c>
      <c r="G120" s="463"/>
      <c r="H120" s="48" t="str">
        <f>IF('Fun Patches'!G12="C","E","")</f>
        <v/>
      </c>
      <c r="I120" s="463"/>
      <c r="J120" s="48" t="str">
        <f>IF('Fun Patches'!H12="C","E","")</f>
        <v/>
      </c>
      <c r="K120" s="463"/>
      <c r="L120" s="48" t="str">
        <f>IF('Fun Patches'!I12="C","E","")</f>
        <v/>
      </c>
      <c r="M120" s="463"/>
      <c r="N120" s="48" t="str">
        <f>IF('Fun Patches'!J12="C","E","")</f>
        <v/>
      </c>
      <c r="O120" s="463"/>
      <c r="P120" s="48" t="str">
        <f>IF('Fun Patches'!K12="C","E","")</f>
        <v/>
      </c>
      <c r="Q120" s="463"/>
      <c r="R120" s="48" t="str">
        <f>IF('Fun Patches'!L12="C","E","")</f>
        <v/>
      </c>
      <c r="S120" s="463"/>
      <c r="T120" s="48" t="str">
        <f>IF('Fun Patches'!M12="C","E","")</f>
        <v/>
      </c>
      <c r="U120" s="463"/>
      <c r="V120" s="48" t="str">
        <f>IF('Fun Patches'!N12="C","E","")</f>
        <v/>
      </c>
      <c r="W120" s="463"/>
      <c r="X120" s="48" t="str">
        <f>IF('Fun Patches'!O12="C","E","")</f>
        <v/>
      </c>
      <c r="Y120" s="463"/>
      <c r="Z120" s="48" t="str">
        <f>IF('Fun Patches'!P12="C","E","")</f>
        <v/>
      </c>
      <c r="AA120" s="463"/>
      <c r="AB120" s="48" t="str">
        <f>IF('Fun Patches'!Q12="C","E","")</f>
        <v/>
      </c>
      <c r="AC120" s="463"/>
      <c r="AD120" s="48" t="str">
        <f>IF('Fun Patches'!R12="C","E","")</f>
        <v/>
      </c>
      <c r="AE120" s="463"/>
      <c r="AF120" s="48" t="str">
        <f>IF('Fun Patches'!S12="C","E","")</f>
        <v/>
      </c>
      <c r="AG120" s="463"/>
      <c r="AH120" s="48" t="str">
        <f>IF('Fun Patches'!T12="C","E","")</f>
        <v/>
      </c>
      <c r="AI120" s="463"/>
      <c r="AJ120" s="48" t="str">
        <f>IF('Fun Patches'!U12="C","E","")</f>
        <v/>
      </c>
      <c r="AK120" s="463"/>
      <c r="AL120" s="48" t="str">
        <f>IF('Fun Patches'!V12="C","E","")</f>
        <v/>
      </c>
      <c r="AM120" s="463"/>
      <c r="AN120" s="48" t="str">
        <f>IF('Fun Patches'!W12="C","E","")</f>
        <v/>
      </c>
      <c r="AO120" s="463"/>
      <c r="AP120" s="48" t="str">
        <f>IF('Fun Patches'!X12="C","E","")</f>
        <v/>
      </c>
      <c r="AQ120" s="463"/>
      <c r="AR120" s="48" t="str">
        <f>IF('Fun Patches'!Y12="C","E","")</f>
        <v/>
      </c>
      <c r="AS120" s="463"/>
      <c r="AT120" s="48" t="str">
        <f>IF('Fun Patches'!Z12="C","E","")</f>
        <v/>
      </c>
      <c r="AU120" s="463"/>
      <c r="AV120" s="48" t="str">
        <f>IF('Fun Patches'!AA12="C","E","")</f>
        <v/>
      </c>
      <c r="AW120" s="463"/>
      <c r="AX120" s="48" t="str">
        <f>IF('Fun Patches'!AB12="C","E","")</f>
        <v/>
      </c>
      <c r="AY120" s="463"/>
      <c r="AZ120" s="48" t="str">
        <f>IF('Fun Patches'!AC12="C","E","")</f>
        <v/>
      </c>
      <c r="BA120" s="463"/>
      <c r="BB120" s="48" t="str">
        <f>IF('Fun Patches'!AD12="C","E","")</f>
        <v/>
      </c>
      <c r="BC120" s="463"/>
      <c r="BD120" s="48" t="str">
        <f>IF('Fun Patches'!AE12="C","E","")</f>
        <v/>
      </c>
      <c r="BE120" s="463"/>
      <c r="BF120" s="48" t="str">
        <f>IF('Fun Patches'!AF12="C","E","")</f>
        <v/>
      </c>
      <c r="BG120" s="463"/>
      <c r="BH120" s="48" t="str">
        <f>IF('Fun Patches'!AG12="C","E","")</f>
        <v/>
      </c>
      <c r="BI120" s="462"/>
      <c r="BJ120" s="15"/>
    </row>
    <row r="121" spans="1:62">
      <c r="A121" s="47" t="str">
        <f>'Fun Patches'!C13</f>
        <v>&lt;List Patch Here&gt;</v>
      </c>
      <c r="B121" s="48" t="str">
        <f>IF('Fun Patches'!D13="C","E","")</f>
        <v/>
      </c>
      <c r="C121" s="463"/>
      <c r="D121" s="48" t="str">
        <f>IF('Fun Patches'!E13="C","E","")</f>
        <v/>
      </c>
      <c r="E121" s="463"/>
      <c r="F121" s="48" t="str">
        <f>IF('Fun Patches'!F13="C","E","")</f>
        <v/>
      </c>
      <c r="G121" s="463"/>
      <c r="H121" s="48" t="str">
        <f>IF('Fun Patches'!G13="C","E","")</f>
        <v/>
      </c>
      <c r="I121" s="463"/>
      <c r="J121" s="48" t="str">
        <f>IF('Fun Patches'!H13="C","E","")</f>
        <v/>
      </c>
      <c r="K121" s="463"/>
      <c r="L121" s="48" t="str">
        <f>IF('Fun Patches'!I13="C","E","")</f>
        <v/>
      </c>
      <c r="M121" s="463"/>
      <c r="N121" s="48" t="str">
        <f>IF('Fun Patches'!J13="C","E","")</f>
        <v/>
      </c>
      <c r="O121" s="463"/>
      <c r="P121" s="48" t="str">
        <f>IF('Fun Patches'!K13="C","E","")</f>
        <v/>
      </c>
      <c r="Q121" s="463"/>
      <c r="R121" s="48" t="str">
        <f>IF('Fun Patches'!L13="C","E","")</f>
        <v/>
      </c>
      <c r="S121" s="463"/>
      <c r="T121" s="48" t="str">
        <f>IF('Fun Patches'!M13="C","E","")</f>
        <v/>
      </c>
      <c r="U121" s="463"/>
      <c r="V121" s="48" t="str">
        <f>IF('Fun Patches'!N13="C","E","")</f>
        <v/>
      </c>
      <c r="W121" s="463"/>
      <c r="X121" s="48" t="str">
        <f>IF('Fun Patches'!O13="C","E","")</f>
        <v/>
      </c>
      <c r="Y121" s="463"/>
      <c r="Z121" s="48" t="str">
        <f>IF('Fun Patches'!P13="C","E","")</f>
        <v/>
      </c>
      <c r="AA121" s="463"/>
      <c r="AB121" s="48" t="str">
        <f>IF('Fun Patches'!Q13="C","E","")</f>
        <v/>
      </c>
      <c r="AC121" s="463"/>
      <c r="AD121" s="48" t="str">
        <f>IF('Fun Patches'!R13="C","E","")</f>
        <v/>
      </c>
      <c r="AE121" s="463"/>
      <c r="AF121" s="48" t="str">
        <f>IF('Fun Patches'!S13="C","E","")</f>
        <v/>
      </c>
      <c r="AG121" s="463"/>
      <c r="AH121" s="48" t="str">
        <f>IF('Fun Patches'!T13="C","E","")</f>
        <v/>
      </c>
      <c r="AI121" s="463"/>
      <c r="AJ121" s="48" t="str">
        <f>IF('Fun Patches'!U13="C","E","")</f>
        <v/>
      </c>
      <c r="AK121" s="463"/>
      <c r="AL121" s="48" t="str">
        <f>IF('Fun Patches'!V13="C","E","")</f>
        <v/>
      </c>
      <c r="AM121" s="463"/>
      <c r="AN121" s="48" t="str">
        <f>IF('Fun Patches'!W13="C","E","")</f>
        <v/>
      </c>
      <c r="AO121" s="463"/>
      <c r="AP121" s="48" t="str">
        <f>IF('Fun Patches'!X13="C","E","")</f>
        <v/>
      </c>
      <c r="AQ121" s="463"/>
      <c r="AR121" s="48" t="str">
        <f>IF('Fun Patches'!Y13="C","E","")</f>
        <v/>
      </c>
      <c r="AS121" s="463"/>
      <c r="AT121" s="48" t="str">
        <f>IF('Fun Patches'!Z13="C","E","")</f>
        <v/>
      </c>
      <c r="AU121" s="463"/>
      <c r="AV121" s="48" t="str">
        <f>IF('Fun Patches'!AA13="C","E","")</f>
        <v/>
      </c>
      <c r="AW121" s="463"/>
      <c r="AX121" s="48" t="str">
        <f>IF('Fun Patches'!AB13="C","E","")</f>
        <v/>
      </c>
      <c r="AY121" s="463"/>
      <c r="AZ121" s="48" t="str">
        <f>IF('Fun Patches'!AC13="C","E","")</f>
        <v/>
      </c>
      <c r="BA121" s="463"/>
      <c r="BB121" s="48" t="str">
        <f>IF('Fun Patches'!AD13="C","E","")</f>
        <v/>
      </c>
      <c r="BC121" s="463"/>
      <c r="BD121" s="48" t="str">
        <f>IF('Fun Patches'!AE13="C","E","")</f>
        <v/>
      </c>
      <c r="BE121" s="463"/>
      <c r="BF121" s="48" t="str">
        <f>IF('Fun Patches'!AF13="C","E","")</f>
        <v/>
      </c>
      <c r="BG121" s="463"/>
      <c r="BH121" s="48" t="str">
        <f>IF('Fun Patches'!AG13="C","E","")</f>
        <v/>
      </c>
      <c r="BI121" s="462"/>
      <c r="BJ121" s="15"/>
    </row>
    <row r="122" spans="1:62">
      <c r="A122" s="47" t="str">
        <f>'Fun Patches'!C14</f>
        <v>&lt;List Patch Here&gt;</v>
      </c>
      <c r="B122" s="48" t="str">
        <f>IF('Fun Patches'!D14="C","E","")</f>
        <v/>
      </c>
      <c r="C122" s="463"/>
      <c r="D122" s="48" t="str">
        <f>IF('Fun Patches'!E14="C","E","")</f>
        <v/>
      </c>
      <c r="E122" s="463"/>
      <c r="F122" s="48" t="str">
        <f>IF('Fun Patches'!F14="C","E","")</f>
        <v/>
      </c>
      <c r="G122" s="463"/>
      <c r="H122" s="48" t="str">
        <f>IF('Fun Patches'!G14="C","E","")</f>
        <v/>
      </c>
      <c r="I122" s="463"/>
      <c r="J122" s="48" t="str">
        <f>IF('Fun Patches'!H14="C","E","")</f>
        <v/>
      </c>
      <c r="K122" s="463"/>
      <c r="L122" s="48" t="str">
        <f>IF('Fun Patches'!I14="C","E","")</f>
        <v/>
      </c>
      <c r="M122" s="463"/>
      <c r="N122" s="48" t="str">
        <f>IF('Fun Patches'!J14="C","E","")</f>
        <v/>
      </c>
      <c r="O122" s="463"/>
      <c r="P122" s="48" t="str">
        <f>IF('Fun Patches'!K14="C","E","")</f>
        <v/>
      </c>
      <c r="Q122" s="463"/>
      <c r="R122" s="48" t="str">
        <f>IF('Fun Patches'!L14="C","E","")</f>
        <v/>
      </c>
      <c r="S122" s="463"/>
      <c r="T122" s="48" t="str">
        <f>IF('Fun Patches'!M14="C","E","")</f>
        <v/>
      </c>
      <c r="U122" s="463"/>
      <c r="V122" s="48" t="str">
        <f>IF('Fun Patches'!N14="C","E","")</f>
        <v/>
      </c>
      <c r="W122" s="463"/>
      <c r="X122" s="48" t="str">
        <f>IF('Fun Patches'!O14="C","E","")</f>
        <v/>
      </c>
      <c r="Y122" s="463"/>
      <c r="Z122" s="48" t="str">
        <f>IF('Fun Patches'!P14="C","E","")</f>
        <v/>
      </c>
      <c r="AA122" s="463"/>
      <c r="AB122" s="48" t="str">
        <f>IF('Fun Patches'!Q14="C","E","")</f>
        <v/>
      </c>
      <c r="AC122" s="463"/>
      <c r="AD122" s="48" t="str">
        <f>IF('Fun Patches'!R14="C","E","")</f>
        <v/>
      </c>
      <c r="AE122" s="463"/>
      <c r="AF122" s="48" t="str">
        <f>IF('Fun Patches'!S14="C","E","")</f>
        <v/>
      </c>
      <c r="AG122" s="463"/>
      <c r="AH122" s="48" t="str">
        <f>IF('Fun Patches'!T14="C","E","")</f>
        <v/>
      </c>
      <c r="AI122" s="463"/>
      <c r="AJ122" s="48" t="str">
        <f>IF('Fun Patches'!U14="C","E","")</f>
        <v/>
      </c>
      <c r="AK122" s="463"/>
      <c r="AL122" s="48" t="str">
        <f>IF('Fun Patches'!V14="C","E","")</f>
        <v/>
      </c>
      <c r="AM122" s="463"/>
      <c r="AN122" s="48" t="str">
        <f>IF('Fun Patches'!W14="C","E","")</f>
        <v/>
      </c>
      <c r="AO122" s="463"/>
      <c r="AP122" s="48" t="str">
        <f>IF('Fun Patches'!X14="C","E","")</f>
        <v/>
      </c>
      <c r="AQ122" s="463"/>
      <c r="AR122" s="48" t="str">
        <f>IF('Fun Patches'!Y14="C","E","")</f>
        <v/>
      </c>
      <c r="AS122" s="463"/>
      <c r="AT122" s="48" t="str">
        <f>IF('Fun Patches'!Z14="C","E","")</f>
        <v/>
      </c>
      <c r="AU122" s="463"/>
      <c r="AV122" s="48" t="str">
        <f>IF('Fun Patches'!AA14="C","E","")</f>
        <v/>
      </c>
      <c r="AW122" s="463"/>
      <c r="AX122" s="48" t="str">
        <f>IF('Fun Patches'!AB14="C","E","")</f>
        <v/>
      </c>
      <c r="AY122" s="463"/>
      <c r="AZ122" s="48" t="str">
        <f>IF('Fun Patches'!AC14="C","E","")</f>
        <v/>
      </c>
      <c r="BA122" s="463"/>
      <c r="BB122" s="48" t="str">
        <f>IF('Fun Patches'!AD14="C","E","")</f>
        <v/>
      </c>
      <c r="BC122" s="463"/>
      <c r="BD122" s="48" t="str">
        <f>IF('Fun Patches'!AE14="C","E","")</f>
        <v/>
      </c>
      <c r="BE122" s="463"/>
      <c r="BF122" s="48" t="str">
        <f>IF('Fun Patches'!AF14="C","E","")</f>
        <v/>
      </c>
      <c r="BG122" s="463"/>
      <c r="BH122" s="48" t="str">
        <f>IF('Fun Patches'!AG14="C","E","")</f>
        <v/>
      </c>
      <c r="BI122" s="462"/>
      <c r="BJ122" s="15"/>
    </row>
    <row r="123" spans="1:62">
      <c r="A123" s="47" t="str">
        <f>'Fun Patches'!C15</f>
        <v>&lt;List Patch Here&gt;</v>
      </c>
      <c r="B123" s="48" t="str">
        <f>IF('Fun Patches'!D15="C","E","")</f>
        <v/>
      </c>
      <c r="C123" s="463"/>
      <c r="D123" s="48" t="str">
        <f>IF('Fun Patches'!E15="C","E","")</f>
        <v/>
      </c>
      <c r="E123" s="463"/>
      <c r="F123" s="48" t="str">
        <f>IF('Fun Patches'!F15="C","E","")</f>
        <v/>
      </c>
      <c r="G123" s="463"/>
      <c r="H123" s="48" t="str">
        <f>IF('Fun Patches'!G15="C","E","")</f>
        <v/>
      </c>
      <c r="I123" s="463"/>
      <c r="J123" s="48" t="str">
        <f>IF('Fun Patches'!H15="C","E","")</f>
        <v/>
      </c>
      <c r="K123" s="463"/>
      <c r="L123" s="48" t="str">
        <f>IF('Fun Patches'!I15="C","E","")</f>
        <v/>
      </c>
      <c r="M123" s="463"/>
      <c r="N123" s="48" t="str">
        <f>IF('Fun Patches'!J15="C","E","")</f>
        <v/>
      </c>
      <c r="O123" s="463"/>
      <c r="P123" s="48" t="str">
        <f>IF('Fun Patches'!K15="C","E","")</f>
        <v/>
      </c>
      <c r="Q123" s="463"/>
      <c r="R123" s="48" t="str">
        <f>IF('Fun Patches'!L15="C","E","")</f>
        <v/>
      </c>
      <c r="S123" s="463"/>
      <c r="T123" s="48" t="str">
        <f>IF('Fun Patches'!M15="C","E","")</f>
        <v/>
      </c>
      <c r="U123" s="463"/>
      <c r="V123" s="48" t="str">
        <f>IF('Fun Patches'!N15="C","E","")</f>
        <v/>
      </c>
      <c r="W123" s="463"/>
      <c r="X123" s="48" t="str">
        <f>IF('Fun Patches'!O15="C","E","")</f>
        <v/>
      </c>
      <c r="Y123" s="463"/>
      <c r="Z123" s="48" t="str">
        <f>IF('Fun Patches'!P15="C","E","")</f>
        <v/>
      </c>
      <c r="AA123" s="463"/>
      <c r="AB123" s="48" t="str">
        <f>IF('Fun Patches'!Q15="C","E","")</f>
        <v/>
      </c>
      <c r="AC123" s="463"/>
      <c r="AD123" s="48" t="str">
        <f>IF('Fun Patches'!R15="C","E","")</f>
        <v/>
      </c>
      <c r="AE123" s="463"/>
      <c r="AF123" s="48" t="str">
        <f>IF('Fun Patches'!S15="C","E","")</f>
        <v/>
      </c>
      <c r="AG123" s="463"/>
      <c r="AH123" s="48" t="str">
        <f>IF('Fun Patches'!T15="C","E","")</f>
        <v/>
      </c>
      <c r="AI123" s="463"/>
      <c r="AJ123" s="48" t="str">
        <f>IF('Fun Patches'!U15="C","E","")</f>
        <v/>
      </c>
      <c r="AK123" s="463"/>
      <c r="AL123" s="48" t="str">
        <f>IF('Fun Patches'!V15="C","E","")</f>
        <v/>
      </c>
      <c r="AM123" s="463"/>
      <c r="AN123" s="48" t="str">
        <f>IF('Fun Patches'!W15="C","E","")</f>
        <v/>
      </c>
      <c r="AO123" s="463"/>
      <c r="AP123" s="48" t="str">
        <f>IF('Fun Patches'!X15="C","E","")</f>
        <v/>
      </c>
      <c r="AQ123" s="463"/>
      <c r="AR123" s="48" t="str">
        <f>IF('Fun Patches'!Y15="C","E","")</f>
        <v/>
      </c>
      <c r="AS123" s="463"/>
      <c r="AT123" s="48" t="str">
        <f>IF('Fun Patches'!Z15="C","E","")</f>
        <v/>
      </c>
      <c r="AU123" s="463"/>
      <c r="AV123" s="48" t="str">
        <f>IF('Fun Patches'!AA15="C","E","")</f>
        <v/>
      </c>
      <c r="AW123" s="463"/>
      <c r="AX123" s="48" t="str">
        <f>IF('Fun Patches'!AB15="C","E","")</f>
        <v/>
      </c>
      <c r="AY123" s="463"/>
      <c r="AZ123" s="48" t="str">
        <f>IF('Fun Patches'!AC15="C","E","")</f>
        <v/>
      </c>
      <c r="BA123" s="463"/>
      <c r="BB123" s="48" t="str">
        <f>IF('Fun Patches'!AD15="C","E","")</f>
        <v/>
      </c>
      <c r="BC123" s="463"/>
      <c r="BD123" s="48" t="str">
        <f>IF('Fun Patches'!AE15="C","E","")</f>
        <v/>
      </c>
      <c r="BE123" s="463"/>
      <c r="BF123" s="48" t="str">
        <f>IF('Fun Patches'!AF15="C","E","")</f>
        <v/>
      </c>
      <c r="BG123" s="463"/>
      <c r="BH123" s="48" t="str">
        <f>IF('Fun Patches'!AG15="C","E","")</f>
        <v/>
      </c>
      <c r="BI123" s="462"/>
      <c r="BJ123" s="15"/>
    </row>
    <row r="124" spans="1:62">
      <c r="A124" s="47" t="str">
        <f>'Fun Patches'!C16</f>
        <v>&lt;List Patch Here&gt;</v>
      </c>
      <c r="B124" s="48" t="str">
        <f>IF('Fun Patches'!D16="C","E","")</f>
        <v/>
      </c>
      <c r="C124" s="463"/>
      <c r="D124" s="48" t="str">
        <f>IF('Fun Patches'!E16="C","E","")</f>
        <v/>
      </c>
      <c r="E124" s="463"/>
      <c r="F124" s="48" t="str">
        <f>IF('Fun Patches'!F16="C","E","")</f>
        <v/>
      </c>
      <c r="G124" s="463"/>
      <c r="H124" s="48" t="str">
        <f>IF('Fun Patches'!G16="C","E","")</f>
        <v/>
      </c>
      <c r="I124" s="463"/>
      <c r="J124" s="48" t="str">
        <f>IF('Fun Patches'!H16="C","E","")</f>
        <v/>
      </c>
      <c r="K124" s="463"/>
      <c r="L124" s="48" t="str">
        <f>IF('Fun Patches'!I16="C","E","")</f>
        <v/>
      </c>
      <c r="M124" s="463"/>
      <c r="N124" s="48" t="str">
        <f>IF('Fun Patches'!J16="C","E","")</f>
        <v/>
      </c>
      <c r="O124" s="463"/>
      <c r="P124" s="48" t="str">
        <f>IF('Fun Patches'!K16="C","E","")</f>
        <v/>
      </c>
      <c r="Q124" s="463"/>
      <c r="R124" s="48" t="str">
        <f>IF('Fun Patches'!L16="C","E","")</f>
        <v/>
      </c>
      <c r="S124" s="463"/>
      <c r="T124" s="48" t="str">
        <f>IF('Fun Patches'!M16="C","E","")</f>
        <v/>
      </c>
      <c r="U124" s="463"/>
      <c r="V124" s="48" t="str">
        <f>IF('Fun Patches'!N16="C","E","")</f>
        <v/>
      </c>
      <c r="W124" s="463"/>
      <c r="X124" s="48" t="str">
        <f>IF('Fun Patches'!O16="C","E","")</f>
        <v/>
      </c>
      <c r="Y124" s="463"/>
      <c r="Z124" s="48" t="str">
        <f>IF('Fun Patches'!P16="C","E","")</f>
        <v/>
      </c>
      <c r="AA124" s="463"/>
      <c r="AB124" s="48" t="str">
        <f>IF('Fun Patches'!Q16="C","E","")</f>
        <v/>
      </c>
      <c r="AC124" s="463"/>
      <c r="AD124" s="48" t="str">
        <f>IF('Fun Patches'!R16="C","E","")</f>
        <v/>
      </c>
      <c r="AE124" s="463"/>
      <c r="AF124" s="48" t="str">
        <f>IF('Fun Patches'!S16="C","E","")</f>
        <v/>
      </c>
      <c r="AG124" s="463"/>
      <c r="AH124" s="48" t="str">
        <f>IF('Fun Patches'!T16="C","E","")</f>
        <v/>
      </c>
      <c r="AI124" s="463"/>
      <c r="AJ124" s="48" t="str">
        <f>IF('Fun Patches'!U16="C","E","")</f>
        <v/>
      </c>
      <c r="AK124" s="463"/>
      <c r="AL124" s="48" t="str">
        <f>IF('Fun Patches'!V16="C","E","")</f>
        <v/>
      </c>
      <c r="AM124" s="463"/>
      <c r="AN124" s="48" t="str">
        <f>IF('Fun Patches'!W16="C","E","")</f>
        <v/>
      </c>
      <c r="AO124" s="463"/>
      <c r="AP124" s="48" t="str">
        <f>IF('Fun Patches'!X16="C","E","")</f>
        <v/>
      </c>
      <c r="AQ124" s="463"/>
      <c r="AR124" s="48" t="str">
        <f>IF('Fun Patches'!Y16="C","E","")</f>
        <v/>
      </c>
      <c r="AS124" s="463"/>
      <c r="AT124" s="48" t="str">
        <f>IF('Fun Patches'!Z16="C","E","")</f>
        <v/>
      </c>
      <c r="AU124" s="463"/>
      <c r="AV124" s="48" t="str">
        <f>IF('Fun Patches'!AA16="C","E","")</f>
        <v/>
      </c>
      <c r="AW124" s="463"/>
      <c r="AX124" s="48" t="str">
        <f>IF('Fun Patches'!AB16="C","E","")</f>
        <v/>
      </c>
      <c r="AY124" s="463"/>
      <c r="AZ124" s="48" t="str">
        <f>IF('Fun Patches'!AC16="C","E","")</f>
        <v/>
      </c>
      <c r="BA124" s="463"/>
      <c r="BB124" s="48" t="str">
        <f>IF('Fun Patches'!AD16="C","E","")</f>
        <v/>
      </c>
      <c r="BC124" s="463"/>
      <c r="BD124" s="48" t="str">
        <f>IF('Fun Patches'!AE16="C","E","")</f>
        <v/>
      </c>
      <c r="BE124" s="463"/>
      <c r="BF124" s="48" t="str">
        <f>IF('Fun Patches'!AF16="C","E","")</f>
        <v/>
      </c>
      <c r="BG124" s="463"/>
      <c r="BH124" s="48" t="str">
        <f>IF('Fun Patches'!AG16="C","E","")</f>
        <v/>
      </c>
      <c r="BI124" s="462"/>
      <c r="BJ124" s="15"/>
    </row>
    <row r="125" spans="1:62">
      <c r="A125" s="47" t="str">
        <f>'Fun Patches'!C17</f>
        <v>&lt;List Patch Here&gt;</v>
      </c>
      <c r="B125" s="48" t="str">
        <f>IF('Fun Patches'!D17="C","E","")</f>
        <v/>
      </c>
      <c r="C125" s="463"/>
      <c r="D125" s="48" t="str">
        <f>IF('Fun Patches'!E17="C","E","")</f>
        <v/>
      </c>
      <c r="E125" s="463"/>
      <c r="F125" s="48" t="str">
        <f>IF('Fun Patches'!F17="C","E","")</f>
        <v/>
      </c>
      <c r="G125" s="463"/>
      <c r="H125" s="48" t="str">
        <f>IF('Fun Patches'!G17="C","E","")</f>
        <v/>
      </c>
      <c r="I125" s="463"/>
      <c r="J125" s="48" t="str">
        <f>IF('Fun Patches'!H17="C","E","")</f>
        <v/>
      </c>
      <c r="K125" s="463"/>
      <c r="L125" s="48" t="str">
        <f>IF('Fun Patches'!I17="C","E","")</f>
        <v/>
      </c>
      <c r="M125" s="463"/>
      <c r="N125" s="48" t="str">
        <f>IF('Fun Patches'!J17="C","E","")</f>
        <v/>
      </c>
      <c r="O125" s="463"/>
      <c r="P125" s="48" t="str">
        <f>IF('Fun Patches'!K17="C","E","")</f>
        <v/>
      </c>
      <c r="Q125" s="463"/>
      <c r="R125" s="48" t="str">
        <f>IF('Fun Patches'!L17="C","E","")</f>
        <v/>
      </c>
      <c r="S125" s="463"/>
      <c r="T125" s="48" t="str">
        <f>IF('Fun Patches'!M17="C","E","")</f>
        <v/>
      </c>
      <c r="U125" s="463"/>
      <c r="V125" s="48" t="str">
        <f>IF('Fun Patches'!N17="C","E","")</f>
        <v/>
      </c>
      <c r="W125" s="463"/>
      <c r="X125" s="48" t="str">
        <f>IF('Fun Patches'!O17="C","E","")</f>
        <v/>
      </c>
      <c r="Y125" s="463"/>
      <c r="Z125" s="48" t="str">
        <f>IF('Fun Patches'!P17="C","E","")</f>
        <v/>
      </c>
      <c r="AA125" s="463"/>
      <c r="AB125" s="48" t="str">
        <f>IF('Fun Patches'!Q17="C","E","")</f>
        <v/>
      </c>
      <c r="AC125" s="463"/>
      <c r="AD125" s="48" t="str">
        <f>IF('Fun Patches'!R17="C","E","")</f>
        <v/>
      </c>
      <c r="AE125" s="463"/>
      <c r="AF125" s="48" t="str">
        <f>IF('Fun Patches'!S17="C","E","")</f>
        <v/>
      </c>
      <c r="AG125" s="463"/>
      <c r="AH125" s="48" t="str">
        <f>IF('Fun Patches'!T17="C","E","")</f>
        <v/>
      </c>
      <c r="AI125" s="463"/>
      <c r="AJ125" s="48" t="str">
        <f>IF('Fun Patches'!U17="C","E","")</f>
        <v/>
      </c>
      <c r="AK125" s="463"/>
      <c r="AL125" s="48" t="str">
        <f>IF('Fun Patches'!V17="C","E","")</f>
        <v/>
      </c>
      <c r="AM125" s="463"/>
      <c r="AN125" s="48" t="str">
        <f>IF('Fun Patches'!W17="C","E","")</f>
        <v/>
      </c>
      <c r="AO125" s="463"/>
      <c r="AP125" s="48" t="str">
        <f>IF('Fun Patches'!X17="C","E","")</f>
        <v/>
      </c>
      <c r="AQ125" s="463"/>
      <c r="AR125" s="48" t="str">
        <f>IF('Fun Patches'!Y17="C","E","")</f>
        <v/>
      </c>
      <c r="AS125" s="463"/>
      <c r="AT125" s="48" t="str">
        <f>IF('Fun Patches'!Z17="C","E","")</f>
        <v/>
      </c>
      <c r="AU125" s="463"/>
      <c r="AV125" s="48" t="str">
        <f>IF('Fun Patches'!AA17="C","E","")</f>
        <v/>
      </c>
      <c r="AW125" s="463"/>
      <c r="AX125" s="48" t="str">
        <f>IF('Fun Patches'!AB17="C","E","")</f>
        <v/>
      </c>
      <c r="AY125" s="463"/>
      <c r="AZ125" s="48" t="str">
        <f>IF('Fun Patches'!AC17="C","E","")</f>
        <v/>
      </c>
      <c r="BA125" s="463"/>
      <c r="BB125" s="48" t="str">
        <f>IF('Fun Patches'!AD17="C","E","")</f>
        <v/>
      </c>
      <c r="BC125" s="463"/>
      <c r="BD125" s="48" t="str">
        <f>IF('Fun Patches'!AE17="C","E","")</f>
        <v/>
      </c>
      <c r="BE125" s="463"/>
      <c r="BF125" s="48" t="str">
        <f>IF('Fun Patches'!AF17="C","E","")</f>
        <v/>
      </c>
      <c r="BG125" s="463"/>
      <c r="BH125" s="48" t="str">
        <f>IF('Fun Patches'!AG17="C","E","")</f>
        <v/>
      </c>
      <c r="BI125" s="462"/>
      <c r="BJ125" s="15"/>
    </row>
    <row r="126" spans="1:62">
      <c r="A126" s="47" t="str">
        <f>'Fun Patches'!C18</f>
        <v>&lt;List Patch Here&gt;</v>
      </c>
      <c r="B126" s="48" t="str">
        <f>IF('Fun Patches'!D18="C","E","")</f>
        <v/>
      </c>
      <c r="C126" s="463"/>
      <c r="D126" s="48" t="str">
        <f>IF('Fun Patches'!E18="C","E","")</f>
        <v/>
      </c>
      <c r="E126" s="463"/>
      <c r="F126" s="48" t="str">
        <f>IF('Fun Patches'!F18="C","E","")</f>
        <v/>
      </c>
      <c r="G126" s="463"/>
      <c r="H126" s="48" t="str">
        <f>IF('Fun Patches'!G18="C","E","")</f>
        <v/>
      </c>
      <c r="I126" s="463"/>
      <c r="J126" s="48" t="str">
        <f>IF('Fun Patches'!H18="C","E","")</f>
        <v/>
      </c>
      <c r="K126" s="463"/>
      <c r="L126" s="48" t="str">
        <f>IF('Fun Patches'!I18="C","E","")</f>
        <v/>
      </c>
      <c r="M126" s="463"/>
      <c r="N126" s="48" t="str">
        <f>IF('Fun Patches'!J18="C","E","")</f>
        <v/>
      </c>
      <c r="O126" s="463"/>
      <c r="P126" s="48" t="str">
        <f>IF('Fun Patches'!K18="C","E","")</f>
        <v/>
      </c>
      <c r="Q126" s="463"/>
      <c r="R126" s="48" t="str">
        <f>IF('Fun Patches'!L18="C","E","")</f>
        <v/>
      </c>
      <c r="S126" s="463"/>
      <c r="T126" s="48" t="str">
        <f>IF('Fun Patches'!M18="C","E","")</f>
        <v/>
      </c>
      <c r="U126" s="463"/>
      <c r="V126" s="48" t="str">
        <f>IF('Fun Patches'!N18="C","E","")</f>
        <v/>
      </c>
      <c r="W126" s="463"/>
      <c r="X126" s="48" t="str">
        <f>IF('Fun Patches'!O18="C","E","")</f>
        <v/>
      </c>
      <c r="Y126" s="463"/>
      <c r="Z126" s="48" t="str">
        <f>IF('Fun Patches'!P18="C","E","")</f>
        <v/>
      </c>
      <c r="AA126" s="463"/>
      <c r="AB126" s="48" t="str">
        <f>IF('Fun Patches'!Q18="C","E","")</f>
        <v/>
      </c>
      <c r="AC126" s="463"/>
      <c r="AD126" s="48" t="str">
        <f>IF('Fun Patches'!R18="C","E","")</f>
        <v/>
      </c>
      <c r="AE126" s="463"/>
      <c r="AF126" s="48" t="str">
        <f>IF('Fun Patches'!S18="C","E","")</f>
        <v/>
      </c>
      <c r="AG126" s="463"/>
      <c r="AH126" s="48" t="str">
        <f>IF('Fun Patches'!T18="C","E","")</f>
        <v/>
      </c>
      <c r="AI126" s="463"/>
      <c r="AJ126" s="48" t="str">
        <f>IF('Fun Patches'!U18="C","E","")</f>
        <v/>
      </c>
      <c r="AK126" s="463"/>
      <c r="AL126" s="48" t="str">
        <f>IF('Fun Patches'!V18="C","E","")</f>
        <v/>
      </c>
      <c r="AM126" s="463"/>
      <c r="AN126" s="48" t="str">
        <f>IF('Fun Patches'!W18="C","E","")</f>
        <v/>
      </c>
      <c r="AO126" s="463"/>
      <c r="AP126" s="48" t="str">
        <f>IF('Fun Patches'!X18="C","E","")</f>
        <v/>
      </c>
      <c r="AQ126" s="463"/>
      <c r="AR126" s="48" t="str">
        <f>IF('Fun Patches'!Y18="C","E","")</f>
        <v/>
      </c>
      <c r="AS126" s="463"/>
      <c r="AT126" s="48" t="str">
        <f>IF('Fun Patches'!Z18="C","E","")</f>
        <v/>
      </c>
      <c r="AU126" s="463"/>
      <c r="AV126" s="48" t="str">
        <f>IF('Fun Patches'!AA18="C","E","")</f>
        <v/>
      </c>
      <c r="AW126" s="463"/>
      <c r="AX126" s="48" t="str">
        <f>IF('Fun Patches'!AB18="C","E","")</f>
        <v/>
      </c>
      <c r="AY126" s="463"/>
      <c r="AZ126" s="48" t="str">
        <f>IF('Fun Patches'!AC18="C","E","")</f>
        <v/>
      </c>
      <c r="BA126" s="463"/>
      <c r="BB126" s="48" t="str">
        <f>IF('Fun Patches'!AD18="C","E","")</f>
        <v/>
      </c>
      <c r="BC126" s="463"/>
      <c r="BD126" s="48" t="str">
        <f>IF('Fun Patches'!AE18="C","E","")</f>
        <v/>
      </c>
      <c r="BE126" s="463"/>
      <c r="BF126" s="48" t="str">
        <f>IF('Fun Patches'!AF18="C","E","")</f>
        <v/>
      </c>
      <c r="BG126" s="463"/>
      <c r="BH126" s="48" t="str">
        <f>IF('Fun Patches'!AG18="C","E","")</f>
        <v/>
      </c>
      <c r="BI126" s="462"/>
      <c r="BJ126" s="15"/>
    </row>
    <row r="127" spans="1:62">
      <c r="A127" s="47" t="str">
        <f>'Fun Patches'!C19</f>
        <v>&lt;List Patch Here&gt;</v>
      </c>
      <c r="B127" s="48" t="str">
        <f>IF('Fun Patches'!D19="C","E","")</f>
        <v/>
      </c>
      <c r="C127" s="463"/>
      <c r="D127" s="48" t="str">
        <f>IF('Fun Patches'!E19="C","E","")</f>
        <v/>
      </c>
      <c r="E127" s="463"/>
      <c r="F127" s="48" t="str">
        <f>IF('Fun Patches'!F19="C","E","")</f>
        <v/>
      </c>
      <c r="G127" s="463"/>
      <c r="H127" s="48" t="str">
        <f>IF('Fun Patches'!G19="C","E","")</f>
        <v/>
      </c>
      <c r="I127" s="463"/>
      <c r="J127" s="48" t="str">
        <f>IF('Fun Patches'!H19="C","E","")</f>
        <v/>
      </c>
      <c r="K127" s="463"/>
      <c r="L127" s="48" t="str">
        <f>IF('Fun Patches'!I19="C","E","")</f>
        <v/>
      </c>
      <c r="M127" s="463"/>
      <c r="N127" s="48" t="str">
        <f>IF('Fun Patches'!J19="C","E","")</f>
        <v/>
      </c>
      <c r="O127" s="463"/>
      <c r="P127" s="48" t="str">
        <f>IF('Fun Patches'!K19="C","E","")</f>
        <v/>
      </c>
      <c r="Q127" s="463"/>
      <c r="R127" s="48" t="str">
        <f>IF('Fun Patches'!L19="C","E","")</f>
        <v/>
      </c>
      <c r="S127" s="463"/>
      <c r="T127" s="48" t="str">
        <f>IF('Fun Patches'!M19="C","E","")</f>
        <v/>
      </c>
      <c r="U127" s="463"/>
      <c r="V127" s="48" t="str">
        <f>IF('Fun Patches'!N19="C","E","")</f>
        <v/>
      </c>
      <c r="W127" s="463"/>
      <c r="X127" s="48" t="str">
        <f>IF('Fun Patches'!O19="C","E","")</f>
        <v/>
      </c>
      <c r="Y127" s="463"/>
      <c r="Z127" s="48" t="str">
        <f>IF('Fun Patches'!P19="C","E","")</f>
        <v/>
      </c>
      <c r="AA127" s="463"/>
      <c r="AB127" s="48" t="str">
        <f>IF('Fun Patches'!Q19="C","E","")</f>
        <v/>
      </c>
      <c r="AC127" s="463"/>
      <c r="AD127" s="48" t="str">
        <f>IF('Fun Patches'!R19="C","E","")</f>
        <v/>
      </c>
      <c r="AE127" s="463"/>
      <c r="AF127" s="48" t="str">
        <f>IF('Fun Patches'!S19="C","E","")</f>
        <v/>
      </c>
      <c r="AG127" s="463"/>
      <c r="AH127" s="48" t="str">
        <f>IF('Fun Patches'!T19="C","E","")</f>
        <v/>
      </c>
      <c r="AI127" s="463"/>
      <c r="AJ127" s="48" t="str">
        <f>IF('Fun Patches'!U19="C","E","")</f>
        <v/>
      </c>
      <c r="AK127" s="463"/>
      <c r="AL127" s="48" t="str">
        <f>IF('Fun Patches'!V19="C","E","")</f>
        <v/>
      </c>
      <c r="AM127" s="463"/>
      <c r="AN127" s="48" t="str">
        <f>IF('Fun Patches'!W19="C","E","")</f>
        <v/>
      </c>
      <c r="AO127" s="463"/>
      <c r="AP127" s="48" t="str">
        <f>IF('Fun Patches'!X19="C","E","")</f>
        <v/>
      </c>
      <c r="AQ127" s="463"/>
      <c r="AR127" s="48" t="str">
        <f>IF('Fun Patches'!Y19="C","E","")</f>
        <v/>
      </c>
      <c r="AS127" s="463"/>
      <c r="AT127" s="48" t="str">
        <f>IF('Fun Patches'!Z19="C","E","")</f>
        <v/>
      </c>
      <c r="AU127" s="463"/>
      <c r="AV127" s="48" t="str">
        <f>IF('Fun Patches'!AA19="C","E","")</f>
        <v/>
      </c>
      <c r="AW127" s="463"/>
      <c r="AX127" s="48" t="str">
        <f>IF('Fun Patches'!AB19="C","E","")</f>
        <v/>
      </c>
      <c r="AY127" s="463"/>
      <c r="AZ127" s="48" t="str">
        <f>IF('Fun Patches'!AC19="C","E","")</f>
        <v/>
      </c>
      <c r="BA127" s="463"/>
      <c r="BB127" s="48" t="str">
        <f>IF('Fun Patches'!AD19="C","E","")</f>
        <v/>
      </c>
      <c r="BC127" s="463"/>
      <c r="BD127" s="48" t="str">
        <f>IF('Fun Patches'!AE19="C","E","")</f>
        <v/>
      </c>
      <c r="BE127" s="463"/>
      <c r="BF127" s="48" t="str">
        <f>IF('Fun Patches'!AF19="C","E","")</f>
        <v/>
      </c>
      <c r="BG127" s="463"/>
      <c r="BH127" s="48" t="str">
        <f>IF('Fun Patches'!AG19="C","E","")</f>
        <v/>
      </c>
      <c r="BI127" s="462"/>
      <c r="BJ127" s="15"/>
    </row>
    <row r="128" spans="1:62">
      <c r="A128" s="47" t="str">
        <f>'Fun Patches'!C20</f>
        <v>&lt;List Patch Here&gt;</v>
      </c>
      <c r="B128" s="48" t="str">
        <f>IF('Fun Patches'!D20="C","E","")</f>
        <v/>
      </c>
      <c r="C128" s="463"/>
      <c r="D128" s="48" t="str">
        <f>IF('Fun Patches'!E20="C","E","")</f>
        <v/>
      </c>
      <c r="E128" s="463"/>
      <c r="F128" s="48" t="str">
        <f>IF('Fun Patches'!F20="C","E","")</f>
        <v/>
      </c>
      <c r="G128" s="463"/>
      <c r="H128" s="48" t="str">
        <f>IF('Fun Patches'!G20="C","E","")</f>
        <v/>
      </c>
      <c r="I128" s="463"/>
      <c r="J128" s="48" t="str">
        <f>IF('Fun Patches'!H20="C","E","")</f>
        <v/>
      </c>
      <c r="K128" s="463"/>
      <c r="L128" s="48" t="str">
        <f>IF('Fun Patches'!I20="C","E","")</f>
        <v/>
      </c>
      <c r="M128" s="463"/>
      <c r="N128" s="48" t="str">
        <f>IF('Fun Patches'!J20="C","E","")</f>
        <v/>
      </c>
      <c r="O128" s="463"/>
      <c r="P128" s="48" t="str">
        <f>IF('Fun Patches'!K20="C","E","")</f>
        <v/>
      </c>
      <c r="Q128" s="463"/>
      <c r="R128" s="48" t="str">
        <f>IF('Fun Patches'!L20="C","E","")</f>
        <v/>
      </c>
      <c r="S128" s="463"/>
      <c r="T128" s="48" t="str">
        <f>IF('Fun Patches'!M20="C","E","")</f>
        <v/>
      </c>
      <c r="U128" s="463"/>
      <c r="V128" s="48" t="str">
        <f>IF('Fun Patches'!N20="C","E","")</f>
        <v/>
      </c>
      <c r="W128" s="463"/>
      <c r="X128" s="48" t="str">
        <f>IF('Fun Patches'!O20="C","E","")</f>
        <v/>
      </c>
      <c r="Y128" s="463"/>
      <c r="Z128" s="48" t="str">
        <f>IF('Fun Patches'!P20="C","E","")</f>
        <v/>
      </c>
      <c r="AA128" s="463"/>
      <c r="AB128" s="48" t="str">
        <f>IF('Fun Patches'!Q20="C","E","")</f>
        <v/>
      </c>
      <c r="AC128" s="463"/>
      <c r="AD128" s="48" t="str">
        <f>IF('Fun Patches'!R20="C","E","")</f>
        <v/>
      </c>
      <c r="AE128" s="463"/>
      <c r="AF128" s="48" t="str">
        <f>IF('Fun Patches'!S20="C","E","")</f>
        <v/>
      </c>
      <c r="AG128" s="463"/>
      <c r="AH128" s="48" t="str">
        <f>IF('Fun Patches'!T20="C","E","")</f>
        <v/>
      </c>
      <c r="AI128" s="463"/>
      <c r="AJ128" s="48" t="str">
        <f>IF('Fun Patches'!U20="C","E","")</f>
        <v/>
      </c>
      <c r="AK128" s="463"/>
      <c r="AL128" s="48" t="str">
        <f>IF('Fun Patches'!V20="C","E","")</f>
        <v/>
      </c>
      <c r="AM128" s="463"/>
      <c r="AN128" s="48" t="str">
        <f>IF('Fun Patches'!W20="C","E","")</f>
        <v/>
      </c>
      <c r="AO128" s="463"/>
      <c r="AP128" s="48" t="str">
        <f>IF('Fun Patches'!X20="C","E","")</f>
        <v/>
      </c>
      <c r="AQ128" s="463"/>
      <c r="AR128" s="48" t="str">
        <f>IF('Fun Patches'!Y20="C","E","")</f>
        <v/>
      </c>
      <c r="AS128" s="463"/>
      <c r="AT128" s="48" t="str">
        <f>IF('Fun Patches'!Z20="C","E","")</f>
        <v/>
      </c>
      <c r="AU128" s="463"/>
      <c r="AV128" s="48" t="str">
        <f>IF('Fun Patches'!AA20="C","E","")</f>
        <v/>
      </c>
      <c r="AW128" s="463"/>
      <c r="AX128" s="48" t="str">
        <f>IF('Fun Patches'!AB20="C","E","")</f>
        <v/>
      </c>
      <c r="AY128" s="463"/>
      <c r="AZ128" s="48" t="str">
        <f>IF('Fun Patches'!AC20="C","E","")</f>
        <v/>
      </c>
      <c r="BA128" s="463"/>
      <c r="BB128" s="48" t="str">
        <f>IF('Fun Patches'!AD20="C","E","")</f>
        <v/>
      </c>
      <c r="BC128" s="463"/>
      <c r="BD128" s="48" t="str">
        <f>IF('Fun Patches'!AE20="C","E","")</f>
        <v/>
      </c>
      <c r="BE128" s="463"/>
      <c r="BF128" s="48" t="str">
        <f>IF('Fun Patches'!AF20="C","E","")</f>
        <v/>
      </c>
      <c r="BG128" s="463"/>
      <c r="BH128" s="48" t="str">
        <f>IF('Fun Patches'!AG20="C","E","")</f>
        <v/>
      </c>
      <c r="BI128" s="462"/>
      <c r="BJ128" s="15"/>
    </row>
    <row r="129" spans="1:62">
      <c r="A129" s="47" t="str">
        <f>'Fun Patches'!C21</f>
        <v>&lt;List Patch Here&gt;</v>
      </c>
      <c r="B129" s="48" t="str">
        <f>IF('Fun Patches'!D21="C","E","")</f>
        <v/>
      </c>
      <c r="C129" s="463"/>
      <c r="D129" s="48" t="str">
        <f>IF('Fun Patches'!E21="C","E","")</f>
        <v/>
      </c>
      <c r="E129" s="463"/>
      <c r="F129" s="48" t="str">
        <f>IF('Fun Patches'!F21="C","E","")</f>
        <v/>
      </c>
      <c r="G129" s="463"/>
      <c r="H129" s="48" t="str">
        <f>IF('Fun Patches'!G21="C","E","")</f>
        <v/>
      </c>
      <c r="I129" s="463"/>
      <c r="J129" s="48" t="str">
        <f>IF('Fun Patches'!H21="C","E","")</f>
        <v/>
      </c>
      <c r="K129" s="463"/>
      <c r="L129" s="48" t="str">
        <f>IF('Fun Patches'!I21="C","E","")</f>
        <v/>
      </c>
      <c r="M129" s="463"/>
      <c r="N129" s="48" t="str">
        <f>IF('Fun Patches'!J21="C","E","")</f>
        <v/>
      </c>
      <c r="O129" s="463"/>
      <c r="P129" s="48" t="str">
        <f>IF('Fun Patches'!K21="C","E","")</f>
        <v/>
      </c>
      <c r="Q129" s="463"/>
      <c r="R129" s="48" t="str">
        <f>IF('Fun Patches'!L21="C","E","")</f>
        <v/>
      </c>
      <c r="S129" s="463"/>
      <c r="T129" s="48" t="str">
        <f>IF('Fun Patches'!M21="C","E","")</f>
        <v/>
      </c>
      <c r="U129" s="463"/>
      <c r="V129" s="48" t="str">
        <f>IF('Fun Patches'!N21="C","E","")</f>
        <v/>
      </c>
      <c r="W129" s="463"/>
      <c r="X129" s="48" t="str">
        <f>IF('Fun Patches'!O21="C","E","")</f>
        <v/>
      </c>
      <c r="Y129" s="463"/>
      <c r="Z129" s="48" t="str">
        <f>IF('Fun Patches'!P21="C","E","")</f>
        <v/>
      </c>
      <c r="AA129" s="463"/>
      <c r="AB129" s="48" t="str">
        <f>IF('Fun Patches'!Q21="C","E","")</f>
        <v/>
      </c>
      <c r="AC129" s="463"/>
      <c r="AD129" s="48" t="str">
        <f>IF('Fun Patches'!R21="C","E","")</f>
        <v/>
      </c>
      <c r="AE129" s="463"/>
      <c r="AF129" s="48" t="str">
        <f>IF('Fun Patches'!S21="C","E","")</f>
        <v/>
      </c>
      <c r="AG129" s="463"/>
      <c r="AH129" s="48" t="str">
        <f>IF('Fun Patches'!T21="C","E","")</f>
        <v/>
      </c>
      <c r="AI129" s="463"/>
      <c r="AJ129" s="48" t="str">
        <f>IF('Fun Patches'!U21="C","E","")</f>
        <v/>
      </c>
      <c r="AK129" s="463"/>
      <c r="AL129" s="48" t="str">
        <f>IF('Fun Patches'!V21="C","E","")</f>
        <v/>
      </c>
      <c r="AM129" s="463"/>
      <c r="AN129" s="48" t="str">
        <f>IF('Fun Patches'!W21="C","E","")</f>
        <v/>
      </c>
      <c r="AO129" s="463"/>
      <c r="AP129" s="48" t="str">
        <f>IF('Fun Patches'!X21="C","E","")</f>
        <v/>
      </c>
      <c r="AQ129" s="463"/>
      <c r="AR129" s="48" t="str">
        <f>IF('Fun Patches'!Y21="C","E","")</f>
        <v/>
      </c>
      <c r="AS129" s="463"/>
      <c r="AT129" s="48" t="str">
        <f>IF('Fun Patches'!Z21="C","E","")</f>
        <v/>
      </c>
      <c r="AU129" s="463"/>
      <c r="AV129" s="48" t="str">
        <f>IF('Fun Patches'!AA21="C","E","")</f>
        <v/>
      </c>
      <c r="AW129" s="463"/>
      <c r="AX129" s="48" t="str">
        <f>IF('Fun Patches'!AB21="C","E","")</f>
        <v/>
      </c>
      <c r="AY129" s="463"/>
      <c r="AZ129" s="48" t="str">
        <f>IF('Fun Patches'!AC21="C","E","")</f>
        <v/>
      </c>
      <c r="BA129" s="463"/>
      <c r="BB129" s="48" t="str">
        <f>IF('Fun Patches'!AD21="C","E","")</f>
        <v/>
      </c>
      <c r="BC129" s="463"/>
      <c r="BD129" s="48" t="str">
        <f>IF('Fun Patches'!AE21="C","E","")</f>
        <v/>
      </c>
      <c r="BE129" s="463"/>
      <c r="BF129" s="48" t="str">
        <f>IF('Fun Patches'!AF21="C","E","")</f>
        <v/>
      </c>
      <c r="BG129" s="463"/>
      <c r="BH129" s="48" t="str">
        <f>IF('Fun Patches'!AG21="C","E","")</f>
        <v/>
      </c>
      <c r="BI129" s="462"/>
      <c r="BJ129" s="15"/>
    </row>
    <row r="130" spans="1:62">
      <c r="A130" s="47" t="str">
        <f>'Fun Patches'!C22</f>
        <v>&lt;List Patch Here&gt;</v>
      </c>
      <c r="B130" s="48" t="str">
        <f>IF('Fun Patches'!D22="C","E","")</f>
        <v/>
      </c>
      <c r="C130" s="463"/>
      <c r="D130" s="48" t="str">
        <f>IF('Fun Patches'!E22="C","E","")</f>
        <v/>
      </c>
      <c r="E130" s="463"/>
      <c r="F130" s="48" t="str">
        <f>IF('Fun Patches'!F22="C","E","")</f>
        <v/>
      </c>
      <c r="G130" s="463"/>
      <c r="H130" s="48" t="str">
        <f>IF('Fun Patches'!G22="C","E","")</f>
        <v/>
      </c>
      <c r="I130" s="463"/>
      <c r="J130" s="48" t="str">
        <f>IF('Fun Patches'!H22="C","E","")</f>
        <v/>
      </c>
      <c r="K130" s="463"/>
      <c r="L130" s="48" t="str">
        <f>IF('Fun Patches'!I22="C","E","")</f>
        <v/>
      </c>
      <c r="M130" s="463"/>
      <c r="N130" s="48" t="str">
        <f>IF('Fun Patches'!J22="C","E","")</f>
        <v/>
      </c>
      <c r="O130" s="463"/>
      <c r="P130" s="48" t="str">
        <f>IF('Fun Patches'!K22="C","E","")</f>
        <v/>
      </c>
      <c r="Q130" s="463"/>
      <c r="R130" s="48" t="str">
        <f>IF('Fun Patches'!L22="C","E","")</f>
        <v/>
      </c>
      <c r="S130" s="463"/>
      <c r="T130" s="48" t="str">
        <f>IF('Fun Patches'!M22="C","E","")</f>
        <v/>
      </c>
      <c r="U130" s="463"/>
      <c r="V130" s="48" t="str">
        <f>IF('Fun Patches'!N22="C","E","")</f>
        <v/>
      </c>
      <c r="W130" s="463"/>
      <c r="X130" s="48" t="str">
        <f>IF('Fun Patches'!O22="C","E","")</f>
        <v/>
      </c>
      <c r="Y130" s="463"/>
      <c r="Z130" s="48" t="str">
        <f>IF('Fun Patches'!P22="C","E","")</f>
        <v/>
      </c>
      <c r="AA130" s="463"/>
      <c r="AB130" s="48" t="str">
        <f>IF('Fun Patches'!Q22="C","E","")</f>
        <v/>
      </c>
      <c r="AC130" s="463"/>
      <c r="AD130" s="48" t="str">
        <f>IF('Fun Patches'!R22="C","E","")</f>
        <v/>
      </c>
      <c r="AE130" s="463"/>
      <c r="AF130" s="48" t="str">
        <f>IF('Fun Patches'!S22="C","E","")</f>
        <v/>
      </c>
      <c r="AG130" s="463"/>
      <c r="AH130" s="48" t="str">
        <f>IF('Fun Patches'!T22="C","E","")</f>
        <v/>
      </c>
      <c r="AI130" s="463"/>
      <c r="AJ130" s="48" t="str">
        <f>IF('Fun Patches'!U22="C","E","")</f>
        <v/>
      </c>
      <c r="AK130" s="463"/>
      <c r="AL130" s="48" t="str">
        <f>IF('Fun Patches'!V22="C","E","")</f>
        <v/>
      </c>
      <c r="AM130" s="463"/>
      <c r="AN130" s="48" t="str">
        <f>IF('Fun Patches'!W22="C","E","")</f>
        <v/>
      </c>
      <c r="AO130" s="463"/>
      <c r="AP130" s="48" t="str">
        <f>IF('Fun Patches'!X22="C","E","")</f>
        <v/>
      </c>
      <c r="AQ130" s="463"/>
      <c r="AR130" s="48" t="str">
        <f>IF('Fun Patches'!Y22="C","E","")</f>
        <v/>
      </c>
      <c r="AS130" s="463"/>
      <c r="AT130" s="48" t="str">
        <f>IF('Fun Patches'!Z22="C","E","")</f>
        <v/>
      </c>
      <c r="AU130" s="463"/>
      <c r="AV130" s="48" t="str">
        <f>IF('Fun Patches'!AA22="C","E","")</f>
        <v/>
      </c>
      <c r="AW130" s="463"/>
      <c r="AX130" s="48" t="str">
        <f>IF('Fun Patches'!AB22="C","E","")</f>
        <v/>
      </c>
      <c r="AY130" s="463"/>
      <c r="AZ130" s="48" t="str">
        <f>IF('Fun Patches'!AC22="C","E","")</f>
        <v/>
      </c>
      <c r="BA130" s="463"/>
      <c r="BB130" s="48" t="str">
        <f>IF('Fun Patches'!AD22="C","E","")</f>
        <v/>
      </c>
      <c r="BC130" s="463"/>
      <c r="BD130" s="48" t="str">
        <f>IF('Fun Patches'!AE22="C","E","")</f>
        <v/>
      </c>
      <c r="BE130" s="463"/>
      <c r="BF130" s="48" t="str">
        <f>IF('Fun Patches'!AF22="C","E","")</f>
        <v/>
      </c>
      <c r="BG130" s="463"/>
      <c r="BH130" s="48" t="str">
        <f>IF('Fun Patches'!AG22="C","E","")</f>
        <v/>
      </c>
      <c r="BI130" s="462"/>
      <c r="BJ130" s="15"/>
    </row>
    <row r="131" spans="1:62">
      <c r="A131" s="47" t="str">
        <f>'Fun Patches'!C23</f>
        <v>&lt;List Patch Here&gt;</v>
      </c>
      <c r="B131" s="48" t="str">
        <f>IF('Fun Patches'!D23="C","E","")</f>
        <v/>
      </c>
      <c r="C131" s="463"/>
      <c r="D131" s="48" t="str">
        <f>IF('Fun Patches'!E23="C","E","")</f>
        <v/>
      </c>
      <c r="E131" s="463"/>
      <c r="F131" s="48" t="str">
        <f>IF('Fun Patches'!F23="C","E","")</f>
        <v/>
      </c>
      <c r="G131" s="463"/>
      <c r="H131" s="48" t="str">
        <f>IF('Fun Patches'!G23="C","E","")</f>
        <v/>
      </c>
      <c r="I131" s="463"/>
      <c r="J131" s="48" t="str">
        <f>IF('Fun Patches'!H23="C","E","")</f>
        <v/>
      </c>
      <c r="K131" s="463"/>
      <c r="L131" s="48" t="str">
        <f>IF('Fun Patches'!I23="C","E","")</f>
        <v/>
      </c>
      <c r="M131" s="463"/>
      <c r="N131" s="48" t="str">
        <f>IF('Fun Patches'!J23="C","E","")</f>
        <v/>
      </c>
      <c r="O131" s="463"/>
      <c r="P131" s="48" t="str">
        <f>IF('Fun Patches'!K23="C","E","")</f>
        <v/>
      </c>
      <c r="Q131" s="463"/>
      <c r="R131" s="48" t="str">
        <f>IF('Fun Patches'!L23="C","E","")</f>
        <v/>
      </c>
      <c r="S131" s="463"/>
      <c r="T131" s="48" t="str">
        <f>IF('Fun Patches'!M23="C","E","")</f>
        <v/>
      </c>
      <c r="U131" s="463"/>
      <c r="V131" s="48" t="str">
        <f>IF('Fun Patches'!N23="C","E","")</f>
        <v/>
      </c>
      <c r="W131" s="463"/>
      <c r="X131" s="48" t="str">
        <f>IF('Fun Patches'!O23="C","E","")</f>
        <v/>
      </c>
      <c r="Y131" s="463"/>
      <c r="Z131" s="48" t="str">
        <f>IF('Fun Patches'!P23="C","E","")</f>
        <v/>
      </c>
      <c r="AA131" s="463"/>
      <c r="AB131" s="48" t="str">
        <f>IF('Fun Patches'!Q23="C","E","")</f>
        <v/>
      </c>
      <c r="AC131" s="463"/>
      <c r="AD131" s="48" t="str">
        <f>IF('Fun Patches'!R23="C","E","")</f>
        <v/>
      </c>
      <c r="AE131" s="463"/>
      <c r="AF131" s="48" t="str">
        <f>IF('Fun Patches'!S23="C","E","")</f>
        <v/>
      </c>
      <c r="AG131" s="463"/>
      <c r="AH131" s="48" t="str">
        <f>IF('Fun Patches'!T23="C","E","")</f>
        <v/>
      </c>
      <c r="AI131" s="463"/>
      <c r="AJ131" s="48" t="str">
        <f>IF('Fun Patches'!U23="C","E","")</f>
        <v/>
      </c>
      <c r="AK131" s="463"/>
      <c r="AL131" s="48" t="str">
        <f>IF('Fun Patches'!V23="C","E","")</f>
        <v/>
      </c>
      <c r="AM131" s="463"/>
      <c r="AN131" s="48" t="str">
        <f>IF('Fun Patches'!W23="C","E","")</f>
        <v/>
      </c>
      <c r="AO131" s="463"/>
      <c r="AP131" s="48" t="str">
        <f>IF('Fun Patches'!X23="C","E","")</f>
        <v/>
      </c>
      <c r="AQ131" s="463"/>
      <c r="AR131" s="48" t="str">
        <f>IF('Fun Patches'!Y23="C","E","")</f>
        <v/>
      </c>
      <c r="AS131" s="463"/>
      <c r="AT131" s="48" t="str">
        <f>IF('Fun Patches'!Z23="C","E","")</f>
        <v/>
      </c>
      <c r="AU131" s="463"/>
      <c r="AV131" s="48" t="str">
        <f>IF('Fun Patches'!AA23="C","E","")</f>
        <v/>
      </c>
      <c r="AW131" s="463"/>
      <c r="AX131" s="48" t="str">
        <f>IF('Fun Patches'!AB23="C","E","")</f>
        <v/>
      </c>
      <c r="AY131" s="463"/>
      <c r="AZ131" s="48" t="str">
        <f>IF('Fun Patches'!AC23="C","E","")</f>
        <v/>
      </c>
      <c r="BA131" s="463"/>
      <c r="BB131" s="48" t="str">
        <f>IF('Fun Patches'!AD23="C","E","")</f>
        <v/>
      </c>
      <c r="BC131" s="463"/>
      <c r="BD131" s="48" t="str">
        <f>IF('Fun Patches'!AE23="C","E","")</f>
        <v/>
      </c>
      <c r="BE131" s="463"/>
      <c r="BF131" s="48" t="str">
        <f>IF('Fun Patches'!AF23="C","E","")</f>
        <v/>
      </c>
      <c r="BG131" s="463"/>
      <c r="BH131" s="48" t="str">
        <f>IF('Fun Patches'!AG23="C","E","")</f>
        <v/>
      </c>
      <c r="BI131" s="462"/>
      <c r="BJ131" s="15"/>
    </row>
    <row r="132" spans="1:62">
      <c r="A132" s="47" t="str">
        <f>'Fun Patches'!C24</f>
        <v>&lt;List Patch Here&gt;</v>
      </c>
      <c r="B132" s="48" t="str">
        <f>IF('Fun Patches'!D24="C","E","")</f>
        <v/>
      </c>
      <c r="C132" s="463"/>
      <c r="D132" s="48" t="str">
        <f>IF('Fun Patches'!E24="C","E","")</f>
        <v/>
      </c>
      <c r="E132" s="463"/>
      <c r="F132" s="48" t="str">
        <f>IF('Fun Patches'!F24="C","E","")</f>
        <v/>
      </c>
      <c r="G132" s="463"/>
      <c r="H132" s="48" t="str">
        <f>IF('Fun Patches'!G24="C","E","")</f>
        <v/>
      </c>
      <c r="I132" s="463"/>
      <c r="J132" s="48" t="str">
        <f>IF('Fun Patches'!H24="C","E","")</f>
        <v/>
      </c>
      <c r="K132" s="463"/>
      <c r="L132" s="48" t="str">
        <f>IF('Fun Patches'!I24="C","E","")</f>
        <v/>
      </c>
      <c r="M132" s="463"/>
      <c r="N132" s="48" t="str">
        <f>IF('Fun Patches'!J24="C","E","")</f>
        <v/>
      </c>
      <c r="O132" s="463"/>
      <c r="P132" s="48" t="str">
        <f>IF('Fun Patches'!K24="C","E","")</f>
        <v/>
      </c>
      <c r="Q132" s="463"/>
      <c r="R132" s="48" t="str">
        <f>IF('Fun Patches'!L24="C","E","")</f>
        <v/>
      </c>
      <c r="S132" s="463"/>
      <c r="T132" s="48" t="str">
        <f>IF('Fun Patches'!M24="C","E","")</f>
        <v/>
      </c>
      <c r="U132" s="463"/>
      <c r="V132" s="48" t="str">
        <f>IF('Fun Patches'!N24="C","E","")</f>
        <v/>
      </c>
      <c r="W132" s="463"/>
      <c r="X132" s="48" t="str">
        <f>IF('Fun Patches'!O24="C","E","")</f>
        <v/>
      </c>
      <c r="Y132" s="463"/>
      <c r="Z132" s="48" t="str">
        <f>IF('Fun Patches'!P24="C","E","")</f>
        <v/>
      </c>
      <c r="AA132" s="463"/>
      <c r="AB132" s="48" t="str">
        <f>IF('Fun Patches'!Q24="C","E","")</f>
        <v/>
      </c>
      <c r="AC132" s="463"/>
      <c r="AD132" s="48" t="str">
        <f>IF('Fun Patches'!R24="C","E","")</f>
        <v/>
      </c>
      <c r="AE132" s="463"/>
      <c r="AF132" s="48" t="str">
        <f>IF('Fun Patches'!S24="C","E","")</f>
        <v/>
      </c>
      <c r="AG132" s="463"/>
      <c r="AH132" s="48" t="str">
        <f>IF('Fun Patches'!T24="C","E","")</f>
        <v/>
      </c>
      <c r="AI132" s="463"/>
      <c r="AJ132" s="48" t="str">
        <f>IF('Fun Patches'!U24="C","E","")</f>
        <v/>
      </c>
      <c r="AK132" s="463"/>
      <c r="AL132" s="48" t="str">
        <f>IF('Fun Patches'!V24="C","E","")</f>
        <v/>
      </c>
      <c r="AM132" s="463"/>
      <c r="AN132" s="48" t="str">
        <f>IF('Fun Patches'!W24="C","E","")</f>
        <v/>
      </c>
      <c r="AO132" s="463"/>
      <c r="AP132" s="48" t="str">
        <f>IF('Fun Patches'!X24="C","E","")</f>
        <v/>
      </c>
      <c r="AQ132" s="463"/>
      <c r="AR132" s="48" t="str">
        <f>IF('Fun Patches'!Y24="C","E","")</f>
        <v/>
      </c>
      <c r="AS132" s="463"/>
      <c r="AT132" s="48" t="str">
        <f>IF('Fun Patches'!Z24="C","E","")</f>
        <v/>
      </c>
      <c r="AU132" s="463"/>
      <c r="AV132" s="48" t="str">
        <f>IF('Fun Patches'!AA24="C","E","")</f>
        <v/>
      </c>
      <c r="AW132" s="463"/>
      <c r="AX132" s="48" t="str">
        <f>IF('Fun Patches'!AB24="C","E","")</f>
        <v/>
      </c>
      <c r="AY132" s="463"/>
      <c r="AZ132" s="48" t="str">
        <f>IF('Fun Patches'!AC24="C","E","")</f>
        <v/>
      </c>
      <c r="BA132" s="463"/>
      <c r="BB132" s="48" t="str">
        <f>IF('Fun Patches'!AD24="C","E","")</f>
        <v/>
      </c>
      <c r="BC132" s="463"/>
      <c r="BD132" s="48" t="str">
        <f>IF('Fun Patches'!AE24="C","E","")</f>
        <v/>
      </c>
      <c r="BE132" s="463"/>
      <c r="BF132" s="48" t="str">
        <f>IF('Fun Patches'!AF24="C","E","")</f>
        <v/>
      </c>
      <c r="BG132" s="463"/>
      <c r="BH132" s="48" t="str">
        <f>IF('Fun Patches'!AG24="C","E","")</f>
        <v/>
      </c>
      <c r="BI132" s="462"/>
      <c r="BJ132" s="15"/>
    </row>
    <row r="133" spans="1:62">
      <c r="A133" s="47" t="str">
        <f>'Fun Patches'!C25</f>
        <v>&lt;List Patch Here&gt;</v>
      </c>
      <c r="B133" s="48" t="str">
        <f>IF('Fun Patches'!D25="C","E","")</f>
        <v/>
      </c>
      <c r="C133" s="463"/>
      <c r="D133" s="48" t="str">
        <f>IF('Fun Patches'!E25="C","E","")</f>
        <v/>
      </c>
      <c r="E133" s="463"/>
      <c r="F133" s="48" t="str">
        <f>IF('Fun Patches'!F25="C","E","")</f>
        <v/>
      </c>
      <c r="G133" s="463"/>
      <c r="H133" s="48" t="str">
        <f>IF('Fun Patches'!G25="C","E","")</f>
        <v/>
      </c>
      <c r="I133" s="463"/>
      <c r="J133" s="48" t="str">
        <f>IF('Fun Patches'!H25="C","E","")</f>
        <v/>
      </c>
      <c r="K133" s="463"/>
      <c r="L133" s="48" t="str">
        <f>IF('Fun Patches'!I25="C","E","")</f>
        <v/>
      </c>
      <c r="M133" s="463"/>
      <c r="N133" s="48" t="str">
        <f>IF('Fun Patches'!J25="C","E","")</f>
        <v/>
      </c>
      <c r="O133" s="463"/>
      <c r="P133" s="48" t="str">
        <f>IF('Fun Patches'!K25="C","E","")</f>
        <v/>
      </c>
      <c r="Q133" s="463"/>
      <c r="R133" s="48" t="str">
        <f>IF('Fun Patches'!L25="C","E","")</f>
        <v/>
      </c>
      <c r="S133" s="463"/>
      <c r="T133" s="48" t="str">
        <f>IF('Fun Patches'!M25="C","E","")</f>
        <v/>
      </c>
      <c r="U133" s="463"/>
      <c r="V133" s="48" t="str">
        <f>IF('Fun Patches'!N25="C","E","")</f>
        <v/>
      </c>
      <c r="W133" s="463"/>
      <c r="X133" s="48" t="str">
        <f>IF('Fun Patches'!O25="C","E","")</f>
        <v/>
      </c>
      <c r="Y133" s="463"/>
      <c r="Z133" s="48" t="str">
        <f>IF('Fun Patches'!P25="C","E","")</f>
        <v/>
      </c>
      <c r="AA133" s="463"/>
      <c r="AB133" s="48" t="str">
        <f>IF('Fun Patches'!Q25="C","E","")</f>
        <v/>
      </c>
      <c r="AC133" s="463"/>
      <c r="AD133" s="48" t="str">
        <f>IF('Fun Patches'!R25="C","E","")</f>
        <v/>
      </c>
      <c r="AE133" s="463"/>
      <c r="AF133" s="48" t="str">
        <f>IF('Fun Patches'!S25="C","E","")</f>
        <v/>
      </c>
      <c r="AG133" s="463"/>
      <c r="AH133" s="48" t="str">
        <f>IF('Fun Patches'!T25="C","E","")</f>
        <v/>
      </c>
      <c r="AI133" s="463"/>
      <c r="AJ133" s="48" t="str">
        <f>IF('Fun Patches'!U25="C","E","")</f>
        <v/>
      </c>
      <c r="AK133" s="463"/>
      <c r="AL133" s="48" t="str">
        <f>IF('Fun Patches'!V25="C","E","")</f>
        <v/>
      </c>
      <c r="AM133" s="463"/>
      <c r="AN133" s="48" t="str">
        <f>IF('Fun Patches'!W25="C","E","")</f>
        <v/>
      </c>
      <c r="AO133" s="463"/>
      <c r="AP133" s="48" t="str">
        <f>IF('Fun Patches'!X25="C","E","")</f>
        <v/>
      </c>
      <c r="AQ133" s="463"/>
      <c r="AR133" s="48" t="str">
        <f>IF('Fun Patches'!Y25="C","E","")</f>
        <v/>
      </c>
      <c r="AS133" s="463"/>
      <c r="AT133" s="48" t="str">
        <f>IF('Fun Patches'!Z25="C","E","")</f>
        <v/>
      </c>
      <c r="AU133" s="463"/>
      <c r="AV133" s="48" t="str">
        <f>IF('Fun Patches'!AA25="C","E","")</f>
        <v/>
      </c>
      <c r="AW133" s="463"/>
      <c r="AX133" s="48" t="str">
        <f>IF('Fun Patches'!AB25="C","E","")</f>
        <v/>
      </c>
      <c r="AY133" s="463"/>
      <c r="AZ133" s="48" t="str">
        <f>IF('Fun Patches'!AC25="C","E","")</f>
        <v/>
      </c>
      <c r="BA133" s="463"/>
      <c r="BB133" s="48" t="str">
        <f>IF('Fun Patches'!AD25="C","E","")</f>
        <v/>
      </c>
      <c r="BC133" s="463"/>
      <c r="BD133" s="48" t="str">
        <f>IF('Fun Patches'!AE25="C","E","")</f>
        <v/>
      </c>
      <c r="BE133" s="463"/>
      <c r="BF133" s="48" t="str">
        <f>IF('Fun Patches'!AF25="C","E","")</f>
        <v/>
      </c>
      <c r="BG133" s="463"/>
      <c r="BH133" s="48" t="str">
        <f>IF('Fun Patches'!AG25="C","E","")</f>
        <v/>
      </c>
      <c r="BI133" s="462"/>
      <c r="BJ133" s="15"/>
    </row>
    <row r="134" spans="1:62">
      <c r="A134" s="47" t="str">
        <f>'Fun Patches'!C26</f>
        <v>&lt;List Patch Here&gt;</v>
      </c>
      <c r="B134" s="48" t="str">
        <f>IF('Fun Patches'!D26="C","E","")</f>
        <v/>
      </c>
      <c r="C134" s="463"/>
      <c r="D134" s="48" t="str">
        <f>IF('Fun Patches'!E26="C","E","")</f>
        <v/>
      </c>
      <c r="E134" s="463"/>
      <c r="F134" s="48" t="str">
        <f>IF('Fun Patches'!F26="C","E","")</f>
        <v/>
      </c>
      <c r="G134" s="463"/>
      <c r="H134" s="48" t="str">
        <f>IF('Fun Patches'!G26="C","E","")</f>
        <v/>
      </c>
      <c r="I134" s="463"/>
      <c r="J134" s="48" t="str">
        <f>IF('Fun Patches'!H26="C","E","")</f>
        <v/>
      </c>
      <c r="K134" s="463"/>
      <c r="L134" s="48" t="str">
        <f>IF('Fun Patches'!I26="C","E","")</f>
        <v/>
      </c>
      <c r="M134" s="463"/>
      <c r="N134" s="48" t="str">
        <f>IF('Fun Patches'!J26="C","E","")</f>
        <v/>
      </c>
      <c r="O134" s="463"/>
      <c r="P134" s="48" t="str">
        <f>IF('Fun Patches'!K26="C","E","")</f>
        <v/>
      </c>
      <c r="Q134" s="463"/>
      <c r="R134" s="48" t="str">
        <f>IF('Fun Patches'!L26="C","E","")</f>
        <v/>
      </c>
      <c r="S134" s="463"/>
      <c r="T134" s="48" t="str">
        <f>IF('Fun Patches'!M26="C","E","")</f>
        <v/>
      </c>
      <c r="U134" s="463"/>
      <c r="V134" s="48" t="str">
        <f>IF('Fun Patches'!N26="C","E","")</f>
        <v/>
      </c>
      <c r="W134" s="463"/>
      <c r="X134" s="48" t="str">
        <f>IF('Fun Patches'!O26="C","E","")</f>
        <v/>
      </c>
      <c r="Y134" s="463"/>
      <c r="Z134" s="48" t="str">
        <f>IF('Fun Patches'!P26="C","E","")</f>
        <v/>
      </c>
      <c r="AA134" s="463"/>
      <c r="AB134" s="48" t="str">
        <f>IF('Fun Patches'!Q26="C","E","")</f>
        <v/>
      </c>
      <c r="AC134" s="463"/>
      <c r="AD134" s="48" t="str">
        <f>IF('Fun Patches'!R26="C","E","")</f>
        <v/>
      </c>
      <c r="AE134" s="463"/>
      <c r="AF134" s="48" t="str">
        <f>IF('Fun Patches'!S26="C","E","")</f>
        <v/>
      </c>
      <c r="AG134" s="463"/>
      <c r="AH134" s="48" t="str">
        <f>IF('Fun Patches'!T26="C","E","")</f>
        <v/>
      </c>
      <c r="AI134" s="463"/>
      <c r="AJ134" s="48" t="str">
        <f>IF('Fun Patches'!U26="C","E","")</f>
        <v/>
      </c>
      <c r="AK134" s="463"/>
      <c r="AL134" s="48" t="str">
        <f>IF('Fun Patches'!V26="C","E","")</f>
        <v/>
      </c>
      <c r="AM134" s="463"/>
      <c r="AN134" s="48" t="str">
        <f>IF('Fun Patches'!W26="C","E","")</f>
        <v/>
      </c>
      <c r="AO134" s="463"/>
      <c r="AP134" s="48" t="str">
        <f>IF('Fun Patches'!X26="C","E","")</f>
        <v/>
      </c>
      <c r="AQ134" s="463"/>
      <c r="AR134" s="48" t="str">
        <f>IF('Fun Patches'!Y26="C","E","")</f>
        <v/>
      </c>
      <c r="AS134" s="463"/>
      <c r="AT134" s="48" t="str">
        <f>IF('Fun Patches'!Z26="C","E","")</f>
        <v/>
      </c>
      <c r="AU134" s="463"/>
      <c r="AV134" s="48" t="str">
        <f>IF('Fun Patches'!AA26="C","E","")</f>
        <v/>
      </c>
      <c r="AW134" s="463"/>
      <c r="AX134" s="48" t="str">
        <f>IF('Fun Patches'!AB26="C","E","")</f>
        <v/>
      </c>
      <c r="AY134" s="463"/>
      <c r="AZ134" s="48" t="str">
        <f>IF('Fun Patches'!AC26="C","E","")</f>
        <v/>
      </c>
      <c r="BA134" s="463"/>
      <c r="BB134" s="48" t="str">
        <f>IF('Fun Patches'!AD26="C","E","")</f>
        <v/>
      </c>
      <c r="BC134" s="463"/>
      <c r="BD134" s="48" t="str">
        <f>IF('Fun Patches'!AE26="C","E","")</f>
        <v/>
      </c>
      <c r="BE134" s="463"/>
      <c r="BF134" s="48" t="str">
        <f>IF('Fun Patches'!AF26="C","E","")</f>
        <v/>
      </c>
      <c r="BG134" s="463"/>
      <c r="BH134" s="48" t="str">
        <f>IF('Fun Patches'!AG26="C","E","")</f>
        <v/>
      </c>
      <c r="BI134" s="462"/>
      <c r="BJ134" s="15"/>
    </row>
    <row r="135" spans="1:62">
      <c r="A135" s="47" t="str">
        <f>'Fun Patches'!C27</f>
        <v>&lt;List Patch Here&gt;</v>
      </c>
      <c r="B135" s="48" t="str">
        <f>IF('Fun Patches'!D27="C","E","")</f>
        <v/>
      </c>
      <c r="C135" s="463"/>
      <c r="D135" s="48" t="str">
        <f>IF('Fun Patches'!E27="C","E","")</f>
        <v/>
      </c>
      <c r="E135" s="463"/>
      <c r="F135" s="48" t="str">
        <f>IF('Fun Patches'!F27="C","E","")</f>
        <v/>
      </c>
      <c r="G135" s="463"/>
      <c r="H135" s="48" t="str">
        <f>IF('Fun Patches'!G27="C","E","")</f>
        <v/>
      </c>
      <c r="I135" s="463"/>
      <c r="J135" s="48" t="str">
        <f>IF('Fun Patches'!H27="C","E","")</f>
        <v/>
      </c>
      <c r="K135" s="463"/>
      <c r="L135" s="48" t="str">
        <f>IF('Fun Patches'!I27="C","E","")</f>
        <v/>
      </c>
      <c r="M135" s="463"/>
      <c r="N135" s="48" t="str">
        <f>IF('Fun Patches'!J27="C","E","")</f>
        <v/>
      </c>
      <c r="O135" s="463"/>
      <c r="P135" s="48" t="str">
        <f>IF('Fun Patches'!K27="C","E","")</f>
        <v/>
      </c>
      <c r="Q135" s="463"/>
      <c r="R135" s="48" t="str">
        <f>IF('Fun Patches'!L27="C","E","")</f>
        <v/>
      </c>
      <c r="S135" s="463"/>
      <c r="T135" s="48" t="str">
        <f>IF('Fun Patches'!M27="C","E","")</f>
        <v/>
      </c>
      <c r="U135" s="463"/>
      <c r="V135" s="48" t="str">
        <f>IF('Fun Patches'!N27="C","E","")</f>
        <v/>
      </c>
      <c r="W135" s="463"/>
      <c r="X135" s="48" t="str">
        <f>IF('Fun Patches'!O27="C","E","")</f>
        <v/>
      </c>
      <c r="Y135" s="463"/>
      <c r="Z135" s="48" t="str">
        <f>IF('Fun Patches'!P27="C","E","")</f>
        <v/>
      </c>
      <c r="AA135" s="463"/>
      <c r="AB135" s="48" t="str">
        <f>IF('Fun Patches'!Q27="C","E","")</f>
        <v/>
      </c>
      <c r="AC135" s="463"/>
      <c r="AD135" s="48" t="str">
        <f>IF('Fun Patches'!R27="C","E","")</f>
        <v/>
      </c>
      <c r="AE135" s="463"/>
      <c r="AF135" s="48" t="str">
        <f>IF('Fun Patches'!S27="C","E","")</f>
        <v/>
      </c>
      <c r="AG135" s="463"/>
      <c r="AH135" s="48" t="str">
        <f>IF('Fun Patches'!T27="C","E","")</f>
        <v/>
      </c>
      <c r="AI135" s="463"/>
      <c r="AJ135" s="48" t="str">
        <f>IF('Fun Patches'!U27="C","E","")</f>
        <v/>
      </c>
      <c r="AK135" s="463"/>
      <c r="AL135" s="48" t="str">
        <f>IF('Fun Patches'!V27="C","E","")</f>
        <v/>
      </c>
      <c r="AM135" s="463"/>
      <c r="AN135" s="48" t="str">
        <f>IF('Fun Patches'!W27="C","E","")</f>
        <v/>
      </c>
      <c r="AO135" s="463"/>
      <c r="AP135" s="48" t="str">
        <f>IF('Fun Patches'!X27="C","E","")</f>
        <v/>
      </c>
      <c r="AQ135" s="463"/>
      <c r="AR135" s="48" t="str">
        <f>IF('Fun Patches'!Y27="C","E","")</f>
        <v/>
      </c>
      <c r="AS135" s="463"/>
      <c r="AT135" s="48" t="str">
        <f>IF('Fun Patches'!Z27="C","E","")</f>
        <v/>
      </c>
      <c r="AU135" s="463"/>
      <c r="AV135" s="48" t="str">
        <f>IF('Fun Patches'!AA27="C","E","")</f>
        <v/>
      </c>
      <c r="AW135" s="463"/>
      <c r="AX135" s="48" t="str">
        <f>IF('Fun Patches'!AB27="C","E","")</f>
        <v/>
      </c>
      <c r="AY135" s="463"/>
      <c r="AZ135" s="48" t="str">
        <f>IF('Fun Patches'!AC27="C","E","")</f>
        <v/>
      </c>
      <c r="BA135" s="463"/>
      <c r="BB135" s="48" t="str">
        <f>IF('Fun Patches'!AD27="C","E","")</f>
        <v/>
      </c>
      <c r="BC135" s="463"/>
      <c r="BD135" s="48" t="str">
        <f>IF('Fun Patches'!AE27="C","E","")</f>
        <v/>
      </c>
      <c r="BE135" s="463"/>
      <c r="BF135" s="48" t="str">
        <f>IF('Fun Patches'!AF27="C","E","")</f>
        <v/>
      </c>
      <c r="BG135" s="463"/>
      <c r="BH135" s="48" t="str">
        <f>IF('Fun Patches'!AG27="C","E","")</f>
        <v/>
      </c>
      <c r="BI135" s="462"/>
      <c r="BJ135" s="15"/>
    </row>
    <row r="136" spans="1:62">
      <c r="A136" s="47" t="str">
        <f>'Fun Patches'!C28</f>
        <v>&lt;List Patch Here&gt;</v>
      </c>
      <c r="B136" s="48" t="str">
        <f>IF('Fun Patches'!D28="C","E","")</f>
        <v/>
      </c>
      <c r="C136" s="463"/>
      <c r="D136" s="48" t="str">
        <f>IF('Fun Patches'!E28="C","E","")</f>
        <v/>
      </c>
      <c r="E136" s="463"/>
      <c r="F136" s="48" t="str">
        <f>IF('Fun Patches'!F28="C","E","")</f>
        <v/>
      </c>
      <c r="G136" s="463"/>
      <c r="H136" s="48" t="str">
        <f>IF('Fun Patches'!G28="C","E","")</f>
        <v/>
      </c>
      <c r="I136" s="463"/>
      <c r="J136" s="48" t="str">
        <f>IF('Fun Patches'!H28="C","E","")</f>
        <v/>
      </c>
      <c r="K136" s="463"/>
      <c r="L136" s="48" t="str">
        <f>IF('Fun Patches'!I28="C","E","")</f>
        <v/>
      </c>
      <c r="M136" s="463"/>
      <c r="N136" s="48" t="str">
        <f>IF('Fun Patches'!J28="C","E","")</f>
        <v/>
      </c>
      <c r="O136" s="463"/>
      <c r="P136" s="48" t="str">
        <f>IF('Fun Patches'!K28="C","E","")</f>
        <v/>
      </c>
      <c r="Q136" s="463"/>
      <c r="R136" s="48" t="str">
        <f>IF('Fun Patches'!L28="C","E","")</f>
        <v/>
      </c>
      <c r="S136" s="463"/>
      <c r="T136" s="48" t="str">
        <f>IF('Fun Patches'!M28="C","E","")</f>
        <v/>
      </c>
      <c r="U136" s="463"/>
      <c r="V136" s="48" t="str">
        <f>IF('Fun Patches'!N28="C","E","")</f>
        <v/>
      </c>
      <c r="W136" s="463"/>
      <c r="X136" s="48" t="str">
        <f>IF('Fun Patches'!O28="C","E","")</f>
        <v/>
      </c>
      <c r="Y136" s="463"/>
      <c r="Z136" s="48" t="str">
        <f>IF('Fun Patches'!P28="C","E","")</f>
        <v/>
      </c>
      <c r="AA136" s="463"/>
      <c r="AB136" s="48" t="str">
        <f>IF('Fun Patches'!Q28="C","E","")</f>
        <v/>
      </c>
      <c r="AC136" s="463"/>
      <c r="AD136" s="48" t="str">
        <f>IF('Fun Patches'!R28="C","E","")</f>
        <v/>
      </c>
      <c r="AE136" s="463"/>
      <c r="AF136" s="48" t="str">
        <f>IF('Fun Patches'!S28="C","E","")</f>
        <v/>
      </c>
      <c r="AG136" s="463"/>
      <c r="AH136" s="48" t="str">
        <f>IF('Fun Patches'!T28="C","E","")</f>
        <v/>
      </c>
      <c r="AI136" s="463"/>
      <c r="AJ136" s="48" t="str">
        <f>IF('Fun Patches'!U28="C","E","")</f>
        <v/>
      </c>
      <c r="AK136" s="463"/>
      <c r="AL136" s="48" t="str">
        <f>IF('Fun Patches'!V28="C","E","")</f>
        <v/>
      </c>
      <c r="AM136" s="463"/>
      <c r="AN136" s="48" t="str">
        <f>IF('Fun Patches'!W28="C","E","")</f>
        <v/>
      </c>
      <c r="AO136" s="463"/>
      <c r="AP136" s="48" t="str">
        <f>IF('Fun Patches'!X28="C","E","")</f>
        <v/>
      </c>
      <c r="AQ136" s="463"/>
      <c r="AR136" s="48" t="str">
        <f>IF('Fun Patches'!Y28="C","E","")</f>
        <v/>
      </c>
      <c r="AS136" s="463"/>
      <c r="AT136" s="48" t="str">
        <f>IF('Fun Patches'!Z28="C","E","")</f>
        <v/>
      </c>
      <c r="AU136" s="463"/>
      <c r="AV136" s="48" t="str">
        <f>IF('Fun Patches'!AA28="C","E","")</f>
        <v/>
      </c>
      <c r="AW136" s="463"/>
      <c r="AX136" s="48" t="str">
        <f>IF('Fun Patches'!AB28="C","E","")</f>
        <v/>
      </c>
      <c r="AY136" s="463"/>
      <c r="AZ136" s="48" t="str">
        <f>IF('Fun Patches'!AC28="C","E","")</f>
        <v/>
      </c>
      <c r="BA136" s="463"/>
      <c r="BB136" s="48" t="str">
        <f>IF('Fun Patches'!AD28="C","E","")</f>
        <v/>
      </c>
      <c r="BC136" s="463"/>
      <c r="BD136" s="48" t="str">
        <f>IF('Fun Patches'!AE28="C","E","")</f>
        <v/>
      </c>
      <c r="BE136" s="463"/>
      <c r="BF136" s="48" t="str">
        <f>IF('Fun Patches'!AF28="C","E","")</f>
        <v/>
      </c>
      <c r="BG136" s="463"/>
      <c r="BH136" s="48" t="str">
        <f>IF('Fun Patches'!AG28="C","E","")</f>
        <v/>
      </c>
      <c r="BI136" s="462"/>
    </row>
    <row r="137" spans="1:62">
      <c r="A137" s="47" t="str">
        <f>'Fun Patches'!C29</f>
        <v>&lt;List Patch Here&gt;</v>
      </c>
      <c r="B137" s="48" t="str">
        <f>IF('Fun Patches'!D29="C","E","")</f>
        <v/>
      </c>
      <c r="C137" s="463"/>
      <c r="D137" s="48" t="str">
        <f>IF('Fun Patches'!E29="C","E","")</f>
        <v/>
      </c>
      <c r="E137" s="463"/>
      <c r="F137" s="48" t="str">
        <f>IF('Fun Patches'!F29="C","E","")</f>
        <v/>
      </c>
      <c r="G137" s="463"/>
      <c r="H137" s="48" t="str">
        <f>IF('Fun Patches'!G29="C","E","")</f>
        <v/>
      </c>
      <c r="I137" s="463"/>
      <c r="J137" s="48" t="str">
        <f>IF('Fun Patches'!H29="C","E","")</f>
        <v/>
      </c>
      <c r="K137" s="463"/>
      <c r="L137" s="48" t="str">
        <f>IF('Fun Patches'!I29="C","E","")</f>
        <v/>
      </c>
      <c r="M137" s="463"/>
      <c r="N137" s="48" t="str">
        <f>IF('Fun Patches'!J29="C","E","")</f>
        <v/>
      </c>
      <c r="O137" s="463"/>
      <c r="P137" s="48" t="str">
        <f>IF('Fun Patches'!K29="C","E","")</f>
        <v/>
      </c>
      <c r="Q137" s="463"/>
      <c r="R137" s="48" t="str">
        <f>IF('Fun Patches'!L29="C","E","")</f>
        <v/>
      </c>
      <c r="S137" s="463"/>
      <c r="T137" s="48" t="str">
        <f>IF('Fun Patches'!M29="C","E","")</f>
        <v/>
      </c>
      <c r="U137" s="463"/>
      <c r="V137" s="48" t="str">
        <f>IF('Fun Patches'!N29="C","E","")</f>
        <v/>
      </c>
      <c r="W137" s="463"/>
      <c r="X137" s="48" t="str">
        <f>IF('Fun Patches'!O29="C","E","")</f>
        <v/>
      </c>
      <c r="Y137" s="463"/>
      <c r="Z137" s="48" t="str">
        <f>IF('Fun Patches'!P29="C","E","")</f>
        <v/>
      </c>
      <c r="AA137" s="463"/>
      <c r="AB137" s="48" t="str">
        <f>IF('Fun Patches'!Q29="C","E","")</f>
        <v/>
      </c>
      <c r="AC137" s="463"/>
      <c r="AD137" s="48" t="str">
        <f>IF('Fun Patches'!R29="C","E","")</f>
        <v/>
      </c>
      <c r="AE137" s="463"/>
      <c r="AF137" s="48" t="str">
        <f>IF('Fun Patches'!S29="C","E","")</f>
        <v/>
      </c>
      <c r="AG137" s="463"/>
      <c r="AH137" s="48" t="str">
        <f>IF('Fun Patches'!T29="C","E","")</f>
        <v/>
      </c>
      <c r="AI137" s="463"/>
      <c r="AJ137" s="48" t="str">
        <f>IF('Fun Patches'!U29="C","E","")</f>
        <v/>
      </c>
      <c r="AK137" s="463"/>
      <c r="AL137" s="48" t="str">
        <f>IF('Fun Patches'!V29="C","E","")</f>
        <v/>
      </c>
      <c r="AM137" s="463"/>
      <c r="AN137" s="48" t="str">
        <f>IF('Fun Patches'!W29="C","E","")</f>
        <v/>
      </c>
      <c r="AO137" s="463"/>
      <c r="AP137" s="48" t="str">
        <f>IF('Fun Patches'!X29="C","E","")</f>
        <v/>
      </c>
      <c r="AQ137" s="463"/>
      <c r="AR137" s="48" t="str">
        <f>IF('Fun Patches'!Y29="C","E","")</f>
        <v/>
      </c>
      <c r="AS137" s="463"/>
      <c r="AT137" s="48" t="str">
        <f>IF('Fun Patches'!Z29="C","E","")</f>
        <v/>
      </c>
      <c r="AU137" s="463"/>
      <c r="AV137" s="48" t="str">
        <f>IF('Fun Patches'!AA29="C","E","")</f>
        <v/>
      </c>
      <c r="AW137" s="463"/>
      <c r="AX137" s="48" t="str">
        <f>IF('Fun Patches'!AB29="C","E","")</f>
        <v/>
      </c>
      <c r="AY137" s="463"/>
      <c r="AZ137" s="48" t="str">
        <f>IF('Fun Patches'!AC29="C","E","")</f>
        <v/>
      </c>
      <c r="BA137" s="463"/>
      <c r="BB137" s="48" t="str">
        <f>IF('Fun Patches'!AD29="C","E","")</f>
        <v/>
      </c>
      <c r="BC137" s="463"/>
      <c r="BD137" s="48" t="str">
        <f>IF('Fun Patches'!AE29="C","E","")</f>
        <v/>
      </c>
      <c r="BE137" s="463"/>
      <c r="BF137" s="48" t="str">
        <f>IF('Fun Patches'!AF29="C","E","")</f>
        <v/>
      </c>
      <c r="BG137" s="463"/>
      <c r="BH137" s="48" t="str">
        <f>IF('Fun Patches'!AG29="C","E","")</f>
        <v/>
      </c>
      <c r="BI137" s="462"/>
    </row>
    <row r="138" spans="1:62">
      <c r="A138" s="47" t="str">
        <f>'Fun Patches'!C30</f>
        <v>&lt;List Patch Here&gt;</v>
      </c>
      <c r="B138" s="48" t="str">
        <f>IF('Fun Patches'!D30="C","E","")</f>
        <v/>
      </c>
      <c r="C138" s="463"/>
      <c r="D138" s="48" t="str">
        <f>IF('Fun Patches'!E30="C","E","")</f>
        <v/>
      </c>
      <c r="E138" s="463"/>
      <c r="F138" s="48" t="str">
        <f>IF('Fun Patches'!F30="C","E","")</f>
        <v/>
      </c>
      <c r="G138" s="463"/>
      <c r="H138" s="48" t="str">
        <f>IF('Fun Patches'!G30="C","E","")</f>
        <v/>
      </c>
      <c r="I138" s="463"/>
      <c r="J138" s="48" t="str">
        <f>IF('Fun Patches'!H30="C","E","")</f>
        <v/>
      </c>
      <c r="K138" s="463"/>
      <c r="L138" s="48" t="str">
        <f>IF('Fun Patches'!I30="C","E","")</f>
        <v/>
      </c>
      <c r="M138" s="463"/>
      <c r="N138" s="48" t="str">
        <f>IF('Fun Patches'!J30="C","E","")</f>
        <v/>
      </c>
      <c r="O138" s="463"/>
      <c r="P138" s="48" t="str">
        <f>IF('Fun Patches'!K30="C","E","")</f>
        <v/>
      </c>
      <c r="Q138" s="463"/>
      <c r="R138" s="48" t="str">
        <f>IF('Fun Patches'!L30="C","E","")</f>
        <v/>
      </c>
      <c r="S138" s="463"/>
      <c r="T138" s="48" t="str">
        <f>IF('Fun Patches'!M30="C","E","")</f>
        <v/>
      </c>
      <c r="U138" s="463"/>
      <c r="V138" s="48" t="str">
        <f>IF('Fun Patches'!N30="C","E","")</f>
        <v/>
      </c>
      <c r="W138" s="463"/>
      <c r="X138" s="48" t="str">
        <f>IF('Fun Patches'!O30="C","E","")</f>
        <v/>
      </c>
      <c r="Y138" s="463"/>
      <c r="Z138" s="48" t="str">
        <f>IF('Fun Patches'!P30="C","E","")</f>
        <v/>
      </c>
      <c r="AA138" s="463"/>
      <c r="AB138" s="48" t="str">
        <f>IF('Fun Patches'!Q30="C","E","")</f>
        <v/>
      </c>
      <c r="AC138" s="463"/>
      <c r="AD138" s="48" t="str">
        <f>IF('Fun Patches'!R30="C","E","")</f>
        <v/>
      </c>
      <c r="AE138" s="463"/>
      <c r="AF138" s="48" t="str">
        <f>IF('Fun Patches'!S30="C","E","")</f>
        <v/>
      </c>
      <c r="AG138" s="463"/>
      <c r="AH138" s="48" t="str">
        <f>IF('Fun Patches'!T30="C","E","")</f>
        <v/>
      </c>
      <c r="AI138" s="463"/>
      <c r="AJ138" s="48" t="str">
        <f>IF('Fun Patches'!U30="C","E","")</f>
        <v/>
      </c>
      <c r="AK138" s="463"/>
      <c r="AL138" s="48" t="str">
        <f>IF('Fun Patches'!V30="C","E","")</f>
        <v/>
      </c>
      <c r="AM138" s="463"/>
      <c r="AN138" s="48" t="str">
        <f>IF('Fun Patches'!W30="C","E","")</f>
        <v/>
      </c>
      <c r="AO138" s="463"/>
      <c r="AP138" s="48" t="str">
        <f>IF('Fun Patches'!X30="C","E","")</f>
        <v/>
      </c>
      <c r="AQ138" s="463"/>
      <c r="AR138" s="48" t="str">
        <f>IF('Fun Patches'!Y30="C","E","")</f>
        <v/>
      </c>
      <c r="AS138" s="463"/>
      <c r="AT138" s="48" t="str">
        <f>IF('Fun Patches'!Z30="C","E","")</f>
        <v/>
      </c>
      <c r="AU138" s="463"/>
      <c r="AV138" s="48" t="str">
        <f>IF('Fun Patches'!AA30="C","E","")</f>
        <v/>
      </c>
      <c r="AW138" s="463"/>
      <c r="AX138" s="48" t="str">
        <f>IF('Fun Patches'!AB30="C","E","")</f>
        <v/>
      </c>
      <c r="AY138" s="463"/>
      <c r="AZ138" s="48" t="str">
        <f>IF('Fun Patches'!AC30="C","E","")</f>
        <v/>
      </c>
      <c r="BA138" s="463"/>
      <c r="BB138" s="48" t="str">
        <f>IF('Fun Patches'!AD30="C","E","")</f>
        <v/>
      </c>
      <c r="BC138" s="463"/>
      <c r="BD138" s="48" t="str">
        <f>IF('Fun Patches'!AE30="C","E","")</f>
        <v/>
      </c>
      <c r="BE138" s="463"/>
      <c r="BF138" s="48" t="str">
        <f>IF('Fun Patches'!AF30="C","E","")</f>
        <v/>
      </c>
      <c r="BG138" s="463"/>
      <c r="BH138" s="48" t="str">
        <f>IF('Fun Patches'!AG30="C","E","")</f>
        <v/>
      </c>
      <c r="BI138" s="462"/>
    </row>
    <row r="139" spans="1:62">
      <c r="A139" s="47" t="str">
        <f>'Fun Patches'!C31</f>
        <v>&lt;List Patch Here&gt;</v>
      </c>
      <c r="B139" s="48" t="str">
        <f>IF('Fun Patches'!D31="C","E","")</f>
        <v/>
      </c>
      <c r="C139" s="463"/>
      <c r="D139" s="48" t="str">
        <f>IF('Fun Patches'!E31="C","E","")</f>
        <v/>
      </c>
      <c r="E139" s="463"/>
      <c r="F139" s="48" t="str">
        <f>IF('Fun Patches'!F31="C","E","")</f>
        <v/>
      </c>
      <c r="G139" s="463"/>
      <c r="H139" s="48" t="str">
        <f>IF('Fun Patches'!G31="C","E","")</f>
        <v/>
      </c>
      <c r="I139" s="463"/>
      <c r="J139" s="48" t="str">
        <f>IF('Fun Patches'!H31="C","E","")</f>
        <v/>
      </c>
      <c r="K139" s="463"/>
      <c r="L139" s="48" t="str">
        <f>IF('Fun Patches'!I31="C","E","")</f>
        <v/>
      </c>
      <c r="M139" s="463"/>
      <c r="N139" s="48" t="str">
        <f>IF('Fun Patches'!J31="C","E","")</f>
        <v/>
      </c>
      <c r="O139" s="463"/>
      <c r="P139" s="48" t="str">
        <f>IF('Fun Patches'!K31="C","E","")</f>
        <v/>
      </c>
      <c r="Q139" s="463"/>
      <c r="R139" s="48" t="str">
        <f>IF('Fun Patches'!L31="C","E","")</f>
        <v/>
      </c>
      <c r="S139" s="463"/>
      <c r="T139" s="48" t="str">
        <f>IF('Fun Patches'!M31="C","E","")</f>
        <v/>
      </c>
      <c r="U139" s="463"/>
      <c r="V139" s="48" t="str">
        <f>IF('Fun Patches'!N31="C","E","")</f>
        <v/>
      </c>
      <c r="W139" s="463"/>
      <c r="X139" s="48" t="str">
        <f>IF('Fun Patches'!O31="C","E","")</f>
        <v/>
      </c>
      <c r="Y139" s="463"/>
      <c r="Z139" s="48" t="str">
        <f>IF('Fun Patches'!P31="C","E","")</f>
        <v/>
      </c>
      <c r="AA139" s="463"/>
      <c r="AB139" s="48" t="str">
        <f>IF('Fun Patches'!Q31="C","E","")</f>
        <v/>
      </c>
      <c r="AC139" s="463"/>
      <c r="AD139" s="48" t="str">
        <f>IF('Fun Patches'!R31="C","E","")</f>
        <v/>
      </c>
      <c r="AE139" s="463"/>
      <c r="AF139" s="48" t="str">
        <f>IF('Fun Patches'!S31="C","E","")</f>
        <v/>
      </c>
      <c r="AG139" s="463"/>
      <c r="AH139" s="48" t="str">
        <f>IF('Fun Patches'!T31="C","E","")</f>
        <v/>
      </c>
      <c r="AI139" s="463"/>
      <c r="AJ139" s="48" t="str">
        <f>IF('Fun Patches'!U31="C","E","")</f>
        <v/>
      </c>
      <c r="AK139" s="463"/>
      <c r="AL139" s="48" t="str">
        <f>IF('Fun Patches'!V31="C","E","")</f>
        <v/>
      </c>
      <c r="AM139" s="463"/>
      <c r="AN139" s="48" t="str">
        <f>IF('Fun Patches'!W31="C","E","")</f>
        <v/>
      </c>
      <c r="AO139" s="463"/>
      <c r="AP139" s="48" t="str">
        <f>IF('Fun Patches'!X31="C","E","")</f>
        <v/>
      </c>
      <c r="AQ139" s="463"/>
      <c r="AR139" s="48" t="str">
        <f>IF('Fun Patches'!Y31="C","E","")</f>
        <v/>
      </c>
      <c r="AS139" s="463"/>
      <c r="AT139" s="48" t="str">
        <f>IF('Fun Patches'!Z31="C","E","")</f>
        <v/>
      </c>
      <c r="AU139" s="463"/>
      <c r="AV139" s="48" t="str">
        <f>IF('Fun Patches'!AA31="C","E","")</f>
        <v/>
      </c>
      <c r="AW139" s="463"/>
      <c r="AX139" s="48" t="str">
        <f>IF('Fun Patches'!AB31="C","E","")</f>
        <v/>
      </c>
      <c r="AY139" s="463"/>
      <c r="AZ139" s="48" t="str">
        <f>IF('Fun Patches'!AC31="C","E","")</f>
        <v/>
      </c>
      <c r="BA139" s="463"/>
      <c r="BB139" s="48" t="str">
        <f>IF('Fun Patches'!AD31="C","E","")</f>
        <v/>
      </c>
      <c r="BC139" s="463"/>
      <c r="BD139" s="48" t="str">
        <f>IF('Fun Patches'!AE31="C","E","")</f>
        <v/>
      </c>
      <c r="BE139" s="463"/>
      <c r="BF139" s="48" t="str">
        <f>IF('Fun Patches'!AF31="C","E","")</f>
        <v/>
      </c>
      <c r="BG139" s="463"/>
      <c r="BH139" s="48" t="str">
        <f>IF('Fun Patches'!AG31="C","E","")</f>
        <v/>
      </c>
      <c r="BI139" s="462"/>
    </row>
    <row r="140" spans="1:62">
      <c r="A140" s="47" t="str">
        <f>'Fun Patches'!C32</f>
        <v>&lt;List Patch Here&gt;</v>
      </c>
      <c r="B140" s="48" t="str">
        <f>IF('Fun Patches'!D32="C","E","")</f>
        <v/>
      </c>
      <c r="C140" s="463"/>
      <c r="D140" s="48" t="str">
        <f>IF('Fun Patches'!E32="C","E","")</f>
        <v/>
      </c>
      <c r="E140" s="463"/>
      <c r="F140" s="48" t="str">
        <f>IF('Fun Patches'!F32="C","E","")</f>
        <v/>
      </c>
      <c r="G140" s="463"/>
      <c r="H140" s="48" t="str">
        <f>IF('Fun Patches'!G32="C","E","")</f>
        <v/>
      </c>
      <c r="I140" s="463"/>
      <c r="J140" s="48" t="str">
        <f>IF('Fun Patches'!H32="C","E","")</f>
        <v/>
      </c>
      <c r="K140" s="463"/>
      <c r="L140" s="48" t="str">
        <f>IF('Fun Patches'!I32="C","E","")</f>
        <v/>
      </c>
      <c r="M140" s="463"/>
      <c r="N140" s="48" t="str">
        <f>IF('Fun Patches'!J32="C","E","")</f>
        <v/>
      </c>
      <c r="O140" s="463"/>
      <c r="P140" s="48" t="str">
        <f>IF('Fun Patches'!K32="C","E","")</f>
        <v/>
      </c>
      <c r="Q140" s="463"/>
      <c r="R140" s="48" t="str">
        <f>IF('Fun Patches'!L32="C","E","")</f>
        <v/>
      </c>
      <c r="S140" s="463"/>
      <c r="T140" s="48" t="str">
        <f>IF('Fun Patches'!M32="C","E","")</f>
        <v/>
      </c>
      <c r="U140" s="463"/>
      <c r="V140" s="48" t="str">
        <f>IF('Fun Patches'!N32="C","E","")</f>
        <v/>
      </c>
      <c r="W140" s="463"/>
      <c r="X140" s="48" t="str">
        <f>IF('Fun Patches'!O32="C","E","")</f>
        <v/>
      </c>
      <c r="Y140" s="463"/>
      <c r="Z140" s="48" t="str">
        <f>IF('Fun Patches'!P32="C","E","")</f>
        <v/>
      </c>
      <c r="AA140" s="463"/>
      <c r="AB140" s="48" t="str">
        <f>IF('Fun Patches'!Q32="C","E","")</f>
        <v/>
      </c>
      <c r="AC140" s="463"/>
      <c r="AD140" s="48" t="str">
        <f>IF('Fun Patches'!R32="C","E","")</f>
        <v/>
      </c>
      <c r="AE140" s="463"/>
      <c r="AF140" s="48" t="str">
        <f>IF('Fun Patches'!S32="C","E","")</f>
        <v/>
      </c>
      <c r="AG140" s="463"/>
      <c r="AH140" s="48" t="str">
        <f>IF('Fun Patches'!T32="C","E","")</f>
        <v/>
      </c>
      <c r="AI140" s="463"/>
      <c r="AJ140" s="48" t="str">
        <f>IF('Fun Patches'!U32="C","E","")</f>
        <v/>
      </c>
      <c r="AK140" s="463"/>
      <c r="AL140" s="48" t="str">
        <f>IF('Fun Patches'!V32="C","E","")</f>
        <v/>
      </c>
      <c r="AM140" s="463"/>
      <c r="AN140" s="48" t="str">
        <f>IF('Fun Patches'!W32="C","E","")</f>
        <v/>
      </c>
      <c r="AO140" s="463"/>
      <c r="AP140" s="48" t="str">
        <f>IF('Fun Patches'!X32="C","E","")</f>
        <v/>
      </c>
      <c r="AQ140" s="463"/>
      <c r="AR140" s="48" t="str">
        <f>IF('Fun Patches'!Y32="C","E","")</f>
        <v/>
      </c>
      <c r="AS140" s="463"/>
      <c r="AT140" s="48" t="str">
        <f>IF('Fun Patches'!Z32="C","E","")</f>
        <v/>
      </c>
      <c r="AU140" s="463"/>
      <c r="AV140" s="48" t="str">
        <f>IF('Fun Patches'!AA32="C","E","")</f>
        <v/>
      </c>
      <c r="AW140" s="463"/>
      <c r="AX140" s="48" t="str">
        <f>IF('Fun Patches'!AB32="C","E","")</f>
        <v/>
      </c>
      <c r="AY140" s="463"/>
      <c r="AZ140" s="48" t="str">
        <f>IF('Fun Patches'!AC32="C","E","")</f>
        <v/>
      </c>
      <c r="BA140" s="463"/>
      <c r="BB140" s="48" t="str">
        <f>IF('Fun Patches'!AD32="C","E","")</f>
        <v/>
      </c>
      <c r="BC140" s="463"/>
      <c r="BD140" s="48" t="str">
        <f>IF('Fun Patches'!AE32="C","E","")</f>
        <v/>
      </c>
      <c r="BE140" s="463"/>
      <c r="BF140" s="48" t="str">
        <f>IF('Fun Patches'!AF32="C","E","")</f>
        <v/>
      </c>
      <c r="BG140" s="463"/>
      <c r="BH140" s="48" t="str">
        <f>IF('Fun Patches'!AG32="C","E","")</f>
        <v/>
      </c>
      <c r="BI140" s="462"/>
    </row>
    <row r="141" spans="1:62">
      <c r="A141" s="47" t="str">
        <f>'Fun Patches'!C33</f>
        <v>&lt;List Patch Here&gt;</v>
      </c>
      <c r="B141" s="48" t="str">
        <f>IF('Fun Patches'!D33="C","E","")</f>
        <v/>
      </c>
      <c r="C141" s="463"/>
      <c r="D141" s="48" t="str">
        <f>IF('Fun Patches'!E33="C","E","")</f>
        <v/>
      </c>
      <c r="E141" s="463"/>
      <c r="F141" s="48" t="str">
        <f>IF('Fun Patches'!F33="C","E","")</f>
        <v/>
      </c>
      <c r="G141" s="463"/>
      <c r="H141" s="48" t="str">
        <f>IF('Fun Patches'!G33="C","E","")</f>
        <v/>
      </c>
      <c r="I141" s="463"/>
      <c r="J141" s="48" t="str">
        <f>IF('Fun Patches'!H33="C","E","")</f>
        <v/>
      </c>
      <c r="K141" s="463"/>
      <c r="L141" s="48" t="str">
        <f>IF('Fun Patches'!I33="C","E","")</f>
        <v/>
      </c>
      <c r="M141" s="463"/>
      <c r="N141" s="48" t="str">
        <f>IF('Fun Patches'!J33="C","E","")</f>
        <v/>
      </c>
      <c r="O141" s="463"/>
      <c r="P141" s="48" t="str">
        <f>IF('Fun Patches'!K33="C","E","")</f>
        <v/>
      </c>
      <c r="Q141" s="463"/>
      <c r="R141" s="48" t="str">
        <f>IF('Fun Patches'!L33="C","E","")</f>
        <v/>
      </c>
      <c r="S141" s="463"/>
      <c r="T141" s="48" t="str">
        <f>IF('Fun Patches'!M33="C","E","")</f>
        <v/>
      </c>
      <c r="U141" s="463"/>
      <c r="V141" s="48" t="str">
        <f>IF('Fun Patches'!N33="C","E","")</f>
        <v/>
      </c>
      <c r="W141" s="463"/>
      <c r="X141" s="48" t="str">
        <f>IF('Fun Patches'!O33="C","E","")</f>
        <v/>
      </c>
      <c r="Y141" s="463"/>
      <c r="Z141" s="48" t="str">
        <f>IF('Fun Patches'!P33="C","E","")</f>
        <v/>
      </c>
      <c r="AA141" s="463"/>
      <c r="AB141" s="48" t="str">
        <f>IF('Fun Patches'!Q33="C","E","")</f>
        <v/>
      </c>
      <c r="AC141" s="463"/>
      <c r="AD141" s="48" t="str">
        <f>IF('Fun Patches'!R33="C","E","")</f>
        <v/>
      </c>
      <c r="AE141" s="463"/>
      <c r="AF141" s="48" t="str">
        <f>IF('Fun Patches'!S33="C","E","")</f>
        <v/>
      </c>
      <c r="AG141" s="463"/>
      <c r="AH141" s="48" t="str">
        <f>IF('Fun Patches'!T33="C","E","")</f>
        <v/>
      </c>
      <c r="AI141" s="463"/>
      <c r="AJ141" s="48" t="str">
        <f>IF('Fun Patches'!U33="C","E","")</f>
        <v/>
      </c>
      <c r="AK141" s="463"/>
      <c r="AL141" s="48" t="str">
        <f>IF('Fun Patches'!V33="C","E","")</f>
        <v/>
      </c>
      <c r="AM141" s="463"/>
      <c r="AN141" s="48" t="str">
        <f>IF('Fun Patches'!W33="C","E","")</f>
        <v/>
      </c>
      <c r="AO141" s="463"/>
      <c r="AP141" s="48" t="str">
        <f>IF('Fun Patches'!X33="C","E","")</f>
        <v/>
      </c>
      <c r="AQ141" s="463"/>
      <c r="AR141" s="48" t="str">
        <f>IF('Fun Patches'!Y33="C","E","")</f>
        <v/>
      </c>
      <c r="AS141" s="463"/>
      <c r="AT141" s="48" t="str">
        <f>IF('Fun Patches'!Z33="C","E","")</f>
        <v/>
      </c>
      <c r="AU141" s="463"/>
      <c r="AV141" s="48" t="str">
        <f>IF('Fun Patches'!AA33="C","E","")</f>
        <v/>
      </c>
      <c r="AW141" s="463"/>
      <c r="AX141" s="48" t="str">
        <f>IF('Fun Patches'!AB33="C","E","")</f>
        <v/>
      </c>
      <c r="AY141" s="463"/>
      <c r="AZ141" s="48" t="str">
        <f>IF('Fun Patches'!AC33="C","E","")</f>
        <v/>
      </c>
      <c r="BA141" s="463"/>
      <c r="BB141" s="48" t="str">
        <f>IF('Fun Patches'!AD33="C","E","")</f>
        <v/>
      </c>
      <c r="BC141" s="463"/>
      <c r="BD141" s="48" t="str">
        <f>IF('Fun Patches'!AE33="C","E","")</f>
        <v/>
      </c>
      <c r="BE141" s="463"/>
      <c r="BF141" s="48" t="str">
        <f>IF('Fun Patches'!AF33="C","E","")</f>
        <v/>
      </c>
      <c r="BG141" s="463"/>
      <c r="BH141" s="48" t="str">
        <f>IF('Fun Patches'!AG33="C","E","")</f>
        <v/>
      </c>
      <c r="BI141" s="462"/>
    </row>
    <row r="142" spans="1:62">
      <c r="A142" s="47" t="str">
        <f>'Fun Patches'!C34</f>
        <v>&lt;List Patch Here&gt;</v>
      </c>
      <c r="B142" s="48" t="str">
        <f>IF('Fun Patches'!D34="C","E","")</f>
        <v/>
      </c>
      <c r="C142" s="463"/>
      <c r="D142" s="48" t="str">
        <f>IF('Fun Patches'!E34="C","E","")</f>
        <v/>
      </c>
      <c r="E142" s="463"/>
      <c r="F142" s="48" t="str">
        <f>IF('Fun Patches'!F34="C","E","")</f>
        <v/>
      </c>
      <c r="G142" s="463"/>
      <c r="H142" s="48" t="str">
        <f>IF('Fun Patches'!G34="C","E","")</f>
        <v/>
      </c>
      <c r="I142" s="463"/>
      <c r="J142" s="48" t="str">
        <f>IF('Fun Patches'!H34="C","E","")</f>
        <v/>
      </c>
      <c r="K142" s="463"/>
      <c r="L142" s="48" t="str">
        <f>IF('Fun Patches'!I34="C","E","")</f>
        <v/>
      </c>
      <c r="M142" s="463"/>
      <c r="N142" s="48" t="str">
        <f>IF('Fun Patches'!J34="C","E","")</f>
        <v/>
      </c>
      <c r="O142" s="463"/>
      <c r="P142" s="48" t="str">
        <f>IF('Fun Patches'!K34="C","E","")</f>
        <v/>
      </c>
      <c r="Q142" s="463"/>
      <c r="R142" s="48" t="str">
        <f>IF('Fun Patches'!L34="C","E","")</f>
        <v/>
      </c>
      <c r="S142" s="463"/>
      <c r="T142" s="48" t="str">
        <f>IF('Fun Patches'!M34="C","E","")</f>
        <v/>
      </c>
      <c r="U142" s="463"/>
      <c r="V142" s="48" t="str">
        <f>IF('Fun Patches'!N34="C","E","")</f>
        <v/>
      </c>
      <c r="W142" s="463"/>
      <c r="X142" s="48" t="str">
        <f>IF('Fun Patches'!O34="C","E","")</f>
        <v/>
      </c>
      <c r="Y142" s="463"/>
      <c r="Z142" s="48" t="str">
        <f>IF('Fun Patches'!P34="C","E","")</f>
        <v/>
      </c>
      <c r="AA142" s="463"/>
      <c r="AB142" s="48" t="str">
        <f>IF('Fun Patches'!Q34="C","E","")</f>
        <v/>
      </c>
      <c r="AC142" s="463"/>
      <c r="AD142" s="48" t="str">
        <f>IF('Fun Patches'!R34="C","E","")</f>
        <v/>
      </c>
      <c r="AE142" s="463"/>
      <c r="AF142" s="48" t="str">
        <f>IF('Fun Patches'!S34="C","E","")</f>
        <v/>
      </c>
      <c r="AG142" s="463"/>
      <c r="AH142" s="48" t="str">
        <f>IF('Fun Patches'!T34="C","E","")</f>
        <v/>
      </c>
      <c r="AI142" s="463"/>
      <c r="AJ142" s="48" t="str">
        <f>IF('Fun Patches'!U34="C","E","")</f>
        <v/>
      </c>
      <c r="AK142" s="463"/>
      <c r="AL142" s="48" t="str">
        <f>IF('Fun Patches'!V34="C","E","")</f>
        <v/>
      </c>
      <c r="AM142" s="463"/>
      <c r="AN142" s="48" t="str">
        <f>IF('Fun Patches'!W34="C","E","")</f>
        <v/>
      </c>
      <c r="AO142" s="463"/>
      <c r="AP142" s="48" t="str">
        <f>IF('Fun Patches'!X34="C","E","")</f>
        <v/>
      </c>
      <c r="AQ142" s="463"/>
      <c r="AR142" s="48" t="str">
        <f>IF('Fun Patches'!Y34="C","E","")</f>
        <v/>
      </c>
      <c r="AS142" s="463"/>
      <c r="AT142" s="48" t="str">
        <f>IF('Fun Patches'!Z34="C","E","")</f>
        <v/>
      </c>
      <c r="AU142" s="463"/>
      <c r="AV142" s="48" t="str">
        <f>IF('Fun Patches'!AA34="C","E","")</f>
        <v/>
      </c>
      <c r="AW142" s="463"/>
      <c r="AX142" s="48" t="str">
        <f>IF('Fun Patches'!AB34="C","E","")</f>
        <v/>
      </c>
      <c r="AY142" s="463"/>
      <c r="AZ142" s="48" t="str">
        <f>IF('Fun Patches'!AC34="C","E","")</f>
        <v/>
      </c>
      <c r="BA142" s="463"/>
      <c r="BB142" s="48" t="str">
        <f>IF('Fun Patches'!AD34="C","E","")</f>
        <v/>
      </c>
      <c r="BC142" s="463"/>
      <c r="BD142" s="48" t="str">
        <f>IF('Fun Patches'!AE34="C","E","")</f>
        <v/>
      </c>
      <c r="BE142" s="463"/>
      <c r="BF142" s="48" t="str">
        <f>IF('Fun Patches'!AF34="C","E","")</f>
        <v/>
      </c>
      <c r="BG142" s="463"/>
      <c r="BH142" s="48" t="str">
        <f>IF('Fun Patches'!AG34="C","E","")</f>
        <v/>
      </c>
      <c r="BI142" s="462"/>
    </row>
    <row r="143" spans="1:62">
      <c r="A143" s="47" t="str">
        <f>'Fun Patches'!C35</f>
        <v>&lt;List Patch Here&gt;</v>
      </c>
      <c r="B143" s="48" t="str">
        <f>IF('Fun Patches'!D35="C","E","")</f>
        <v/>
      </c>
      <c r="C143" s="463"/>
      <c r="D143" s="48" t="str">
        <f>IF('Fun Patches'!E35="C","E","")</f>
        <v/>
      </c>
      <c r="E143" s="463"/>
      <c r="F143" s="48" t="str">
        <f>IF('Fun Patches'!F35="C","E","")</f>
        <v/>
      </c>
      <c r="G143" s="463"/>
      <c r="H143" s="48" t="str">
        <f>IF('Fun Patches'!G35="C","E","")</f>
        <v/>
      </c>
      <c r="I143" s="463"/>
      <c r="J143" s="48" t="str">
        <f>IF('Fun Patches'!H35="C","E","")</f>
        <v/>
      </c>
      <c r="K143" s="463"/>
      <c r="L143" s="48" t="str">
        <f>IF('Fun Patches'!I35="C","E","")</f>
        <v/>
      </c>
      <c r="M143" s="463"/>
      <c r="N143" s="48" t="str">
        <f>IF('Fun Patches'!J35="C","E","")</f>
        <v/>
      </c>
      <c r="O143" s="463"/>
      <c r="P143" s="48" t="str">
        <f>IF('Fun Patches'!K35="C","E","")</f>
        <v/>
      </c>
      <c r="Q143" s="463"/>
      <c r="R143" s="48" t="str">
        <f>IF('Fun Patches'!L35="C","E","")</f>
        <v/>
      </c>
      <c r="S143" s="463"/>
      <c r="T143" s="48" t="str">
        <f>IF('Fun Patches'!M35="C","E","")</f>
        <v/>
      </c>
      <c r="U143" s="463"/>
      <c r="V143" s="48" t="str">
        <f>IF('Fun Patches'!N35="C","E","")</f>
        <v/>
      </c>
      <c r="W143" s="463"/>
      <c r="X143" s="48" t="str">
        <f>IF('Fun Patches'!O35="C","E","")</f>
        <v/>
      </c>
      <c r="Y143" s="463"/>
      <c r="Z143" s="48" t="str">
        <f>IF('Fun Patches'!P35="C","E","")</f>
        <v/>
      </c>
      <c r="AA143" s="463"/>
      <c r="AB143" s="48" t="str">
        <f>IF('Fun Patches'!Q35="C","E","")</f>
        <v/>
      </c>
      <c r="AC143" s="463"/>
      <c r="AD143" s="48" t="str">
        <f>IF('Fun Patches'!R35="C","E","")</f>
        <v/>
      </c>
      <c r="AE143" s="463"/>
      <c r="AF143" s="48" t="str">
        <f>IF('Fun Patches'!S35="C","E","")</f>
        <v/>
      </c>
      <c r="AG143" s="463"/>
      <c r="AH143" s="48" t="str">
        <f>IF('Fun Patches'!T35="C","E","")</f>
        <v/>
      </c>
      <c r="AI143" s="463"/>
      <c r="AJ143" s="48" t="str">
        <f>IF('Fun Patches'!U35="C","E","")</f>
        <v/>
      </c>
      <c r="AK143" s="463"/>
      <c r="AL143" s="48" t="str">
        <f>IF('Fun Patches'!V35="C","E","")</f>
        <v/>
      </c>
      <c r="AM143" s="463"/>
      <c r="AN143" s="48" t="str">
        <f>IF('Fun Patches'!W35="C","E","")</f>
        <v/>
      </c>
      <c r="AO143" s="463"/>
      <c r="AP143" s="48" t="str">
        <f>IF('Fun Patches'!X35="C","E","")</f>
        <v/>
      </c>
      <c r="AQ143" s="463"/>
      <c r="AR143" s="48" t="str">
        <f>IF('Fun Patches'!Y35="C","E","")</f>
        <v/>
      </c>
      <c r="AS143" s="463"/>
      <c r="AT143" s="48" t="str">
        <f>IF('Fun Patches'!Z35="C","E","")</f>
        <v/>
      </c>
      <c r="AU143" s="463"/>
      <c r="AV143" s="48" t="str">
        <f>IF('Fun Patches'!AA35="C","E","")</f>
        <v/>
      </c>
      <c r="AW143" s="463"/>
      <c r="AX143" s="48" t="str">
        <f>IF('Fun Patches'!AB35="C","E","")</f>
        <v/>
      </c>
      <c r="AY143" s="463"/>
      <c r="AZ143" s="48" t="str">
        <f>IF('Fun Patches'!AC35="C","E","")</f>
        <v/>
      </c>
      <c r="BA143" s="463"/>
      <c r="BB143" s="48" t="str">
        <f>IF('Fun Patches'!AD35="C","E","")</f>
        <v/>
      </c>
      <c r="BC143" s="463"/>
      <c r="BD143" s="48" t="str">
        <f>IF('Fun Patches'!AE35="C","E","")</f>
        <v/>
      </c>
      <c r="BE143" s="463"/>
      <c r="BF143" s="48" t="str">
        <f>IF('Fun Patches'!AF35="C","E","")</f>
        <v/>
      </c>
      <c r="BG143" s="463"/>
      <c r="BH143" s="48" t="str">
        <f>IF('Fun Patches'!AG35="C","E","")</f>
        <v/>
      </c>
      <c r="BI143" s="462"/>
    </row>
    <row r="144" spans="1:62">
      <c r="A144" s="47" t="str">
        <f>'Fun Patches'!C36</f>
        <v>&lt;List Patch Here&gt;</v>
      </c>
      <c r="B144" s="48" t="str">
        <f>IF('Fun Patches'!D36="C","E","")</f>
        <v/>
      </c>
      <c r="C144" s="463"/>
      <c r="D144" s="48" t="str">
        <f>IF('Fun Patches'!E36="C","E","")</f>
        <v/>
      </c>
      <c r="E144" s="463"/>
      <c r="F144" s="48" t="str">
        <f>IF('Fun Patches'!F36="C","E","")</f>
        <v/>
      </c>
      <c r="G144" s="463"/>
      <c r="H144" s="48" t="str">
        <f>IF('Fun Patches'!G36="C","E","")</f>
        <v/>
      </c>
      <c r="I144" s="463"/>
      <c r="J144" s="48" t="str">
        <f>IF('Fun Patches'!H36="C","E","")</f>
        <v/>
      </c>
      <c r="K144" s="463"/>
      <c r="L144" s="48" t="str">
        <f>IF('Fun Patches'!I36="C","E","")</f>
        <v/>
      </c>
      <c r="M144" s="463"/>
      <c r="N144" s="48" t="str">
        <f>IF('Fun Patches'!J36="C","E","")</f>
        <v/>
      </c>
      <c r="O144" s="463"/>
      <c r="P144" s="48" t="str">
        <f>IF('Fun Patches'!K36="C","E","")</f>
        <v/>
      </c>
      <c r="Q144" s="463"/>
      <c r="R144" s="48" t="str">
        <f>IF('Fun Patches'!L36="C","E","")</f>
        <v/>
      </c>
      <c r="S144" s="463"/>
      <c r="T144" s="48" t="str">
        <f>IF('Fun Patches'!M36="C","E","")</f>
        <v/>
      </c>
      <c r="U144" s="463"/>
      <c r="V144" s="48" t="str">
        <f>IF('Fun Patches'!N36="C","E","")</f>
        <v/>
      </c>
      <c r="W144" s="463"/>
      <c r="X144" s="48" t="str">
        <f>IF('Fun Patches'!O36="C","E","")</f>
        <v/>
      </c>
      <c r="Y144" s="463"/>
      <c r="Z144" s="48" t="str">
        <f>IF('Fun Patches'!P36="C","E","")</f>
        <v/>
      </c>
      <c r="AA144" s="463"/>
      <c r="AB144" s="48" t="str">
        <f>IF('Fun Patches'!Q36="C","E","")</f>
        <v/>
      </c>
      <c r="AC144" s="463"/>
      <c r="AD144" s="48" t="str">
        <f>IF('Fun Patches'!R36="C","E","")</f>
        <v/>
      </c>
      <c r="AE144" s="463"/>
      <c r="AF144" s="48" t="str">
        <f>IF('Fun Patches'!S36="C","E","")</f>
        <v/>
      </c>
      <c r="AG144" s="463"/>
      <c r="AH144" s="48" t="str">
        <f>IF('Fun Patches'!T36="C","E","")</f>
        <v/>
      </c>
      <c r="AI144" s="463"/>
      <c r="AJ144" s="48" t="str">
        <f>IF('Fun Patches'!U36="C","E","")</f>
        <v/>
      </c>
      <c r="AK144" s="463"/>
      <c r="AL144" s="48" t="str">
        <f>IF('Fun Patches'!V36="C","E","")</f>
        <v/>
      </c>
      <c r="AM144" s="463"/>
      <c r="AN144" s="48" t="str">
        <f>IF('Fun Patches'!W36="C","E","")</f>
        <v/>
      </c>
      <c r="AO144" s="463"/>
      <c r="AP144" s="48" t="str">
        <f>IF('Fun Patches'!X36="C","E","")</f>
        <v/>
      </c>
      <c r="AQ144" s="463"/>
      <c r="AR144" s="48" t="str">
        <f>IF('Fun Patches'!Y36="C","E","")</f>
        <v/>
      </c>
      <c r="AS144" s="463"/>
      <c r="AT144" s="48" t="str">
        <f>IF('Fun Patches'!Z36="C","E","")</f>
        <v/>
      </c>
      <c r="AU144" s="463"/>
      <c r="AV144" s="48" t="str">
        <f>IF('Fun Patches'!AA36="C","E","")</f>
        <v/>
      </c>
      <c r="AW144" s="463"/>
      <c r="AX144" s="48" t="str">
        <f>IF('Fun Patches'!AB36="C","E","")</f>
        <v/>
      </c>
      <c r="AY144" s="463"/>
      <c r="AZ144" s="48" t="str">
        <f>IF('Fun Patches'!AC36="C","E","")</f>
        <v/>
      </c>
      <c r="BA144" s="463"/>
      <c r="BB144" s="48" t="str">
        <f>IF('Fun Patches'!AD36="C","E","")</f>
        <v/>
      </c>
      <c r="BC144" s="463"/>
      <c r="BD144" s="48" t="str">
        <f>IF('Fun Patches'!AE36="C","E","")</f>
        <v/>
      </c>
      <c r="BE144" s="463"/>
      <c r="BF144" s="48" t="str">
        <f>IF('Fun Patches'!AF36="C","E","")</f>
        <v/>
      </c>
      <c r="BG144" s="463"/>
      <c r="BH144" s="48" t="str">
        <f>IF('Fun Patches'!AG36="C","E","")</f>
        <v/>
      </c>
      <c r="BI144" s="462"/>
    </row>
    <row r="145" spans="1:61">
      <c r="A145" s="47" t="str">
        <f>'Fun Patches'!C37</f>
        <v>&lt;List Patch Here&gt;</v>
      </c>
      <c r="B145" s="48" t="str">
        <f>IF('Fun Patches'!D37="C","E","")</f>
        <v/>
      </c>
      <c r="C145" s="463"/>
      <c r="D145" s="48" t="str">
        <f>IF('Fun Patches'!E37="C","E","")</f>
        <v/>
      </c>
      <c r="E145" s="463"/>
      <c r="F145" s="48" t="str">
        <f>IF('Fun Patches'!F37="C","E","")</f>
        <v/>
      </c>
      <c r="G145" s="463"/>
      <c r="H145" s="48" t="str">
        <f>IF('Fun Patches'!G37="C","E","")</f>
        <v/>
      </c>
      <c r="I145" s="463"/>
      <c r="J145" s="48" t="str">
        <f>IF('Fun Patches'!H37="C","E","")</f>
        <v/>
      </c>
      <c r="K145" s="463"/>
      <c r="L145" s="48" t="str">
        <f>IF('Fun Patches'!I37="C","E","")</f>
        <v/>
      </c>
      <c r="M145" s="463"/>
      <c r="N145" s="48" t="str">
        <f>IF('Fun Patches'!J37="C","E","")</f>
        <v/>
      </c>
      <c r="O145" s="463"/>
      <c r="P145" s="48" t="str">
        <f>IF('Fun Patches'!K37="C","E","")</f>
        <v/>
      </c>
      <c r="Q145" s="463"/>
      <c r="R145" s="48" t="str">
        <f>IF('Fun Patches'!L37="C","E","")</f>
        <v/>
      </c>
      <c r="S145" s="463"/>
      <c r="T145" s="48" t="str">
        <f>IF('Fun Patches'!M37="C","E","")</f>
        <v/>
      </c>
      <c r="U145" s="463"/>
      <c r="V145" s="48" t="str">
        <f>IF('Fun Patches'!N37="C","E","")</f>
        <v/>
      </c>
      <c r="W145" s="463"/>
      <c r="X145" s="48" t="str">
        <f>IF('Fun Patches'!O37="C","E","")</f>
        <v/>
      </c>
      <c r="Y145" s="463"/>
      <c r="Z145" s="48" t="str">
        <f>IF('Fun Patches'!P37="C","E","")</f>
        <v/>
      </c>
      <c r="AA145" s="463"/>
      <c r="AB145" s="48" t="str">
        <f>IF('Fun Patches'!Q37="C","E","")</f>
        <v/>
      </c>
      <c r="AC145" s="463"/>
      <c r="AD145" s="48" t="str">
        <f>IF('Fun Patches'!R37="C","E","")</f>
        <v/>
      </c>
      <c r="AE145" s="463"/>
      <c r="AF145" s="48" t="str">
        <f>IF('Fun Patches'!S37="C","E","")</f>
        <v/>
      </c>
      <c r="AG145" s="463"/>
      <c r="AH145" s="48" t="str">
        <f>IF('Fun Patches'!T37="C","E","")</f>
        <v/>
      </c>
      <c r="AI145" s="463"/>
      <c r="AJ145" s="48" t="str">
        <f>IF('Fun Patches'!U37="C","E","")</f>
        <v/>
      </c>
      <c r="AK145" s="463"/>
      <c r="AL145" s="48" t="str">
        <f>IF('Fun Patches'!V37="C","E","")</f>
        <v/>
      </c>
      <c r="AM145" s="463"/>
      <c r="AN145" s="48" t="str">
        <f>IF('Fun Patches'!W37="C","E","")</f>
        <v/>
      </c>
      <c r="AO145" s="463"/>
      <c r="AP145" s="48" t="str">
        <f>IF('Fun Patches'!X37="C","E","")</f>
        <v/>
      </c>
      <c r="AQ145" s="463"/>
      <c r="AR145" s="48" t="str">
        <f>IF('Fun Patches'!Y37="C","E","")</f>
        <v/>
      </c>
      <c r="AS145" s="463"/>
      <c r="AT145" s="48" t="str">
        <f>IF('Fun Patches'!Z37="C","E","")</f>
        <v/>
      </c>
      <c r="AU145" s="463"/>
      <c r="AV145" s="48" t="str">
        <f>IF('Fun Patches'!AA37="C","E","")</f>
        <v/>
      </c>
      <c r="AW145" s="463"/>
      <c r="AX145" s="48" t="str">
        <f>IF('Fun Patches'!AB37="C","E","")</f>
        <v/>
      </c>
      <c r="AY145" s="463"/>
      <c r="AZ145" s="48" t="str">
        <f>IF('Fun Patches'!AC37="C","E","")</f>
        <v/>
      </c>
      <c r="BA145" s="463"/>
      <c r="BB145" s="48" t="str">
        <f>IF('Fun Patches'!AD37="C","E","")</f>
        <v/>
      </c>
      <c r="BC145" s="463"/>
      <c r="BD145" s="48" t="str">
        <f>IF('Fun Patches'!AE37="C","E","")</f>
        <v/>
      </c>
      <c r="BE145" s="463"/>
      <c r="BF145" s="48" t="str">
        <f>IF('Fun Patches'!AF37="C","E","")</f>
        <v/>
      </c>
      <c r="BG145" s="463"/>
      <c r="BH145" s="48" t="str">
        <f>IF('Fun Patches'!AG37="C","E","")</f>
        <v/>
      </c>
      <c r="BI145" s="462"/>
    </row>
    <row r="146" spans="1:61">
      <c r="A146" s="47" t="str">
        <f>'Fun Patches'!C38</f>
        <v>&lt;List Patch Here&gt;</v>
      </c>
      <c r="B146" s="48" t="str">
        <f>IF('Fun Patches'!D38="C","E","")</f>
        <v/>
      </c>
      <c r="C146" s="463"/>
      <c r="D146" s="48" t="str">
        <f>IF('Fun Patches'!E38="C","E","")</f>
        <v/>
      </c>
      <c r="E146" s="463"/>
      <c r="F146" s="48" t="str">
        <f>IF('Fun Patches'!F38="C","E","")</f>
        <v/>
      </c>
      <c r="G146" s="463"/>
      <c r="H146" s="48" t="str">
        <f>IF('Fun Patches'!G38="C","E","")</f>
        <v/>
      </c>
      <c r="I146" s="463"/>
      <c r="J146" s="48" t="str">
        <f>IF('Fun Patches'!H38="C","E","")</f>
        <v/>
      </c>
      <c r="K146" s="463"/>
      <c r="L146" s="48" t="str">
        <f>IF('Fun Patches'!I38="C","E","")</f>
        <v/>
      </c>
      <c r="M146" s="463"/>
      <c r="N146" s="48" t="str">
        <f>IF('Fun Patches'!J38="C","E","")</f>
        <v/>
      </c>
      <c r="O146" s="463"/>
      <c r="P146" s="48" t="str">
        <f>IF('Fun Patches'!K38="C","E","")</f>
        <v/>
      </c>
      <c r="Q146" s="463"/>
      <c r="R146" s="48" t="str">
        <f>IF('Fun Patches'!L38="C","E","")</f>
        <v/>
      </c>
      <c r="S146" s="463"/>
      <c r="T146" s="48" t="str">
        <f>IF('Fun Patches'!M38="C","E","")</f>
        <v/>
      </c>
      <c r="U146" s="463"/>
      <c r="V146" s="48" t="str">
        <f>IF('Fun Patches'!N38="C","E","")</f>
        <v/>
      </c>
      <c r="W146" s="463"/>
      <c r="X146" s="48" t="str">
        <f>IF('Fun Patches'!O38="C","E","")</f>
        <v/>
      </c>
      <c r="Y146" s="463"/>
      <c r="Z146" s="48" t="str">
        <f>IF('Fun Patches'!P38="C","E","")</f>
        <v/>
      </c>
      <c r="AA146" s="463"/>
      <c r="AB146" s="48" t="str">
        <f>IF('Fun Patches'!Q38="C","E","")</f>
        <v/>
      </c>
      <c r="AC146" s="463"/>
      <c r="AD146" s="48" t="str">
        <f>IF('Fun Patches'!R38="C","E","")</f>
        <v/>
      </c>
      <c r="AE146" s="463"/>
      <c r="AF146" s="48" t="str">
        <f>IF('Fun Patches'!S38="C","E","")</f>
        <v/>
      </c>
      <c r="AG146" s="463"/>
      <c r="AH146" s="48" t="str">
        <f>IF('Fun Patches'!T38="C","E","")</f>
        <v/>
      </c>
      <c r="AI146" s="463"/>
      <c r="AJ146" s="48" t="str">
        <f>IF('Fun Patches'!U38="C","E","")</f>
        <v/>
      </c>
      <c r="AK146" s="463"/>
      <c r="AL146" s="48" t="str">
        <f>IF('Fun Patches'!V38="C","E","")</f>
        <v/>
      </c>
      <c r="AM146" s="463"/>
      <c r="AN146" s="48" t="str">
        <f>IF('Fun Patches'!W38="C","E","")</f>
        <v/>
      </c>
      <c r="AO146" s="463"/>
      <c r="AP146" s="48" t="str">
        <f>IF('Fun Patches'!X38="C","E","")</f>
        <v/>
      </c>
      <c r="AQ146" s="463"/>
      <c r="AR146" s="48" t="str">
        <f>IF('Fun Patches'!Y38="C","E","")</f>
        <v/>
      </c>
      <c r="AS146" s="463"/>
      <c r="AT146" s="48" t="str">
        <f>IF('Fun Patches'!Z38="C","E","")</f>
        <v/>
      </c>
      <c r="AU146" s="463"/>
      <c r="AV146" s="48" t="str">
        <f>IF('Fun Patches'!AA38="C","E","")</f>
        <v/>
      </c>
      <c r="AW146" s="463"/>
      <c r="AX146" s="48" t="str">
        <f>IF('Fun Patches'!AB38="C","E","")</f>
        <v/>
      </c>
      <c r="AY146" s="463"/>
      <c r="AZ146" s="48" t="str">
        <f>IF('Fun Patches'!AC38="C","E","")</f>
        <v/>
      </c>
      <c r="BA146" s="463"/>
      <c r="BB146" s="48" t="str">
        <f>IF('Fun Patches'!AD38="C","E","")</f>
        <v/>
      </c>
      <c r="BC146" s="463"/>
      <c r="BD146" s="48" t="str">
        <f>IF('Fun Patches'!AE38="C","E","")</f>
        <v/>
      </c>
      <c r="BE146" s="463"/>
      <c r="BF146" s="48" t="str">
        <f>IF('Fun Patches'!AF38="C","E","")</f>
        <v/>
      </c>
      <c r="BG146" s="463"/>
      <c r="BH146" s="48" t="str">
        <f>IF('Fun Patches'!AG38="C","E","")</f>
        <v/>
      </c>
      <c r="BI146" s="462"/>
    </row>
    <row r="147" spans="1:61">
      <c r="A147" s="47" t="str">
        <f>'Fun Patches'!C39</f>
        <v>&lt;List Patch Here&gt;</v>
      </c>
      <c r="B147" s="48" t="str">
        <f>IF('Fun Patches'!D39="C","E","")</f>
        <v/>
      </c>
      <c r="C147" s="463"/>
      <c r="D147" s="48" t="str">
        <f>IF('Fun Patches'!E39="C","E","")</f>
        <v/>
      </c>
      <c r="E147" s="463"/>
      <c r="F147" s="48" t="str">
        <f>IF('Fun Patches'!F39="C","E","")</f>
        <v/>
      </c>
      <c r="G147" s="463"/>
      <c r="H147" s="48" t="str">
        <f>IF('Fun Patches'!G39="C","E","")</f>
        <v/>
      </c>
      <c r="I147" s="463"/>
      <c r="J147" s="48" t="str">
        <f>IF('Fun Patches'!H39="C","E","")</f>
        <v/>
      </c>
      <c r="K147" s="463"/>
      <c r="L147" s="48" t="str">
        <f>IF('Fun Patches'!I39="C","E","")</f>
        <v/>
      </c>
      <c r="M147" s="463"/>
      <c r="N147" s="48" t="str">
        <f>IF('Fun Patches'!J39="C","E","")</f>
        <v/>
      </c>
      <c r="O147" s="463"/>
      <c r="P147" s="48" t="str">
        <f>IF('Fun Patches'!K39="C","E","")</f>
        <v/>
      </c>
      <c r="Q147" s="463"/>
      <c r="R147" s="48" t="str">
        <f>IF('Fun Patches'!L39="C","E","")</f>
        <v/>
      </c>
      <c r="S147" s="463"/>
      <c r="T147" s="48" t="str">
        <f>IF('Fun Patches'!M39="C","E","")</f>
        <v/>
      </c>
      <c r="U147" s="463"/>
      <c r="V147" s="48" t="str">
        <f>IF('Fun Patches'!N39="C","E","")</f>
        <v/>
      </c>
      <c r="W147" s="463"/>
      <c r="X147" s="48" t="str">
        <f>IF('Fun Patches'!O39="C","E","")</f>
        <v/>
      </c>
      <c r="Y147" s="463"/>
      <c r="Z147" s="48" t="str">
        <f>IF('Fun Patches'!P39="C","E","")</f>
        <v/>
      </c>
      <c r="AA147" s="463"/>
      <c r="AB147" s="48" t="str">
        <f>IF('Fun Patches'!Q39="C","E","")</f>
        <v/>
      </c>
      <c r="AC147" s="463"/>
      <c r="AD147" s="48" t="str">
        <f>IF('Fun Patches'!R39="C","E","")</f>
        <v/>
      </c>
      <c r="AE147" s="463"/>
      <c r="AF147" s="48" t="str">
        <f>IF('Fun Patches'!S39="C","E","")</f>
        <v/>
      </c>
      <c r="AG147" s="463"/>
      <c r="AH147" s="48" t="str">
        <f>IF('Fun Patches'!T39="C","E","")</f>
        <v/>
      </c>
      <c r="AI147" s="463"/>
      <c r="AJ147" s="48" t="str">
        <f>IF('Fun Patches'!U39="C","E","")</f>
        <v/>
      </c>
      <c r="AK147" s="463"/>
      <c r="AL147" s="48" t="str">
        <f>IF('Fun Patches'!V39="C","E","")</f>
        <v/>
      </c>
      <c r="AM147" s="463"/>
      <c r="AN147" s="48" t="str">
        <f>IF('Fun Patches'!W39="C","E","")</f>
        <v/>
      </c>
      <c r="AO147" s="463"/>
      <c r="AP147" s="48" t="str">
        <f>IF('Fun Patches'!X39="C","E","")</f>
        <v/>
      </c>
      <c r="AQ147" s="463"/>
      <c r="AR147" s="48" t="str">
        <f>IF('Fun Patches'!Y39="C","E","")</f>
        <v/>
      </c>
      <c r="AS147" s="463"/>
      <c r="AT147" s="48" t="str">
        <f>IF('Fun Patches'!Z39="C","E","")</f>
        <v/>
      </c>
      <c r="AU147" s="463"/>
      <c r="AV147" s="48" t="str">
        <f>IF('Fun Patches'!AA39="C","E","")</f>
        <v/>
      </c>
      <c r="AW147" s="463"/>
      <c r="AX147" s="48" t="str">
        <f>IF('Fun Patches'!AB39="C","E","")</f>
        <v/>
      </c>
      <c r="AY147" s="463"/>
      <c r="AZ147" s="48" t="str">
        <f>IF('Fun Patches'!AC39="C","E","")</f>
        <v/>
      </c>
      <c r="BA147" s="463"/>
      <c r="BB147" s="48" t="str">
        <f>IF('Fun Patches'!AD39="C","E","")</f>
        <v/>
      </c>
      <c r="BC147" s="463"/>
      <c r="BD147" s="48" t="str">
        <f>IF('Fun Patches'!AE39="C","E","")</f>
        <v/>
      </c>
      <c r="BE147" s="463"/>
      <c r="BF147" s="48" t="str">
        <f>IF('Fun Patches'!AF39="C","E","")</f>
        <v/>
      </c>
      <c r="BG147" s="463"/>
      <c r="BH147" s="48" t="str">
        <f>IF('Fun Patches'!AG39="C","E","")</f>
        <v/>
      </c>
      <c r="BI147" s="462"/>
    </row>
    <row r="148" spans="1:61">
      <c r="A148" s="47" t="str">
        <f>'Fun Patches'!C40</f>
        <v>&lt;List Patch Here&gt;</v>
      </c>
      <c r="B148" s="48" t="str">
        <f>IF('Fun Patches'!D40="C","E","")</f>
        <v/>
      </c>
      <c r="C148" s="463"/>
      <c r="D148" s="48" t="str">
        <f>IF('Fun Patches'!E40="C","E","")</f>
        <v/>
      </c>
      <c r="E148" s="463"/>
      <c r="F148" s="48" t="str">
        <f>IF('Fun Patches'!F40="C","E","")</f>
        <v/>
      </c>
      <c r="G148" s="463"/>
      <c r="H148" s="48" t="str">
        <f>IF('Fun Patches'!G40="C","E","")</f>
        <v/>
      </c>
      <c r="I148" s="463"/>
      <c r="J148" s="48" t="str">
        <f>IF('Fun Patches'!H40="C","E","")</f>
        <v/>
      </c>
      <c r="K148" s="463"/>
      <c r="L148" s="48" t="str">
        <f>IF('Fun Patches'!I40="C","E","")</f>
        <v/>
      </c>
      <c r="M148" s="463"/>
      <c r="N148" s="48" t="str">
        <f>IF('Fun Patches'!J40="C","E","")</f>
        <v/>
      </c>
      <c r="O148" s="463"/>
      <c r="P148" s="48" t="str">
        <f>IF('Fun Patches'!K40="C","E","")</f>
        <v/>
      </c>
      <c r="Q148" s="463"/>
      <c r="R148" s="48" t="str">
        <f>IF('Fun Patches'!L40="C","E","")</f>
        <v/>
      </c>
      <c r="S148" s="463"/>
      <c r="T148" s="48" t="str">
        <f>IF('Fun Patches'!M40="C","E","")</f>
        <v/>
      </c>
      <c r="U148" s="463"/>
      <c r="V148" s="48" t="str">
        <f>IF('Fun Patches'!N40="C","E","")</f>
        <v/>
      </c>
      <c r="W148" s="463"/>
      <c r="X148" s="48" t="str">
        <f>IF('Fun Patches'!O40="C","E","")</f>
        <v/>
      </c>
      <c r="Y148" s="463"/>
      <c r="Z148" s="48" t="str">
        <f>IF('Fun Patches'!P40="C","E","")</f>
        <v/>
      </c>
      <c r="AA148" s="463"/>
      <c r="AB148" s="48" t="str">
        <f>IF('Fun Patches'!Q40="C","E","")</f>
        <v/>
      </c>
      <c r="AC148" s="463"/>
      <c r="AD148" s="48" t="str">
        <f>IF('Fun Patches'!R40="C","E","")</f>
        <v/>
      </c>
      <c r="AE148" s="463"/>
      <c r="AF148" s="48" t="str">
        <f>IF('Fun Patches'!S40="C","E","")</f>
        <v/>
      </c>
      <c r="AG148" s="463"/>
      <c r="AH148" s="48" t="str">
        <f>IF('Fun Patches'!T40="C","E","")</f>
        <v/>
      </c>
      <c r="AI148" s="463"/>
      <c r="AJ148" s="48" t="str">
        <f>IF('Fun Patches'!U40="C","E","")</f>
        <v/>
      </c>
      <c r="AK148" s="463"/>
      <c r="AL148" s="48" t="str">
        <f>IF('Fun Patches'!V40="C","E","")</f>
        <v/>
      </c>
      <c r="AM148" s="463"/>
      <c r="AN148" s="48" t="str">
        <f>IF('Fun Patches'!W40="C","E","")</f>
        <v/>
      </c>
      <c r="AO148" s="463"/>
      <c r="AP148" s="48" t="str">
        <f>IF('Fun Patches'!X40="C","E","")</f>
        <v/>
      </c>
      <c r="AQ148" s="463"/>
      <c r="AR148" s="48" t="str">
        <f>IF('Fun Patches'!Y40="C","E","")</f>
        <v/>
      </c>
      <c r="AS148" s="463"/>
      <c r="AT148" s="48" t="str">
        <f>IF('Fun Patches'!Z40="C","E","")</f>
        <v/>
      </c>
      <c r="AU148" s="463"/>
      <c r="AV148" s="48" t="str">
        <f>IF('Fun Patches'!AA40="C","E","")</f>
        <v/>
      </c>
      <c r="AW148" s="463"/>
      <c r="AX148" s="48" t="str">
        <f>IF('Fun Patches'!AB40="C","E","")</f>
        <v/>
      </c>
      <c r="AY148" s="463"/>
      <c r="AZ148" s="48" t="str">
        <f>IF('Fun Patches'!AC40="C","E","")</f>
        <v/>
      </c>
      <c r="BA148" s="463"/>
      <c r="BB148" s="48" t="str">
        <f>IF('Fun Patches'!AD40="C","E","")</f>
        <v/>
      </c>
      <c r="BC148" s="463"/>
      <c r="BD148" s="48" t="str">
        <f>IF('Fun Patches'!AE40="C","E","")</f>
        <v/>
      </c>
      <c r="BE148" s="463"/>
      <c r="BF148" s="48" t="str">
        <f>IF('Fun Patches'!AF40="C","E","")</f>
        <v/>
      </c>
      <c r="BG148" s="463"/>
      <c r="BH148" s="48" t="str">
        <f>IF('Fun Patches'!AG40="C","E","")</f>
        <v/>
      </c>
      <c r="BI148" s="462"/>
    </row>
    <row r="149" spans="1:61">
      <c r="A149" s="47" t="str">
        <f>'Fun Patches'!C41</f>
        <v>&lt;List Patch Here&gt;</v>
      </c>
      <c r="B149" s="48" t="str">
        <f>IF('Fun Patches'!D41="C","E","")</f>
        <v/>
      </c>
      <c r="C149" s="463"/>
      <c r="D149" s="48" t="str">
        <f>IF('Fun Patches'!E41="C","E","")</f>
        <v/>
      </c>
      <c r="E149" s="463"/>
      <c r="F149" s="48" t="str">
        <f>IF('Fun Patches'!F41="C","E","")</f>
        <v/>
      </c>
      <c r="G149" s="463"/>
      <c r="H149" s="48" t="str">
        <f>IF('Fun Patches'!G41="C","E","")</f>
        <v/>
      </c>
      <c r="I149" s="463"/>
      <c r="J149" s="48" t="str">
        <f>IF('Fun Patches'!H41="C","E","")</f>
        <v/>
      </c>
      <c r="K149" s="463"/>
      <c r="L149" s="48" t="str">
        <f>IF('Fun Patches'!I41="C","E","")</f>
        <v/>
      </c>
      <c r="M149" s="463"/>
      <c r="N149" s="48" t="str">
        <f>IF('Fun Patches'!J41="C","E","")</f>
        <v/>
      </c>
      <c r="O149" s="463"/>
      <c r="P149" s="48" t="str">
        <f>IF('Fun Patches'!K41="C","E","")</f>
        <v/>
      </c>
      <c r="Q149" s="463"/>
      <c r="R149" s="48" t="str">
        <f>IF('Fun Patches'!L41="C","E","")</f>
        <v/>
      </c>
      <c r="S149" s="463"/>
      <c r="T149" s="48" t="str">
        <f>IF('Fun Patches'!M41="C","E","")</f>
        <v/>
      </c>
      <c r="U149" s="463"/>
      <c r="V149" s="48" t="str">
        <f>IF('Fun Patches'!N41="C","E","")</f>
        <v/>
      </c>
      <c r="W149" s="463"/>
      <c r="X149" s="48" t="str">
        <f>IF('Fun Patches'!O41="C","E","")</f>
        <v/>
      </c>
      <c r="Y149" s="463"/>
      <c r="Z149" s="48" t="str">
        <f>IF('Fun Patches'!P41="C","E","")</f>
        <v/>
      </c>
      <c r="AA149" s="463"/>
      <c r="AB149" s="48" t="str">
        <f>IF('Fun Patches'!Q41="C","E","")</f>
        <v/>
      </c>
      <c r="AC149" s="463"/>
      <c r="AD149" s="48" t="str">
        <f>IF('Fun Patches'!R41="C","E","")</f>
        <v/>
      </c>
      <c r="AE149" s="463"/>
      <c r="AF149" s="48" t="str">
        <f>IF('Fun Patches'!S41="C","E","")</f>
        <v/>
      </c>
      <c r="AG149" s="463"/>
      <c r="AH149" s="48" t="str">
        <f>IF('Fun Patches'!T41="C","E","")</f>
        <v/>
      </c>
      <c r="AI149" s="463"/>
      <c r="AJ149" s="48" t="str">
        <f>IF('Fun Patches'!U41="C","E","")</f>
        <v/>
      </c>
      <c r="AK149" s="463"/>
      <c r="AL149" s="48" t="str">
        <f>IF('Fun Patches'!V41="C","E","")</f>
        <v/>
      </c>
      <c r="AM149" s="463"/>
      <c r="AN149" s="48" t="str">
        <f>IF('Fun Patches'!W41="C","E","")</f>
        <v/>
      </c>
      <c r="AO149" s="463"/>
      <c r="AP149" s="48" t="str">
        <f>IF('Fun Patches'!X41="C","E","")</f>
        <v/>
      </c>
      <c r="AQ149" s="463"/>
      <c r="AR149" s="48" t="str">
        <f>IF('Fun Patches'!Y41="C","E","")</f>
        <v/>
      </c>
      <c r="AS149" s="463"/>
      <c r="AT149" s="48" t="str">
        <f>IF('Fun Patches'!Z41="C","E","")</f>
        <v/>
      </c>
      <c r="AU149" s="463"/>
      <c r="AV149" s="48" t="str">
        <f>IF('Fun Patches'!AA41="C","E","")</f>
        <v/>
      </c>
      <c r="AW149" s="463"/>
      <c r="AX149" s="48" t="str">
        <f>IF('Fun Patches'!AB41="C","E","")</f>
        <v/>
      </c>
      <c r="AY149" s="463"/>
      <c r="AZ149" s="48" t="str">
        <f>IF('Fun Patches'!AC41="C","E","")</f>
        <v/>
      </c>
      <c r="BA149" s="463"/>
      <c r="BB149" s="48" t="str">
        <f>IF('Fun Patches'!AD41="C","E","")</f>
        <v/>
      </c>
      <c r="BC149" s="463"/>
      <c r="BD149" s="48" t="str">
        <f>IF('Fun Patches'!AE41="C","E","")</f>
        <v/>
      </c>
      <c r="BE149" s="463"/>
      <c r="BF149" s="48" t="str">
        <f>IF('Fun Patches'!AF41="C","E","")</f>
        <v/>
      </c>
      <c r="BG149" s="463"/>
      <c r="BH149" s="48" t="str">
        <f>IF('Fun Patches'!AG41="C","E","")</f>
        <v/>
      </c>
      <c r="BI149" s="462"/>
    </row>
    <row r="150" spans="1:61">
      <c r="A150" s="47" t="str">
        <f>'Fun Patches'!C42</f>
        <v>&lt;List Patch Here&gt;</v>
      </c>
      <c r="B150" s="48" t="str">
        <f>IF('Fun Patches'!D42="C","E","")</f>
        <v/>
      </c>
      <c r="C150" s="463"/>
      <c r="D150" s="48" t="str">
        <f>IF('Fun Patches'!E42="C","E","")</f>
        <v/>
      </c>
      <c r="E150" s="463"/>
      <c r="F150" s="48" t="str">
        <f>IF('Fun Patches'!F42="C","E","")</f>
        <v/>
      </c>
      <c r="G150" s="463"/>
      <c r="H150" s="48" t="str">
        <f>IF('Fun Patches'!G42="C","E","")</f>
        <v/>
      </c>
      <c r="I150" s="463"/>
      <c r="J150" s="48" t="str">
        <f>IF('Fun Patches'!H42="C","E","")</f>
        <v/>
      </c>
      <c r="K150" s="463"/>
      <c r="L150" s="48" t="str">
        <f>IF('Fun Patches'!I42="C","E","")</f>
        <v/>
      </c>
      <c r="M150" s="463"/>
      <c r="N150" s="48" t="str">
        <f>IF('Fun Patches'!J42="C","E","")</f>
        <v/>
      </c>
      <c r="O150" s="463"/>
      <c r="P150" s="48" t="str">
        <f>IF('Fun Patches'!K42="C","E","")</f>
        <v/>
      </c>
      <c r="Q150" s="463"/>
      <c r="R150" s="48" t="str">
        <f>IF('Fun Patches'!L42="C","E","")</f>
        <v/>
      </c>
      <c r="S150" s="463"/>
      <c r="T150" s="48" t="str">
        <f>IF('Fun Patches'!M42="C","E","")</f>
        <v/>
      </c>
      <c r="U150" s="463"/>
      <c r="V150" s="48" t="str">
        <f>IF('Fun Patches'!N42="C","E","")</f>
        <v/>
      </c>
      <c r="W150" s="463"/>
      <c r="X150" s="48" t="str">
        <f>IF('Fun Patches'!O42="C","E","")</f>
        <v/>
      </c>
      <c r="Y150" s="463"/>
      <c r="Z150" s="48" t="str">
        <f>IF('Fun Patches'!P42="C","E","")</f>
        <v/>
      </c>
      <c r="AA150" s="463"/>
      <c r="AB150" s="48" t="str">
        <f>IF('Fun Patches'!Q42="C","E","")</f>
        <v/>
      </c>
      <c r="AC150" s="463"/>
      <c r="AD150" s="48" t="str">
        <f>IF('Fun Patches'!R42="C","E","")</f>
        <v/>
      </c>
      <c r="AE150" s="463"/>
      <c r="AF150" s="48" t="str">
        <f>IF('Fun Patches'!S42="C","E","")</f>
        <v/>
      </c>
      <c r="AG150" s="463"/>
      <c r="AH150" s="48" t="str">
        <f>IF('Fun Patches'!T42="C","E","")</f>
        <v/>
      </c>
      <c r="AI150" s="463"/>
      <c r="AJ150" s="48" t="str">
        <f>IF('Fun Patches'!U42="C","E","")</f>
        <v/>
      </c>
      <c r="AK150" s="463"/>
      <c r="AL150" s="48" t="str">
        <f>IF('Fun Patches'!V42="C","E","")</f>
        <v/>
      </c>
      <c r="AM150" s="463"/>
      <c r="AN150" s="48" t="str">
        <f>IF('Fun Patches'!W42="C","E","")</f>
        <v/>
      </c>
      <c r="AO150" s="463"/>
      <c r="AP150" s="48" t="str">
        <f>IF('Fun Patches'!X42="C","E","")</f>
        <v/>
      </c>
      <c r="AQ150" s="463"/>
      <c r="AR150" s="48" t="str">
        <f>IF('Fun Patches'!Y42="C","E","")</f>
        <v/>
      </c>
      <c r="AS150" s="463"/>
      <c r="AT150" s="48" t="str">
        <f>IF('Fun Patches'!Z42="C","E","")</f>
        <v/>
      </c>
      <c r="AU150" s="463"/>
      <c r="AV150" s="48" t="str">
        <f>IF('Fun Patches'!AA42="C","E","")</f>
        <v/>
      </c>
      <c r="AW150" s="463"/>
      <c r="AX150" s="48" t="str">
        <f>IF('Fun Patches'!AB42="C","E","")</f>
        <v/>
      </c>
      <c r="AY150" s="463"/>
      <c r="AZ150" s="48" t="str">
        <f>IF('Fun Patches'!AC42="C","E","")</f>
        <v/>
      </c>
      <c r="BA150" s="463"/>
      <c r="BB150" s="48" t="str">
        <f>IF('Fun Patches'!AD42="C","E","")</f>
        <v/>
      </c>
      <c r="BC150" s="463"/>
      <c r="BD150" s="48" t="str">
        <f>IF('Fun Patches'!AE42="C","E","")</f>
        <v/>
      </c>
      <c r="BE150" s="463"/>
      <c r="BF150" s="48" t="str">
        <f>IF('Fun Patches'!AF42="C","E","")</f>
        <v/>
      </c>
      <c r="BG150" s="463"/>
      <c r="BH150" s="48" t="str">
        <f>IF('Fun Patches'!AG42="C","E","")</f>
        <v/>
      </c>
      <c r="BI150" s="462"/>
    </row>
    <row r="151" spans="1:61">
      <c r="A151" s="47" t="str">
        <f>'Fun Patches'!C43</f>
        <v>&lt;List Patch Here&gt;</v>
      </c>
      <c r="B151" s="48" t="str">
        <f>IF('Fun Patches'!D43="C","E","")</f>
        <v/>
      </c>
      <c r="C151" s="463"/>
      <c r="D151" s="48" t="str">
        <f>IF('Fun Patches'!E43="C","E","")</f>
        <v/>
      </c>
      <c r="E151" s="463"/>
      <c r="F151" s="48" t="str">
        <f>IF('Fun Patches'!F43="C","E","")</f>
        <v/>
      </c>
      <c r="G151" s="463"/>
      <c r="H151" s="48" t="str">
        <f>IF('Fun Patches'!G43="C","E","")</f>
        <v/>
      </c>
      <c r="I151" s="463"/>
      <c r="J151" s="48" t="str">
        <f>IF('Fun Patches'!H43="C","E","")</f>
        <v/>
      </c>
      <c r="K151" s="463"/>
      <c r="L151" s="48" t="str">
        <f>IF('Fun Patches'!I43="C","E","")</f>
        <v/>
      </c>
      <c r="M151" s="463"/>
      <c r="N151" s="48" t="str">
        <f>IF('Fun Patches'!J43="C","E","")</f>
        <v/>
      </c>
      <c r="O151" s="463"/>
      <c r="P151" s="48" t="str">
        <f>IF('Fun Patches'!K43="C","E","")</f>
        <v/>
      </c>
      <c r="Q151" s="463"/>
      <c r="R151" s="48" t="str">
        <f>IF('Fun Patches'!L43="C","E","")</f>
        <v/>
      </c>
      <c r="S151" s="463"/>
      <c r="T151" s="48" t="str">
        <f>IF('Fun Patches'!M43="C","E","")</f>
        <v/>
      </c>
      <c r="U151" s="463"/>
      <c r="V151" s="48" t="str">
        <f>IF('Fun Patches'!N43="C","E","")</f>
        <v/>
      </c>
      <c r="W151" s="463"/>
      <c r="X151" s="48" t="str">
        <f>IF('Fun Patches'!O43="C","E","")</f>
        <v/>
      </c>
      <c r="Y151" s="463"/>
      <c r="Z151" s="48" t="str">
        <f>IF('Fun Patches'!P43="C","E","")</f>
        <v/>
      </c>
      <c r="AA151" s="463"/>
      <c r="AB151" s="48" t="str">
        <f>IF('Fun Patches'!Q43="C","E","")</f>
        <v/>
      </c>
      <c r="AC151" s="463"/>
      <c r="AD151" s="48" t="str">
        <f>IF('Fun Patches'!R43="C","E","")</f>
        <v/>
      </c>
      <c r="AE151" s="463"/>
      <c r="AF151" s="48" t="str">
        <f>IF('Fun Patches'!S43="C","E","")</f>
        <v/>
      </c>
      <c r="AG151" s="463"/>
      <c r="AH151" s="48" t="str">
        <f>IF('Fun Patches'!T43="C","E","")</f>
        <v/>
      </c>
      <c r="AI151" s="463"/>
      <c r="AJ151" s="48" t="str">
        <f>IF('Fun Patches'!U43="C","E","")</f>
        <v/>
      </c>
      <c r="AK151" s="463"/>
      <c r="AL151" s="48" t="str">
        <f>IF('Fun Patches'!V43="C","E","")</f>
        <v/>
      </c>
      <c r="AM151" s="463"/>
      <c r="AN151" s="48" t="str">
        <f>IF('Fun Patches'!W43="C","E","")</f>
        <v/>
      </c>
      <c r="AO151" s="463"/>
      <c r="AP151" s="48" t="str">
        <f>IF('Fun Patches'!X43="C","E","")</f>
        <v/>
      </c>
      <c r="AQ151" s="463"/>
      <c r="AR151" s="48" t="str">
        <f>IF('Fun Patches'!Y43="C","E","")</f>
        <v/>
      </c>
      <c r="AS151" s="463"/>
      <c r="AT151" s="48" t="str">
        <f>IF('Fun Patches'!Z43="C","E","")</f>
        <v/>
      </c>
      <c r="AU151" s="463"/>
      <c r="AV151" s="48" t="str">
        <f>IF('Fun Patches'!AA43="C","E","")</f>
        <v/>
      </c>
      <c r="AW151" s="463"/>
      <c r="AX151" s="48" t="str">
        <f>IF('Fun Patches'!AB43="C","E","")</f>
        <v/>
      </c>
      <c r="AY151" s="463"/>
      <c r="AZ151" s="48" t="str">
        <f>IF('Fun Patches'!AC43="C","E","")</f>
        <v/>
      </c>
      <c r="BA151" s="463"/>
      <c r="BB151" s="48" t="str">
        <f>IF('Fun Patches'!AD43="C","E","")</f>
        <v/>
      </c>
      <c r="BC151" s="463"/>
      <c r="BD151" s="48" t="str">
        <f>IF('Fun Patches'!AE43="C","E","")</f>
        <v/>
      </c>
      <c r="BE151" s="463"/>
      <c r="BF151" s="48" t="str">
        <f>IF('Fun Patches'!AF43="C","E","")</f>
        <v/>
      </c>
      <c r="BG151" s="463"/>
      <c r="BH151" s="48" t="str">
        <f>IF('Fun Patches'!AG43="C","E","")</f>
        <v/>
      </c>
      <c r="BI151" s="462"/>
    </row>
    <row r="152" spans="1:61">
      <c r="A152" s="47" t="str">
        <f>'Fun Patches'!C44</f>
        <v>&lt;List Patch Here&gt;</v>
      </c>
      <c r="B152" s="48" t="str">
        <f>IF('Fun Patches'!D44="C","E","")</f>
        <v/>
      </c>
      <c r="C152" s="463"/>
      <c r="D152" s="48" t="str">
        <f>IF('Fun Patches'!E44="C","E","")</f>
        <v/>
      </c>
      <c r="E152" s="463"/>
      <c r="F152" s="48" t="str">
        <f>IF('Fun Patches'!F44="C","E","")</f>
        <v/>
      </c>
      <c r="G152" s="463"/>
      <c r="H152" s="48" t="str">
        <f>IF('Fun Patches'!G44="C","E","")</f>
        <v/>
      </c>
      <c r="I152" s="463"/>
      <c r="J152" s="48" t="str">
        <f>IF('Fun Patches'!H44="C","E","")</f>
        <v/>
      </c>
      <c r="K152" s="463"/>
      <c r="L152" s="48" t="str">
        <f>IF('Fun Patches'!I44="C","E","")</f>
        <v/>
      </c>
      <c r="M152" s="463"/>
      <c r="N152" s="48" t="str">
        <f>IF('Fun Patches'!J44="C","E","")</f>
        <v/>
      </c>
      <c r="O152" s="463"/>
      <c r="P152" s="48" t="str">
        <f>IF('Fun Patches'!K44="C","E","")</f>
        <v/>
      </c>
      <c r="Q152" s="463"/>
      <c r="R152" s="48" t="str">
        <f>IF('Fun Patches'!L44="C","E","")</f>
        <v/>
      </c>
      <c r="S152" s="463"/>
      <c r="T152" s="48" t="str">
        <f>IF('Fun Patches'!M44="C","E","")</f>
        <v/>
      </c>
      <c r="U152" s="463"/>
      <c r="V152" s="48" t="str">
        <f>IF('Fun Patches'!N44="C","E","")</f>
        <v/>
      </c>
      <c r="W152" s="463"/>
      <c r="X152" s="48" t="str">
        <f>IF('Fun Patches'!O44="C","E","")</f>
        <v/>
      </c>
      <c r="Y152" s="463"/>
      <c r="Z152" s="48" t="str">
        <f>IF('Fun Patches'!P44="C","E","")</f>
        <v/>
      </c>
      <c r="AA152" s="463"/>
      <c r="AB152" s="48" t="str">
        <f>IF('Fun Patches'!Q44="C","E","")</f>
        <v/>
      </c>
      <c r="AC152" s="463"/>
      <c r="AD152" s="48" t="str">
        <f>IF('Fun Patches'!R44="C","E","")</f>
        <v/>
      </c>
      <c r="AE152" s="463"/>
      <c r="AF152" s="48" t="str">
        <f>IF('Fun Patches'!S44="C","E","")</f>
        <v/>
      </c>
      <c r="AG152" s="463"/>
      <c r="AH152" s="48" t="str">
        <f>IF('Fun Patches'!T44="C","E","")</f>
        <v/>
      </c>
      <c r="AI152" s="463"/>
      <c r="AJ152" s="48" t="str">
        <f>IF('Fun Patches'!U44="C","E","")</f>
        <v/>
      </c>
      <c r="AK152" s="463"/>
      <c r="AL152" s="48" t="str">
        <f>IF('Fun Patches'!V44="C","E","")</f>
        <v/>
      </c>
      <c r="AM152" s="463"/>
      <c r="AN152" s="48" t="str">
        <f>IF('Fun Patches'!W44="C","E","")</f>
        <v/>
      </c>
      <c r="AO152" s="463"/>
      <c r="AP152" s="48" t="str">
        <f>IF('Fun Patches'!X44="C","E","")</f>
        <v/>
      </c>
      <c r="AQ152" s="463"/>
      <c r="AR152" s="48" t="str">
        <f>IF('Fun Patches'!Y44="C","E","")</f>
        <v/>
      </c>
      <c r="AS152" s="463"/>
      <c r="AT152" s="48" t="str">
        <f>IF('Fun Patches'!Z44="C","E","")</f>
        <v/>
      </c>
      <c r="AU152" s="463"/>
      <c r="AV152" s="48" t="str">
        <f>IF('Fun Patches'!AA44="C","E","")</f>
        <v/>
      </c>
      <c r="AW152" s="463"/>
      <c r="AX152" s="48" t="str">
        <f>IF('Fun Patches'!AB44="C","E","")</f>
        <v/>
      </c>
      <c r="AY152" s="463"/>
      <c r="AZ152" s="48" t="str">
        <f>IF('Fun Patches'!AC44="C","E","")</f>
        <v/>
      </c>
      <c r="BA152" s="463"/>
      <c r="BB152" s="48" t="str">
        <f>IF('Fun Patches'!AD44="C","E","")</f>
        <v/>
      </c>
      <c r="BC152" s="463"/>
      <c r="BD152" s="48" t="str">
        <f>IF('Fun Patches'!AE44="C","E","")</f>
        <v/>
      </c>
      <c r="BE152" s="463"/>
      <c r="BF152" s="48" t="str">
        <f>IF('Fun Patches'!AF44="C","E","")</f>
        <v/>
      </c>
      <c r="BG152" s="463"/>
      <c r="BH152" s="48" t="str">
        <f>IF('Fun Patches'!AG44="C","E","")</f>
        <v/>
      </c>
      <c r="BI152" s="462"/>
    </row>
    <row r="153" spans="1:61">
      <c r="A153" s="47" t="str">
        <f>'Fun Patches'!C45</f>
        <v>&lt;List Patch Here&gt;</v>
      </c>
      <c r="B153" s="48" t="str">
        <f>IF('Fun Patches'!D45="C","E","")</f>
        <v/>
      </c>
      <c r="C153" s="463"/>
      <c r="D153" s="48" t="str">
        <f>IF('Fun Patches'!E45="C","E","")</f>
        <v/>
      </c>
      <c r="E153" s="463"/>
      <c r="F153" s="48" t="str">
        <f>IF('Fun Patches'!F45="C","E","")</f>
        <v/>
      </c>
      <c r="G153" s="463"/>
      <c r="H153" s="48" t="str">
        <f>IF('Fun Patches'!G45="C","E","")</f>
        <v/>
      </c>
      <c r="I153" s="463"/>
      <c r="J153" s="48" t="str">
        <f>IF('Fun Patches'!H45="C","E","")</f>
        <v/>
      </c>
      <c r="K153" s="463"/>
      <c r="L153" s="48" t="str">
        <f>IF('Fun Patches'!I45="C","E","")</f>
        <v/>
      </c>
      <c r="M153" s="463"/>
      <c r="N153" s="48" t="str">
        <f>IF('Fun Patches'!J45="C","E","")</f>
        <v/>
      </c>
      <c r="O153" s="463"/>
      <c r="P153" s="48" t="str">
        <f>IF('Fun Patches'!K45="C","E","")</f>
        <v/>
      </c>
      <c r="Q153" s="463"/>
      <c r="R153" s="48" t="str">
        <f>IF('Fun Patches'!L45="C","E","")</f>
        <v/>
      </c>
      <c r="S153" s="463"/>
      <c r="T153" s="48" t="str">
        <f>IF('Fun Patches'!M45="C","E","")</f>
        <v/>
      </c>
      <c r="U153" s="463"/>
      <c r="V153" s="48" t="str">
        <f>IF('Fun Patches'!N45="C","E","")</f>
        <v/>
      </c>
      <c r="W153" s="463"/>
      <c r="X153" s="48" t="str">
        <f>IF('Fun Patches'!O45="C","E","")</f>
        <v/>
      </c>
      <c r="Y153" s="463"/>
      <c r="Z153" s="48" t="str">
        <f>IF('Fun Patches'!P45="C","E","")</f>
        <v/>
      </c>
      <c r="AA153" s="463"/>
      <c r="AB153" s="48" t="str">
        <f>IF('Fun Patches'!Q45="C","E","")</f>
        <v/>
      </c>
      <c r="AC153" s="463"/>
      <c r="AD153" s="48" t="str">
        <f>IF('Fun Patches'!R45="C","E","")</f>
        <v/>
      </c>
      <c r="AE153" s="463"/>
      <c r="AF153" s="48" t="str">
        <f>IF('Fun Patches'!S45="C","E","")</f>
        <v/>
      </c>
      <c r="AG153" s="463"/>
      <c r="AH153" s="48" t="str">
        <f>IF('Fun Patches'!T45="C","E","")</f>
        <v/>
      </c>
      <c r="AI153" s="463"/>
      <c r="AJ153" s="48" t="str">
        <f>IF('Fun Patches'!U45="C","E","")</f>
        <v/>
      </c>
      <c r="AK153" s="463"/>
      <c r="AL153" s="48" t="str">
        <f>IF('Fun Patches'!V45="C","E","")</f>
        <v/>
      </c>
      <c r="AM153" s="463"/>
      <c r="AN153" s="48" t="str">
        <f>IF('Fun Patches'!W45="C","E","")</f>
        <v/>
      </c>
      <c r="AO153" s="463"/>
      <c r="AP153" s="48" t="str">
        <f>IF('Fun Patches'!X45="C","E","")</f>
        <v/>
      </c>
      <c r="AQ153" s="463"/>
      <c r="AR153" s="48" t="str">
        <f>IF('Fun Patches'!Y45="C","E","")</f>
        <v/>
      </c>
      <c r="AS153" s="463"/>
      <c r="AT153" s="48" t="str">
        <f>IF('Fun Patches'!Z45="C","E","")</f>
        <v/>
      </c>
      <c r="AU153" s="463"/>
      <c r="AV153" s="48" t="str">
        <f>IF('Fun Patches'!AA45="C","E","")</f>
        <v/>
      </c>
      <c r="AW153" s="463"/>
      <c r="AX153" s="48" t="str">
        <f>IF('Fun Patches'!AB45="C","E","")</f>
        <v/>
      </c>
      <c r="AY153" s="463"/>
      <c r="AZ153" s="48" t="str">
        <f>IF('Fun Patches'!AC45="C","E","")</f>
        <v/>
      </c>
      <c r="BA153" s="463"/>
      <c r="BB153" s="48" t="str">
        <f>IF('Fun Patches'!AD45="C","E","")</f>
        <v/>
      </c>
      <c r="BC153" s="463"/>
      <c r="BD153" s="48" t="str">
        <f>IF('Fun Patches'!AE45="C","E","")</f>
        <v/>
      </c>
      <c r="BE153" s="463"/>
      <c r="BF153" s="48" t="str">
        <f>IF('Fun Patches'!AF45="C","E","")</f>
        <v/>
      </c>
      <c r="BG153" s="463"/>
      <c r="BH153" s="48" t="str">
        <f>IF('Fun Patches'!AG45="C","E","")</f>
        <v/>
      </c>
      <c r="BI153" s="462"/>
    </row>
    <row r="154" spans="1:61">
      <c r="A154" s="47" t="str">
        <f>'Fun Patches'!C46</f>
        <v>&lt;List Patch Here&gt;</v>
      </c>
      <c r="B154" s="48" t="str">
        <f>IF('Fun Patches'!D46="C","E","")</f>
        <v/>
      </c>
      <c r="C154" s="463"/>
      <c r="D154" s="48" t="str">
        <f>IF('Fun Patches'!E46="C","E","")</f>
        <v/>
      </c>
      <c r="E154" s="463"/>
      <c r="F154" s="48" t="str">
        <f>IF('Fun Patches'!F46="C","E","")</f>
        <v/>
      </c>
      <c r="G154" s="463"/>
      <c r="H154" s="48" t="str">
        <f>IF('Fun Patches'!G46="C","E","")</f>
        <v/>
      </c>
      <c r="I154" s="463"/>
      <c r="J154" s="48" t="str">
        <f>IF('Fun Patches'!H46="C","E","")</f>
        <v/>
      </c>
      <c r="K154" s="463"/>
      <c r="L154" s="48" t="str">
        <f>IF('Fun Patches'!I46="C","E","")</f>
        <v/>
      </c>
      <c r="M154" s="463"/>
      <c r="N154" s="48" t="str">
        <f>IF('Fun Patches'!J46="C","E","")</f>
        <v/>
      </c>
      <c r="O154" s="463"/>
      <c r="P154" s="48" t="str">
        <f>IF('Fun Patches'!K46="C","E","")</f>
        <v/>
      </c>
      <c r="Q154" s="463"/>
      <c r="R154" s="48" t="str">
        <f>IF('Fun Patches'!L46="C","E","")</f>
        <v/>
      </c>
      <c r="S154" s="463"/>
      <c r="T154" s="48" t="str">
        <f>IF('Fun Patches'!M46="C","E","")</f>
        <v/>
      </c>
      <c r="U154" s="463"/>
      <c r="V154" s="48" t="str">
        <f>IF('Fun Patches'!N46="C","E","")</f>
        <v/>
      </c>
      <c r="W154" s="463"/>
      <c r="X154" s="48" t="str">
        <f>IF('Fun Patches'!O46="C","E","")</f>
        <v/>
      </c>
      <c r="Y154" s="463"/>
      <c r="Z154" s="48" t="str">
        <f>IF('Fun Patches'!P46="C","E","")</f>
        <v/>
      </c>
      <c r="AA154" s="463"/>
      <c r="AB154" s="48" t="str">
        <f>IF('Fun Patches'!Q46="C","E","")</f>
        <v/>
      </c>
      <c r="AC154" s="463"/>
      <c r="AD154" s="48" t="str">
        <f>IF('Fun Patches'!R46="C","E","")</f>
        <v/>
      </c>
      <c r="AE154" s="463"/>
      <c r="AF154" s="48" t="str">
        <f>IF('Fun Patches'!S46="C","E","")</f>
        <v/>
      </c>
      <c r="AG154" s="463"/>
      <c r="AH154" s="48" t="str">
        <f>IF('Fun Patches'!T46="C","E","")</f>
        <v/>
      </c>
      <c r="AI154" s="463"/>
      <c r="AJ154" s="48" t="str">
        <f>IF('Fun Patches'!U46="C","E","")</f>
        <v/>
      </c>
      <c r="AK154" s="463"/>
      <c r="AL154" s="48" t="str">
        <f>IF('Fun Patches'!V46="C","E","")</f>
        <v/>
      </c>
      <c r="AM154" s="463"/>
      <c r="AN154" s="48" t="str">
        <f>IF('Fun Patches'!W46="C","E","")</f>
        <v/>
      </c>
      <c r="AO154" s="463"/>
      <c r="AP154" s="48" t="str">
        <f>IF('Fun Patches'!X46="C","E","")</f>
        <v/>
      </c>
      <c r="AQ154" s="463"/>
      <c r="AR154" s="48" t="str">
        <f>IF('Fun Patches'!Y46="C","E","")</f>
        <v/>
      </c>
      <c r="AS154" s="463"/>
      <c r="AT154" s="48" t="str">
        <f>IF('Fun Patches'!Z46="C","E","")</f>
        <v/>
      </c>
      <c r="AU154" s="463"/>
      <c r="AV154" s="48" t="str">
        <f>IF('Fun Patches'!AA46="C","E","")</f>
        <v/>
      </c>
      <c r="AW154" s="463"/>
      <c r="AX154" s="48" t="str">
        <f>IF('Fun Patches'!AB46="C","E","")</f>
        <v/>
      </c>
      <c r="AY154" s="463"/>
      <c r="AZ154" s="48" t="str">
        <f>IF('Fun Patches'!AC46="C","E","")</f>
        <v/>
      </c>
      <c r="BA154" s="463"/>
      <c r="BB154" s="48" t="str">
        <f>IF('Fun Patches'!AD46="C","E","")</f>
        <v/>
      </c>
      <c r="BC154" s="463"/>
      <c r="BD154" s="48" t="str">
        <f>IF('Fun Patches'!AE46="C","E","")</f>
        <v/>
      </c>
      <c r="BE154" s="463"/>
      <c r="BF154" s="48" t="str">
        <f>IF('Fun Patches'!AF46="C","E","")</f>
        <v/>
      </c>
      <c r="BG154" s="463"/>
      <c r="BH154" s="48" t="str">
        <f>IF('Fun Patches'!AG46="C","E","")</f>
        <v/>
      </c>
      <c r="BI154" s="462"/>
    </row>
    <row r="155" spans="1:61">
      <c r="A155" s="47" t="str">
        <f>'Fun Patches'!C47</f>
        <v>&lt;List Patch Here&gt;</v>
      </c>
      <c r="B155" s="48" t="str">
        <f>IF('Fun Patches'!D47="C","E","")</f>
        <v/>
      </c>
      <c r="C155" s="463"/>
      <c r="D155" s="48" t="str">
        <f>IF('Fun Patches'!E47="C","E","")</f>
        <v/>
      </c>
      <c r="E155" s="463"/>
      <c r="F155" s="48" t="str">
        <f>IF('Fun Patches'!F47="C","E","")</f>
        <v/>
      </c>
      <c r="G155" s="463"/>
      <c r="H155" s="48" t="str">
        <f>IF('Fun Patches'!G47="C","E","")</f>
        <v/>
      </c>
      <c r="I155" s="463"/>
      <c r="J155" s="48" t="str">
        <f>IF('Fun Patches'!H47="C","E","")</f>
        <v/>
      </c>
      <c r="K155" s="463"/>
      <c r="L155" s="48" t="str">
        <f>IF('Fun Patches'!I47="C","E","")</f>
        <v/>
      </c>
      <c r="M155" s="463"/>
      <c r="N155" s="48" t="str">
        <f>IF('Fun Patches'!J47="C","E","")</f>
        <v/>
      </c>
      <c r="O155" s="463"/>
      <c r="P155" s="48" t="str">
        <f>IF('Fun Patches'!K47="C","E","")</f>
        <v/>
      </c>
      <c r="Q155" s="463"/>
      <c r="R155" s="48" t="str">
        <f>IF('Fun Patches'!L47="C","E","")</f>
        <v/>
      </c>
      <c r="S155" s="463"/>
      <c r="T155" s="48" t="str">
        <f>IF('Fun Patches'!M47="C","E","")</f>
        <v/>
      </c>
      <c r="U155" s="463"/>
      <c r="V155" s="48" t="str">
        <f>IF('Fun Patches'!N47="C","E","")</f>
        <v/>
      </c>
      <c r="W155" s="463"/>
      <c r="X155" s="48" t="str">
        <f>IF('Fun Patches'!O47="C","E","")</f>
        <v/>
      </c>
      <c r="Y155" s="463"/>
      <c r="Z155" s="48" t="str">
        <f>IF('Fun Patches'!P47="C","E","")</f>
        <v/>
      </c>
      <c r="AA155" s="463"/>
      <c r="AB155" s="48" t="str">
        <f>IF('Fun Patches'!Q47="C","E","")</f>
        <v/>
      </c>
      <c r="AC155" s="463"/>
      <c r="AD155" s="48" t="str">
        <f>IF('Fun Patches'!R47="C","E","")</f>
        <v/>
      </c>
      <c r="AE155" s="463"/>
      <c r="AF155" s="48" t="str">
        <f>IF('Fun Patches'!S47="C","E","")</f>
        <v/>
      </c>
      <c r="AG155" s="463"/>
      <c r="AH155" s="48" t="str">
        <f>IF('Fun Patches'!T47="C","E","")</f>
        <v/>
      </c>
      <c r="AI155" s="463"/>
      <c r="AJ155" s="48" t="str">
        <f>IF('Fun Patches'!U47="C","E","")</f>
        <v/>
      </c>
      <c r="AK155" s="463"/>
      <c r="AL155" s="48" t="str">
        <f>IF('Fun Patches'!V47="C","E","")</f>
        <v/>
      </c>
      <c r="AM155" s="463"/>
      <c r="AN155" s="48" t="str">
        <f>IF('Fun Patches'!W47="C","E","")</f>
        <v/>
      </c>
      <c r="AO155" s="463"/>
      <c r="AP155" s="48" t="str">
        <f>IF('Fun Patches'!X47="C","E","")</f>
        <v/>
      </c>
      <c r="AQ155" s="463"/>
      <c r="AR155" s="48" t="str">
        <f>IF('Fun Patches'!Y47="C","E","")</f>
        <v/>
      </c>
      <c r="AS155" s="463"/>
      <c r="AT155" s="48" t="str">
        <f>IF('Fun Patches'!Z47="C","E","")</f>
        <v/>
      </c>
      <c r="AU155" s="463"/>
      <c r="AV155" s="48" t="str">
        <f>IF('Fun Patches'!AA47="C","E","")</f>
        <v/>
      </c>
      <c r="AW155" s="463"/>
      <c r="AX155" s="48" t="str">
        <f>IF('Fun Patches'!AB47="C","E","")</f>
        <v/>
      </c>
      <c r="AY155" s="463"/>
      <c r="AZ155" s="48" t="str">
        <f>IF('Fun Patches'!AC47="C","E","")</f>
        <v/>
      </c>
      <c r="BA155" s="463"/>
      <c r="BB155" s="48" t="str">
        <f>IF('Fun Patches'!AD47="C","E","")</f>
        <v/>
      </c>
      <c r="BC155" s="463"/>
      <c r="BD155" s="48" t="str">
        <f>IF('Fun Patches'!AE47="C","E","")</f>
        <v/>
      </c>
      <c r="BE155" s="463"/>
      <c r="BF155" s="48" t="str">
        <f>IF('Fun Patches'!AF47="C","E","")</f>
        <v/>
      </c>
      <c r="BG155" s="463"/>
      <c r="BH155" s="48" t="str">
        <f>IF('Fun Patches'!AG47="C","E","")</f>
        <v/>
      </c>
      <c r="BI155" s="462"/>
    </row>
    <row r="156" spans="1:61">
      <c r="A156" s="47" t="str">
        <f>'Fun Patches'!C48</f>
        <v>&lt;List Patch Here&gt;</v>
      </c>
      <c r="B156" s="48" t="str">
        <f>IF('Fun Patches'!D48="C","E","")</f>
        <v/>
      </c>
      <c r="C156" s="463"/>
      <c r="D156" s="48" t="str">
        <f>IF('Fun Patches'!E48="C","E","")</f>
        <v/>
      </c>
      <c r="E156" s="463"/>
      <c r="F156" s="48" t="str">
        <f>IF('Fun Patches'!F48="C","E","")</f>
        <v/>
      </c>
      <c r="G156" s="463"/>
      <c r="H156" s="48" t="str">
        <f>IF('Fun Patches'!G48="C","E","")</f>
        <v/>
      </c>
      <c r="I156" s="463"/>
      <c r="J156" s="48" t="str">
        <f>IF('Fun Patches'!H48="C","E","")</f>
        <v/>
      </c>
      <c r="K156" s="463"/>
      <c r="L156" s="48" t="str">
        <f>IF('Fun Patches'!I48="C","E","")</f>
        <v/>
      </c>
      <c r="M156" s="463"/>
      <c r="N156" s="48" t="str">
        <f>IF('Fun Patches'!J48="C","E","")</f>
        <v/>
      </c>
      <c r="O156" s="463"/>
      <c r="P156" s="48" t="str">
        <f>IF('Fun Patches'!K48="C","E","")</f>
        <v/>
      </c>
      <c r="Q156" s="463"/>
      <c r="R156" s="48" t="str">
        <f>IF('Fun Patches'!L48="C","E","")</f>
        <v/>
      </c>
      <c r="S156" s="463"/>
      <c r="T156" s="48" t="str">
        <f>IF('Fun Patches'!M48="C","E","")</f>
        <v/>
      </c>
      <c r="U156" s="463"/>
      <c r="V156" s="48" t="str">
        <f>IF('Fun Patches'!N48="C","E","")</f>
        <v/>
      </c>
      <c r="W156" s="463"/>
      <c r="X156" s="48" t="str">
        <f>IF('Fun Patches'!O48="C","E","")</f>
        <v/>
      </c>
      <c r="Y156" s="463"/>
      <c r="Z156" s="48" t="str">
        <f>IF('Fun Patches'!P48="C","E","")</f>
        <v/>
      </c>
      <c r="AA156" s="463"/>
      <c r="AB156" s="48" t="str">
        <f>IF('Fun Patches'!Q48="C","E","")</f>
        <v/>
      </c>
      <c r="AC156" s="463"/>
      <c r="AD156" s="48" t="str">
        <f>IF('Fun Patches'!R48="C","E","")</f>
        <v/>
      </c>
      <c r="AE156" s="463"/>
      <c r="AF156" s="48" t="str">
        <f>IF('Fun Patches'!S48="C","E","")</f>
        <v/>
      </c>
      <c r="AG156" s="463"/>
      <c r="AH156" s="48" t="str">
        <f>IF('Fun Patches'!T48="C","E","")</f>
        <v/>
      </c>
      <c r="AI156" s="463"/>
      <c r="AJ156" s="48" t="str">
        <f>IF('Fun Patches'!U48="C","E","")</f>
        <v/>
      </c>
      <c r="AK156" s="463"/>
      <c r="AL156" s="48" t="str">
        <f>IF('Fun Patches'!V48="C","E","")</f>
        <v/>
      </c>
      <c r="AM156" s="463"/>
      <c r="AN156" s="48" t="str">
        <f>IF('Fun Patches'!W48="C","E","")</f>
        <v/>
      </c>
      <c r="AO156" s="463"/>
      <c r="AP156" s="48" t="str">
        <f>IF('Fun Patches'!X48="C","E","")</f>
        <v/>
      </c>
      <c r="AQ156" s="463"/>
      <c r="AR156" s="48" t="str">
        <f>IF('Fun Patches'!Y48="C","E","")</f>
        <v/>
      </c>
      <c r="AS156" s="463"/>
      <c r="AT156" s="48" t="str">
        <f>IF('Fun Patches'!Z48="C","E","")</f>
        <v/>
      </c>
      <c r="AU156" s="463"/>
      <c r="AV156" s="48" t="str">
        <f>IF('Fun Patches'!AA48="C","E","")</f>
        <v/>
      </c>
      <c r="AW156" s="463"/>
      <c r="AX156" s="48" t="str">
        <f>IF('Fun Patches'!AB48="C","E","")</f>
        <v/>
      </c>
      <c r="AY156" s="463"/>
      <c r="AZ156" s="48" t="str">
        <f>IF('Fun Patches'!AC48="C","E","")</f>
        <v/>
      </c>
      <c r="BA156" s="463"/>
      <c r="BB156" s="48" t="str">
        <f>IF('Fun Patches'!AD48="C","E","")</f>
        <v/>
      </c>
      <c r="BC156" s="463"/>
      <c r="BD156" s="48" t="str">
        <f>IF('Fun Patches'!AE48="C","E","")</f>
        <v/>
      </c>
      <c r="BE156" s="463"/>
      <c r="BF156" s="48" t="str">
        <f>IF('Fun Patches'!AF48="C","E","")</f>
        <v/>
      </c>
      <c r="BG156" s="463"/>
      <c r="BH156" s="48" t="str">
        <f>IF('Fun Patches'!AG48="C","E","")</f>
        <v/>
      </c>
      <c r="BI156" s="462"/>
    </row>
    <row r="157" spans="1:61">
      <c r="A157" s="47" t="str">
        <f>'Fun Patches'!C49</f>
        <v>&lt;List Patch Here&gt;</v>
      </c>
      <c r="B157" s="48" t="str">
        <f>IF('Fun Patches'!D49="C","E","")</f>
        <v/>
      </c>
      <c r="C157" s="463"/>
      <c r="D157" s="48" t="str">
        <f>IF('Fun Patches'!E49="C","E","")</f>
        <v/>
      </c>
      <c r="E157" s="463"/>
      <c r="F157" s="48" t="str">
        <f>IF('Fun Patches'!F49="C","E","")</f>
        <v/>
      </c>
      <c r="G157" s="463"/>
      <c r="H157" s="48" t="str">
        <f>IF('Fun Patches'!G49="C","E","")</f>
        <v/>
      </c>
      <c r="I157" s="463"/>
      <c r="J157" s="48" t="str">
        <f>IF('Fun Patches'!H49="C","E","")</f>
        <v/>
      </c>
      <c r="K157" s="463"/>
      <c r="L157" s="48" t="str">
        <f>IF('Fun Patches'!I49="C","E","")</f>
        <v/>
      </c>
      <c r="M157" s="463"/>
      <c r="N157" s="48" t="str">
        <f>IF('Fun Patches'!J49="C","E","")</f>
        <v/>
      </c>
      <c r="O157" s="463"/>
      <c r="P157" s="48" t="str">
        <f>IF('Fun Patches'!K49="C","E","")</f>
        <v/>
      </c>
      <c r="Q157" s="463"/>
      <c r="R157" s="48" t="str">
        <f>IF('Fun Patches'!L49="C","E","")</f>
        <v/>
      </c>
      <c r="S157" s="463"/>
      <c r="T157" s="48" t="str">
        <f>IF('Fun Patches'!M49="C","E","")</f>
        <v/>
      </c>
      <c r="U157" s="463"/>
      <c r="V157" s="48" t="str">
        <f>IF('Fun Patches'!N49="C","E","")</f>
        <v/>
      </c>
      <c r="W157" s="463"/>
      <c r="X157" s="48" t="str">
        <f>IF('Fun Patches'!O49="C","E","")</f>
        <v/>
      </c>
      <c r="Y157" s="463"/>
      <c r="Z157" s="48" t="str">
        <f>IF('Fun Patches'!P49="C","E","")</f>
        <v/>
      </c>
      <c r="AA157" s="463"/>
      <c r="AB157" s="48" t="str">
        <f>IF('Fun Patches'!Q49="C","E","")</f>
        <v/>
      </c>
      <c r="AC157" s="463"/>
      <c r="AD157" s="48" t="str">
        <f>IF('Fun Patches'!R49="C","E","")</f>
        <v/>
      </c>
      <c r="AE157" s="463"/>
      <c r="AF157" s="48" t="str">
        <f>IF('Fun Patches'!S49="C","E","")</f>
        <v/>
      </c>
      <c r="AG157" s="463"/>
      <c r="AH157" s="48" t="str">
        <f>IF('Fun Patches'!T49="C","E","")</f>
        <v/>
      </c>
      <c r="AI157" s="463"/>
      <c r="AJ157" s="48" t="str">
        <f>IF('Fun Patches'!U49="C","E","")</f>
        <v/>
      </c>
      <c r="AK157" s="463"/>
      <c r="AL157" s="48" t="str">
        <f>IF('Fun Patches'!V49="C","E","")</f>
        <v/>
      </c>
      <c r="AM157" s="463"/>
      <c r="AN157" s="48" t="str">
        <f>IF('Fun Patches'!W49="C","E","")</f>
        <v/>
      </c>
      <c r="AO157" s="463"/>
      <c r="AP157" s="48" t="str">
        <f>IF('Fun Patches'!X49="C","E","")</f>
        <v/>
      </c>
      <c r="AQ157" s="463"/>
      <c r="AR157" s="48" t="str">
        <f>IF('Fun Patches'!Y49="C","E","")</f>
        <v/>
      </c>
      <c r="AS157" s="463"/>
      <c r="AT157" s="48" t="str">
        <f>IF('Fun Patches'!Z49="C","E","")</f>
        <v/>
      </c>
      <c r="AU157" s="463"/>
      <c r="AV157" s="48" t="str">
        <f>IF('Fun Patches'!AA49="C","E","")</f>
        <v/>
      </c>
      <c r="AW157" s="463"/>
      <c r="AX157" s="48" t="str">
        <f>IF('Fun Patches'!AB49="C","E","")</f>
        <v/>
      </c>
      <c r="AY157" s="463"/>
      <c r="AZ157" s="48" t="str">
        <f>IF('Fun Patches'!AC49="C","E","")</f>
        <v/>
      </c>
      <c r="BA157" s="463"/>
      <c r="BB157" s="48" t="str">
        <f>IF('Fun Patches'!AD49="C","E","")</f>
        <v/>
      </c>
      <c r="BC157" s="463"/>
      <c r="BD157" s="48" t="str">
        <f>IF('Fun Patches'!AE49="C","E","")</f>
        <v/>
      </c>
      <c r="BE157" s="463"/>
      <c r="BF157" s="48" t="str">
        <f>IF('Fun Patches'!AF49="C","E","")</f>
        <v/>
      </c>
      <c r="BG157" s="463"/>
      <c r="BH157" s="48" t="str">
        <f>IF('Fun Patches'!AG49="C","E","")</f>
        <v/>
      </c>
      <c r="BI157" s="462"/>
    </row>
    <row r="158" spans="1:61">
      <c r="A158" s="47" t="str">
        <f>'Fun Patches'!C50</f>
        <v>&lt;List Patch Here&gt;</v>
      </c>
      <c r="B158" s="48" t="str">
        <f>IF('Fun Patches'!D50="C","E","")</f>
        <v/>
      </c>
      <c r="C158" s="463"/>
      <c r="D158" s="48" t="str">
        <f>IF('Fun Patches'!E50="C","E","")</f>
        <v/>
      </c>
      <c r="E158" s="463"/>
      <c r="F158" s="48" t="str">
        <f>IF('Fun Patches'!F50="C","E","")</f>
        <v/>
      </c>
      <c r="G158" s="463"/>
      <c r="H158" s="48" t="str">
        <f>IF('Fun Patches'!G50="C","E","")</f>
        <v/>
      </c>
      <c r="I158" s="463"/>
      <c r="J158" s="48" t="str">
        <f>IF('Fun Patches'!H50="C","E","")</f>
        <v/>
      </c>
      <c r="K158" s="463"/>
      <c r="L158" s="48" t="str">
        <f>IF('Fun Patches'!I50="C","E","")</f>
        <v/>
      </c>
      <c r="M158" s="463"/>
      <c r="N158" s="48" t="str">
        <f>IF('Fun Patches'!J50="C","E","")</f>
        <v/>
      </c>
      <c r="O158" s="463"/>
      <c r="P158" s="48" t="str">
        <f>IF('Fun Patches'!K50="C","E","")</f>
        <v/>
      </c>
      <c r="Q158" s="463"/>
      <c r="R158" s="48" t="str">
        <f>IF('Fun Patches'!L50="C","E","")</f>
        <v/>
      </c>
      <c r="S158" s="463"/>
      <c r="T158" s="48" t="str">
        <f>IF('Fun Patches'!M50="C","E","")</f>
        <v/>
      </c>
      <c r="U158" s="463"/>
      <c r="V158" s="48" t="str">
        <f>IF('Fun Patches'!N50="C","E","")</f>
        <v/>
      </c>
      <c r="W158" s="463"/>
      <c r="X158" s="48" t="str">
        <f>IF('Fun Patches'!O50="C","E","")</f>
        <v/>
      </c>
      <c r="Y158" s="463"/>
      <c r="Z158" s="48" t="str">
        <f>IF('Fun Patches'!P50="C","E","")</f>
        <v/>
      </c>
      <c r="AA158" s="463"/>
      <c r="AB158" s="48" t="str">
        <f>IF('Fun Patches'!Q50="C","E","")</f>
        <v/>
      </c>
      <c r="AC158" s="463"/>
      <c r="AD158" s="48" t="str">
        <f>IF('Fun Patches'!R50="C","E","")</f>
        <v/>
      </c>
      <c r="AE158" s="463"/>
      <c r="AF158" s="48" t="str">
        <f>IF('Fun Patches'!S50="C","E","")</f>
        <v/>
      </c>
      <c r="AG158" s="463"/>
      <c r="AH158" s="48" t="str">
        <f>IF('Fun Patches'!T50="C","E","")</f>
        <v/>
      </c>
      <c r="AI158" s="463"/>
      <c r="AJ158" s="48" t="str">
        <f>IF('Fun Patches'!U50="C","E","")</f>
        <v/>
      </c>
      <c r="AK158" s="463"/>
      <c r="AL158" s="48" t="str">
        <f>IF('Fun Patches'!V50="C","E","")</f>
        <v/>
      </c>
      <c r="AM158" s="463"/>
      <c r="AN158" s="48" t="str">
        <f>IF('Fun Patches'!W50="C","E","")</f>
        <v/>
      </c>
      <c r="AO158" s="463"/>
      <c r="AP158" s="48" t="str">
        <f>IF('Fun Patches'!X50="C","E","")</f>
        <v/>
      </c>
      <c r="AQ158" s="463"/>
      <c r="AR158" s="48" t="str">
        <f>IF('Fun Patches'!Y50="C","E","")</f>
        <v/>
      </c>
      <c r="AS158" s="463"/>
      <c r="AT158" s="48" t="str">
        <f>IF('Fun Patches'!Z50="C","E","")</f>
        <v/>
      </c>
      <c r="AU158" s="463"/>
      <c r="AV158" s="48" t="str">
        <f>IF('Fun Patches'!AA50="C","E","")</f>
        <v/>
      </c>
      <c r="AW158" s="463"/>
      <c r="AX158" s="48" t="str">
        <f>IF('Fun Patches'!AB50="C","E","")</f>
        <v/>
      </c>
      <c r="AY158" s="463"/>
      <c r="AZ158" s="48" t="str">
        <f>IF('Fun Patches'!AC50="C","E","")</f>
        <v/>
      </c>
      <c r="BA158" s="463"/>
      <c r="BB158" s="48" t="str">
        <f>IF('Fun Patches'!AD50="C","E","")</f>
        <v/>
      </c>
      <c r="BC158" s="463"/>
      <c r="BD158" s="48" t="str">
        <f>IF('Fun Patches'!AE50="C","E","")</f>
        <v/>
      </c>
      <c r="BE158" s="463"/>
      <c r="BF158" s="48" t="str">
        <f>IF('Fun Patches'!AF50="C","E","")</f>
        <v/>
      </c>
      <c r="BG158" s="463"/>
      <c r="BH158" s="48" t="str">
        <f>IF('Fun Patches'!AG50="C","E","")</f>
        <v/>
      </c>
      <c r="BI158" s="462"/>
    </row>
    <row r="159" spans="1:61">
      <c r="A159" s="47" t="str">
        <f>'Fun Patches'!C51</f>
        <v>&lt;List Patch Here&gt;</v>
      </c>
      <c r="B159" s="48" t="str">
        <f>IF('Fun Patches'!D51="C","E","")</f>
        <v/>
      </c>
      <c r="C159" s="463"/>
      <c r="D159" s="48" t="str">
        <f>IF('Fun Patches'!E51="C","E","")</f>
        <v/>
      </c>
      <c r="E159" s="463"/>
      <c r="F159" s="48" t="str">
        <f>IF('Fun Patches'!F51="C","E","")</f>
        <v/>
      </c>
      <c r="G159" s="463"/>
      <c r="H159" s="48" t="str">
        <f>IF('Fun Patches'!G51="C","E","")</f>
        <v/>
      </c>
      <c r="I159" s="463"/>
      <c r="J159" s="48" t="str">
        <f>IF('Fun Patches'!H51="C","E","")</f>
        <v/>
      </c>
      <c r="K159" s="463"/>
      <c r="L159" s="48" t="str">
        <f>IF('Fun Patches'!I51="C","E","")</f>
        <v/>
      </c>
      <c r="M159" s="463"/>
      <c r="N159" s="48" t="str">
        <f>IF('Fun Patches'!J51="C","E","")</f>
        <v/>
      </c>
      <c r="O159" s="463"/>
      <c r="P159" s="48" t="str">
        <f>IF('Fun Patches'!K51="C","E","")</f>
        <v/>
      </c>
      <c r="Q159" s="463"/>
      <c r="R159" s="48" t="str">
        <f>IF('Fun Patches'!L51="C","E","")</f>
        <v/>
      </c>
      <c r="S159" s="463"/>
      <c r="T159" s="48" t="str">
        <f>IF('Fun Patches'!M51="C","E","")</f>
        <v/>
      </c>
      <c r="U159" s="463"/>
      <c r="V159" s="48" t="str">
        <f>IF('Fun Patches'!N51="C","E","")</f>
        <v/>
      </c>
      <c r="W159" s="463"/>
      <c r="X159" s="48" t="str">
        <f>IF('Fun Patches'!O51="C","E","")</f>
        <v/>
      </c>
      <c r="Y159" s="463"/>
      <c r="Z159" s="48" t="str">
        <f>IF('Fun Patches'!P51="C","E","")</f>
        <v/>
      </c>
      <c r="AA159" s="463"/>
      <c r="AB159" s="48" t="str">
        <f>IF('Fun Patches'!Q51="C","E","")</f>
        <v/>
      </c>
      <c r="AC159" s="463"/>
      <c r="AD159" s="48" t="str">
        <f>IF('Fun Patches'!R51="C","E","")</f>
        <v/>
      </c>
      <c r="AE159" s="463"/>
      <c r="AF159" s="48" t="str">
        <f>IF('Fun Patches'!S51="C","E","")</f>
        <v/>
      </c>
      <c r="AG159" s="463"/>
      <c r="AH159" s="48" t="str">
        <f>IF('Fun Patches'!T51="C","E","")</f>
        <v/>
      </c>
      <c r="AI159" s="463"/>
      <c r="AJ159" s="48" t="str">
        <f>IF('Fun Patches'!U51="C","E","")</f>
        <v/>
      </c>
      <c r="AK159" s="463"/>
      <c r="AL159" s="48" t="str">
        <f>IF('Fun Patches'!V51="C","E","")</f>
        <v/>
      </c>
      <c r="AM159" s="463"/>
      <c r="AN159" s="48" t="str">
        <f>IF('Fun Patches'!W51="C","E","")</f>
        <v/>
      </c>
      <c r="AO159" s="463"/>
      <c r="AP159" s="48" t="str">
        <f>IF('Fun Patches'!X51="C","E","")</f>
        <v/>
      </c>
      <c r="AQ159" s="463"/>
      <c r="AR159" s="48" t="str">
        <f>IF('Fun Patches'!Y51="C","E","")</f>
        <v/>
      </c>
      <c r="AS159" s="463"/>
      <c r="AT159" s="48" t="str">
        <f>IF('Fun Patches'!Z51="C","E","")</f>
        <v/>
      </c>
      <c r="AU159" s="463"/>
      <c r="AV159" s="48" t="str">
        <f>IF('Fun Patches'!AA51="C","E","")</f>
        <v/>
      </c>
      <c r="AW159" s="463"/>
      <c r="AX159" s="48" t="str">
        <f>IF('Fun Patches'!AB51="C","E","")</f>
        <v/>
      </c>
      <c r="AY159" s="463"/>
      <c r="AZ159" s="48" t="str">
        <f>IF('Fun Patches'!AC51="C","E","")</f>
        <v/>
      </c>
      <c r="BA159" s="463"/>
      <c r="BB159" s="48" t="str">
        <f>IF('Fun Patches'!AD51="C","E","")</f>
        <v/>
      </c>
      <c r="BC159" s="463"/>
      <c r="BD159" s="48" t="str">
        <f>IF('Fun Patches'!AE51="C","E","")</f>
        <v/>
      </c>
      <c r="BE159" s="463"/>
      <c r="BF159" s="48" t="str">
        <f>IF('Fun Patches'!AF51="C","E","")</f>
        <v/>
      </c>
      <c r="BG159" s="463"/>
      <c r="BH159" s="48" t="str">
        <f>IF('Fun Patches'!AG51="C","E","")</f>
        <v/>
      </c>
      <c r="BI159" s="462"/>
    </row>
    <row r="160" spans="1:61">
      <c r="A160" s="47" t="str">
        <f>'Fun Patches'!C52</f>
        <v>&lt;List Patch Here&gt;</v>
      </c>
      <c r="B160" s="48" t="str">
        <f>IF('Fun Patches'!D52="C","E","")</f>
        <v/>
      </c>
      <c r="C160" s="463"/>
      <c r="D160" s="48" t="str">
        <f>IF('Fun Patches'!E52="C","E","")</f>
        <v/>
      </c>
      <c r="E160" s="463"/>
      <c r="F160" s="48" t="str">
        <f>IF('Fun Patches'!F52="C","E","")</f>
        <v/>
      </c>
      <c r="G160" s="463"/>
      <c r="H160" s="48" t="str">
        <f>IF('Fun Patches'!G52="C","E","")</f>
        <v/>
      </c>
      <c r="I160" s="463"/>
      <c r="J160" s="48" t="str">
        <f>IF('Fun Patches'!H52="C","E","")</f>
        <v/>
      </c>
      <c r="K160" s="463"/>
      <c r="L160" s="48" t="str">
        <f>IF('Fun Patches'!I52="C","E","")</f>
        <v/>
      </c>
      <c r="M160" s="463"/>
      <c r="N160" s="48" t="str">
        <f>IF('Fun Patches'!J52="C","E","")</f>
        <v/>
      </c>
      <c r="O160" s="463"/>
      <c r="P160" s="48" t="str">
        <f>IF('Fun Patches'!K52="C","E","")</f>
        <v/>
      </c>
      <c r="Q160" s="463"/>
      <c r="R160" s="48" t="str">
        <f>IF('Fun Patches'!L52="C","E","")</f>
        <v/>
      </c>
      <c r="S160" s="463"/>
      <c r="T160" s="48" t="str">
        <f>IF('Fun Patches'!M52="C","E","")</f>
        <v/>
      </c>
      <c r="U160" s="463"/>
      <c r="V160" s="48" t="str">
        <f>IF('Fun Patches'!N52="C","E","")</f>
        <v/>
      </c>
      <c r="W160" s="463"/>
      <c r="X160" s="48" t="str">
        <f>IF('Fun Patches'!O52="C","E","")</f>
        <v/>
      </c>
      <c r="Y160" s="463"/>
      <c r="Z160" s="48" t="str">
        <f>IF('Fun Patches'!P52="C","E","")</f>
        <v/>
      </c>
      <c r="AA160" s="463"/>
      <c r="AB160" s="48" t="str">
        <f>IF('Fun Patches'!Q52="C","E","")</f>
        <v/>
      </c>
      <c r="AC160" s="463"/>
      <c r="AD160" s="48" t="str">
        <f>IF('Fun Patches'!R52="C","E","")</f>
        <v/>
      </c>
      <c r="AE160" s="463"/>
      <c r="AF160" s="48" t="str">
        <f>IF('Fun Patches'!S52="C","E","")</f>
        <v/>
      </c>
      <c r="AG160" s="463"/>
      <c r="AH160" s="48" t="str">
        <f>IF('Fun Patches'!T52="C","E","")</f>
        <v/>
      </c>
      <c r="AI160" s="463"/>
      <c r="AJ160" s="48" t="str">
        <f>IF('Fun Patches'!U52="C","E","")</f>
        <v/>
      </c>
      <c r="AK160" s="463"/>
      <c r="AL160" s="48" t="str">
        <f>IF('Fun Patches'!V52="C","E","")</f>
        <v/>
      </c>
      <c r="AM160" s="463"/>
      <c r="AN160" s="48" t="str">
        <f>IF('Fun Patches'!W52="C","E","")</f>
        <v/>
      </c>
      <c r="AO160" s="463"/>
      <c r="AP160" s="48" t="str">
        <f>IF('Fun Patches'!X52="C","E","")</f>
        <v/>
      </c>
      <c r="AQ160" s="463"/>
      <c r="AR160" s="48" t="str">
        <f>IF('Fun Patches'!Y52="C","E","")</f>
        <v/>
      </c>
      <c r="AS160" s="463"/>
      <c r="AT160" s="48" t="str">
        <f>IF('Fun Patches'!Z52="C","E","")</f>
        <v/>
      </c>
      <c r="AU160" s="463"/>
      <c r="AV160" s="48" t="str">
        <f>IF('Fun Patches'!AA52="C","E","")</f>
        <v/>
      </c>
      <c r="AW160" s="463"/>
      <c r="AX160" s="48" t="str">
        <f>IF('Fun Patches'!AB52="C","E","")</f>
        <v/>
      </c>
      <c r="AY160" s="463"/>
      <c r="AZ160" s="48" t="str">
        <f>IF('Fun Patches'!AC52="C","E","")</f>
        <v/>
      </c>
      <c r="BA160" s="463"/>
      <c r="BB160" s="48" t="str">
        <f>IF('Fun Patches'!AD52="C","E","")</f>
        <v/>
      </c>
      <c r="BC160" s="463"/>
      <c r="BD160" s="48" t="str">
        <f>IF('Fun Patches'!AE52="C","E","")</f>
        <v/>
      </c>
      <c r="BE160" s="463"/>
      <c r="BF160" s="48" t="str">
        <f>IF('Fun Patches'!AF52="C","E","")</f>
        <v/>
      </c>
      <c r="BG160" s="463"/>
      <c r="BH160" s="48" t="str">
        <f>IF('Fun Patches'!AG52="C","E","")</f>
        <v/>
      </c>
      <c r="BI160" s="462"/>
    </row>
    <row r="161" spans="1:61">
      <c r="A161" s="47" t="str">
        <f>'Fun Patches'!C53</f>
        <v>&lt;List Patch Here&gt;</v>
      </c>
      <c r="B161" s="48" t="str">
        <f>IF('Fun Patches'!D53="C","E","")</f>
        <v/>
      </c>
      <c r="C161" s="463"/>
      <c r="D161" s="48" t="str">
        <f>IF('Fun Patches'!E53="C","E","")</f>
        <v/>
      </c>
      <c r="E161" s="463"/>
      <c r="F161" s="48" t="str">
        <f>IF('Fun Patches'!F53="C","E","")</f>
        <v/>
      </c>
      <c r="G161" s="463"/>
      <c r="H161" s="48" t="str">
        <f>IF('Fun Patches'!G53="C","E","")</f>
        <v/>
      </c>
      <c r="I161" s="463"/>
      <c r="J161" s="48" t="str">
        <f>IF('Fun Patches'!H53="C","E","")</f>
        <v/>
      </c>
      <c r="K161" s="463"/>
      <c r="L161" s="48" t="str">
        <f>IF('Fun Patches'!I53="C","E","")</f>
        <v/>
      </c>
      <c r="M161" s="463"/>
      <c r="N161" s="48" t="str">
        <f>IF('Fun Patches'!J53="C","E","")</f>
        <v/>
      </c>
      <c r="O161" s="463"/>
      <c r="P161" s="48" t="str">
        <f>IF('Fun Patches'!K53="C","E","")</f>
        <v/>
      </c>
      <c r="Q161" s="463"/>
      <c r="R161" s="48" t="str">
        <f>IF('Fun Patches'!L53="C","E","")</f>
        <v/>
      </c>
      <c r="S161" s="463"/>
      <c r="T161" s="48" t="str">
        <f>IF('Fun Patches'!M53="C","E","")</f>
        <v/>
      </c>
      <c r="U161" s="463"/>
      <c r="V161" s="48" t="str">
        <f>IF('Fun Patches'!N53="C","E","")</f>
        <v/>
      </c>
      <c r="W161" s="463"/>
      <c r="X161" s="48" t="str">
        <f>IF('Fun Patches'!O53="C","E","")</f>
        <v/>
      </c>
      <c r="Y161" s="463"/>
      <c r="Z161" s="48" t="str">
        <f>IF('Fun Patches'!P53="C","E","")</f>
        <v/>
      </c>
      <c r="AA161" s="463"/>
      <c r="AB161" s="48" t="str">
        <f>IF('Fun Patches'!Q53="C","E","")</f>
        <v/>
      </c>
      <c r="AC161" s="463"/>
      <c r="AD161" s="48" t="str">
        <f>IF('Fun Patches'!R53="C","E","")</f>
        <v/>
      </c>
      <c r="AE161" s="463"/>
      <c r="AF161" s="48" t="str">
        <f>IF('Fun Patches'!S53="C","E","")</f>
        <v/>
      </c>
      <c r="AG161" s="463"/>
      <c r="AH161" s="48" t="str">
        <f>IF('Fun Patches'!T53="C","E","")</f>
        <v/>
      </c>
      <c r="AI161" s="463"/>
      <c r="AJ161" s="48" t="str">
        <f>IF('Fun Patches'!U53="C","E","")</f>
        <v/>
      </c>
      <c r="AK161" s="463"/>
      <c r="AL161" s="48" t="str">
        <f>IF('Fun Patches'!V53="C","E","")</f>
        <v/>
      </c>
      <c r="AM161" s="463"/>
      <c r="AN161" s="48" t="str">
        <f>IF('Fun Patches'!W53="C","E","")</f>
        <v/>
      </c>
      <c r="AO161" s="463"/>
      <c r="AP161" s="48" t="str">
        <f>IF('Fun Patches'!X53="C","E","")</f>
        <v/>
      </c>
      <c r="AQ161" s="463"/>
      <c r="AR161" s="48" t="str">
        <f>IF('Fun Patches'!Y53="C","E","")</f>
        <v/>
      </c>
      <c r="AS161" s="463"/>
      <c r="AT161" s="48" t="str">
        <f>IF('Fun Patches'!Z53="C","E","")</f>
        <v/>
      </c>
      <c r="AU161" s="463"/>
      <c r="AV161" s="48" t="str">
        <f>IF('Fun Patches'!AA53="C","E","")</f>
        <v/>
      </c>
      <c r="AW161" s="463"/>
      <c r="AX161" s="48" t="str">
        <f>IF('Fun Patches'!AB53="C","E","")</f>
        <v/>
      </c>
      <c r="AY161" s="463"/>
      <c r="AZ161" s="48" t="str">
        <f>IF('Fun Patches'!AC53="C","E","")</f>
        <v/>
      </c>
      <c r="BA161" s="463"/>
      <c r="BB161" s="48" t="str">
        <f>IF('Fun Patches'!AD53="C","E","")</f>
        <v/>
      </c>
      <c r="BC161" s="463"/>
      <c r="BD161" s="48" t="str">
        <f>IF('Fun Patches'!AE53="C","E","")</f>
        <v/>
      </c>
      <c r="BE161" s="463"/>
      <c r="BF161" s="48" t="str">
        <f>IF('Fun Patches'!AF53="C","E","")</f>
        <v/>
      </c>
      <c r="BG161" s="463"/>
      <c r="BH161" s="48" t="str">
        <f>IF('Fun Patches'!AG53="C","E","")</f>
        <v/>
      </c>
      <c r="BI161" s="462"/>
    </row>
    <row r="162" spans="1:61" ht="13.5" thickBot="1">
      <c r="A162" s="229" t="str">
        <f>'Fun Patches'!C54</f>
        <v>&lt;List Patch Here&gt;</v>
      </c>
      <c r="B162" s="58" t="str">
        <f>IF('Fun Patches'!D54="C","E","")</f>
        <v/>
      </c>
      <c r="C162" s="466"/>
      <c r="D162" s="58" t="str">
        <f>IF('Fun Patches'!E54="C","E","")</f>
        <v/>
      </c>
      <c r="E162" s="466"/>
      <c r="F162" s="58" t="str">
        <f>IF('Fun Patches'!F54="C","E","")</f>
        <v/>
      </c>
      <c r="G162" s="466"/>
      <c r="H162" s="58" t="str">
        <f>IF('Fun Patches'!G54="C","E","")</f>
        <v/>
      </c>
      <c r="I162" s="466"/>
      <c r="J162" s="58" t="str">
        <f>IF('Fun Patches'!H54="C","E","")</f>
        <v/>
      </c>
      <c r="K162" s="466"/>
      <c r="L162" s="58" t="str">
        <f>IF('Fun Patches'!I54="C","E","")</f>
        <v/>
      </c>
      <c r="M162" s="466"/>
      <c r="N162" s="58" t="str">
        <f>IF('Fun Patches'!J54="C","E","")</f>
        <v/>
      </c>
      <c r="O162" s="466"/>
      <c r="P162" s="58" t="str">
        <f>IF('Fun Patches'!K54="C","E","")</f>
        <v/>
      </c>
      <c r="Q162" s="466"/>
      <c r="R162" s="58" t="str">
        <f>IF('Fun Patches'!L54="C","E","")</f>
        <v/>
      </c>
      <c r="S162" s="466"/>
      <c r="T162" s="58" t="str">
        <f>IF('Fun Patches'!M54="C","E","")</f>
        <v/>
      </c>
      <c r="U162" s="466"/>
      <c r="V162" s="58" t="str">
        <f>IF('Fun Patches'!N54="C","E","")</f>
        <v/>
      </c>
      <c r="W162" s="466"/>
      <c r="X162" s="58" t="str">
        <f>IF('Fun Patches'!O54="C","E","")</f>
        <v/>
      </c>
      <c r="Y162" s="466"/>
      <c r="Z162" s="58" t="str">
        <f>IF('Fun Patches'!P54="C","E","")</f>
        <v/>
      </c>
      <c r="AA162" s="466"/>
      <c r="AB162" s="58" t="str">
        <f>IF('Fun Patches'!Q54="C","E","")</f>
        <v/>
      </c>
      <c r="AC162" s="466"/>
      <c r="AD162" s="58" t="str">
        <f>IF('Fun Patches'!R54="C","E","")</f>
        <v/>
      </c>
      <c r="AE162" s="466"/>
      <c r="AF162" s="58" t="str">
        <f>IF('Fun Patches'!S54="C","E","")</f>
        <v/>
      </c>
      <c r="AG162" s="466"/>
      <c r="AH162" s="58" t="str">
        <f>IF('Fun Patches'!T54="C","E","")</f>
        <v/>
      </c>
      <c r="AI162" s="466"/>
      <c r="AJ162" s="58" t="str">
        <f>IF('Fun Patches'!U54="C","E","")</f>
        <v/>
      </c>
      <c r="AK162" s="466"/>
      <c r="AL162" s="58" t="str">
        <f>IF('Fun Patches'!V54="C","E","")</f>
        <v/>
      </c>
      <c r="AM162" s="466"/>
      <c r="AN162" s="58" t="str">
        <f>IF('Fun Patches'!W54="C","E","")</f>
        <v/>
      </c>
      <c r="AO162" s="466"/>
      <c r="AP162" s="58" t="str">
        <f>IF('Fun Patches'!X54="C","E","")</f>
        <v/>
      </c>
      <c r="AQ162" s="466"/>
      <c r="AR162" s="58" t="str">
        <f>IF('Fun Patches'!Y54="C","E","")</f>
        <v/>
      </c>
      <c r="AS162" s="466"/>
      <c r="AT162" s="58" t="str">
        <f>IF('Fun Patches'!Z54="C","E","")</f>
        <v/>
      </c>
      <c r="AU162" s="466"/>
      <c r="AV162" s="58" t="str">
        <f>IF('Fun Patches'!AA54="C","E","")</f>
        <v/>
      </c>
      <c r="AW162" s="466"/>
      <c r="AX162" s="58" t="str">
        <f>IF('Fun Patches'!AB54="C","E","")</f>
        <v/>
      </c>
      <c r="AY162" s="466"/>
      <c r="AZ162" s="58" t="str">
        <f>IF('Fun Patches'!AC54="C","E","")</f>
        <v/>
      </c>
      <c r="BA162" s="466"/>
      <c r="BB162" s="58" t="str">
        <f>IF('Fun Patches'!AD54="C","E","")</f>
        <v/>
      </c>
      <c r="BC162" s="466"/>
      <c r="BD162" s="58" t="str">
        <f>IF('Fun Patches'!AE54="C","E","")</f>
        <v/>
      </c>
      <c r="BE162" s="466"/>
      <c r="BF162" s="58" t="str">
        <f>IF('Fun Patches'!AF54="C","E","")</f>
        <v/>
      </c>
      <c r="BG162" s="466"/>
      <c r="BH162" s="58" t="str">
        <f>IF('Fun Patches'!AG54="C","E","")</f>
        <v/>
      </c>
      <c r="BI162" s="465"/>
    </row>
    <row r="163" spans="1:61" ht="13.5" thickTop="1"/>
  </sheetData>
  <sheetProtection algorithmName="SHA-512" hashValue="2TRT7pye014Mdh0aQewyRrmu1kZEwu9Vrl90PmfGC8odNQlp9ERm5lKMZe5B2ixcLjAw9NKOTntgrkImz7qa6Q==" saltValue="zCu8mYcvaNDADqvfAvQB4g==" spinCount="100000" sheet="1" objects="1" scenarios="1" selectLockedCells="1"/>
  <protectedRanges>
    <protectedRange sqref="E3:E162 BE3:BE162 BC3:BC162 BA3:BA162 AY3:AY162 AW3:AW162 AU3:AU162 AS3:AS162 AQ3:AQ162 AO3:AO162 AM3:AM162 AK3:AK162 AI3:AI162 C3:C162 BI3:BI162 BG3:BG162 AE3:AE162 AC3:AC162 AA3:AA162 Y3:Y162 W3:W162 U3:U162 S3:S162 Q3:Q162 O3:O162 M3:M162 K3:K162 I3:I162 AG3:AG162 G3:G162" name="Range1"/>
  </protectedRanges>
  <sortState xmlns:xlrd2="http://schemas.microsoft.com/office/spreadsheetml/2017/richdata2" ref="A4:BI34">
    <sortCondition ref="A4:A34"/>
  </sortState>
  <mergeCells count="30">
    <mergeCell ref="AD1:AE1"/>
    <mergeCell ref="AF1:AG1"/>
    <mergeCell ref="D1:E1"/>
    <mergeCell ref="F1:G1"/>
    <mergeCell ref="T1:U1"/>
    <mergeCell ref="V1:W1"/>
    <mergeCell ref="X1:Y1"/>
    <mergeCell ref="Z1:AA1"/>
    <mergeCell ref="AB1:AC1"/>
    <mergeCell ref="J1:K1"/>
    <mergeCell ref="L1:M1"/>
    <mergeCell ref="N1:O1"/>
    <mergeCell ref="P1:Q1"/>
    <mergeCell ref="R1:S1"/>
    <mergeCell ref="BH1:BI1"/>
    <mergeCell ref="AP1:AQ1"/>
    <mergeCell ref="B1:C1"/>
    <mergeCell ref="AH1:AI1"/>
    <mergeCell ref="AJ1:AK1"/>
    <mergeCell ref="AL1:AM1"/>
    <mergeCell ref="AN1:AO1"/>
    <mergeCell ref="AR1:AS1"/>
    <mergeCell ref="AT1:AU1"/>
    <mergeCell ref="BD1:BE1"/>
    <mergeCell ref="BF1:BG1"/>
    <mergeCell ref="AV1:AW1"/>
    <mergeCell ref="AX1:AY1"/>
    <mergeCell ref="AZ1:BA1"/>
    <mergeCell ref="BB1:BC1"/>
    <mergeCell ref="H1:I1"/>
  </mergeCells>
  <phoneticPr fontId="6" type="noConversion"/>
  <conditionalFormatting sqref="B27:B30 AH27:AH30 AJ27:AJ30 AL27:AL30 AN27:AN30 AP27:AP30 AR27:AR30 AT27:AT30 AV27:AV30 AX27:AX30 AZ27:AZ30 BB27:BB30 BD27:BD30 BF27:BF30 BH27:BH30 B50:B90 AH50:AH90 AJ50:AJ90 AL50:AL90 AN50:AN90 AP50:AP90 AR50:AR90 AT50:AT90 AV50:AV90 AX50:AX90 AZ50:AZ90 BB50:BB90 BD50:BD90 BF50:BF90 BH50:BH90 B4 AH4 AJ4 AL4 AN4 AP4 AR4 AT4 AV4 AX4 AZ4 BB4 BD4 BF4 BH4 BH6:BH21 BF6:BF21 BD6:BD21 BB6:BB21 AZ6:AZ21 AX6:AX21 AV6:AV21 AT6:AT21 AR6:AR21 AP6:AP21 AN6:AN21 AL6:AL21 AJ6:AJ21 AH6:AH21 B6:B21 B97:B162 AH97:AH162 AJ97:AJ162 AL97:AL162 AN97:AN162 AP97:AP162 AR97:AR162 AT97:AT162 AV97:AV162 AX97:AX162 AZ97:AZ162 BB97:BB162 BD97:BD162 BF97:BF162 BH97:BH162 AB97:AB162 AD97:AD162 AF97:AF162 L97:L162 D97:D162 F97:F162 H97:H162 J97:J162 Z97:Z162 X97:X162 V97:V162 T97:T162 R97:R162 P97:P162 N97:N162 B33:B41 AH33:AH41 AJ33:AJ41 AL33:AL41 AN33:AN41 AP33:AP41 AR33:AR41 AT33:AT41 AV33:AV41 AX33:AX41 AZ33:AZ41 BB33:BB41 BD33:BD41 BF33:BF41 BH33:BH41">
    <cfRule type="expression" dxfId="190" priority="100" stopIfTrue="1">
      <formula>IF(B4="E",IF(C4="",1,0),0)</formula>
    </cfRule>
  </conditionalFormatting>
  <conditionalFormatting sqref="B96 AH96 AJ96 AL96 AN96 AP96 AR96 AT96 AV96 AX96 AZ96 BB96 BD96 BF96 BH96">
    <cfRule type="expression" dxfId="189" priority="98" stopIfTrue="1">
      <formula>IF(B96="E",IF(C96="",1,0),0)</formula>
    </cfRule>
  </conditionalFormatting>
  <conditionalFormatting sqref="AH3 AJ3 AL3 AN3 AP3 AR3 AT3 AV3 AX3 AZ3 BB3 BD3 BF3 BH3 B3">
    <cfRule type="expression" dxfId="188" priority="97" stopIfTrue="1">
      <formula>IF(B3="E",IF(C3="",1,0),0)</formula>
    </cfRule>
  </conditionalFormatting>
  <conditionalFormatting sqref="B22:B26 AH22:AH26 AJ22:AJ26 AL22:AL26 AN22:AN26 AP22:AP26 AR22:AR26 AT22:AT26 AV22:AV26 AX22:AX26 AZ22:AZ26 BB22:BB26 BD22:BD26 BF22:BF26 BH22:BH26">
    <cfRule type="expression" dxfId="187" priority="90" stopIfTrue="1">
      <formula>IF(B22="E",IF(C22="",1,0),0)</formula>
    </cfRule>
  </conditionalFormatting>
  <conditionalFormatting sqref="B31:B32 AH31:AH32 AJ31:AJ32 AL31:AL32 AN31:AN32 AP31:AP32 AR31:AR32 AT31:AT32 AV31:AV32 AX31:AX32 AZ31:AZ32 BB31:BB32 BD31:BD32 BF31:BF32 BH31:BH32">
    <cfRule type="expression" dxfId="186" priority="88" stopIfTrue="1">
      <formula>IF(B31="E",IF(C31="",1,0),0)</formula>
    </cfRule>
  </conditionalFormatting>
  <conditionalFormatting sqref="BH42:BH45 BF42:BF45 BD42:BD45 BB42:BB45 AZ42:AZ45 AX42:AX45 AV42:AV45 AT42:AT45 AR42:AR45 AP42:AP45 AN42:AN45 AL42:AL45 AJ42:AJ45 AH42:AH45 B42:B45">
    <cfRule type="expression" dxfId="185" priority="70" stopIfTrue="1">
      <formula>IF(B42="E",IF(C42="",1,0),0)</formula>
    </cfRule>
  </conditionalFormatting>
  <conditionalFormatting sqref="AB27:AB30 AD27:AD30 AF27:AF30 AB50:AB90 AD50:AD90 AF50:AF90 AB4 AD4 AF4 AF6:AF21 AD6:AD21 AB6:AB21 AB33:AB41 AD33:AD41 AF33:AF41">
    <cfRule type="expression" dxfId="184" priority="68" stopIfTrue="1">
      <formula>IF(AB4="E",IF(AC4="",1,0),0)</formula>
    </cfRule>
  </conditionalFormatting>
  <conditionalFormatting sqref="AB96 AD96 AF96">
    <cfRule type="expression" dxfId="183" priority="67" stopIfTrue="1">
      <formula>IF(AB96="E",IF(AC96="",1,0),0)</formula>
    </cfRule>
  </conditionalFormatting>
  <conditionalFormatting sqref="H3 J3 L3 N3 P3 R3 T3 V3 X3 Z3 AB3 AD3 AF3">
    <cfRule type="expression" dxfId="182" priority="66" stopIfTrue="1">
      <formula>IF(H3="E",IF(I3="",1,0),0)</formula>
    </cfRule>
  </conditionalFormatting>
  <conditionalFormatting sqref="AB22:AB26 AD22:AD26 AF22:AF26">
    <cfRule type="expression" dxfId="181" priority="65" stopIfTrue="1">
      <formula>IF(AB22="E",IF(AC22="",1,0),0)</formula>
    </cfRule>
  </conditionalFormatting>
  <conditionalFormatting sqref="AB31:AB32 AD31:AD32 AF31:AF32">
    <cfRule type="expression" dxfId="180" priority="64" stopIfTrue="1">
      <formula>IF(AB31="E",IF(AC31="",1,0),0)</formula>
    </cfRule>
  </conditionalFormatting>
  <conditionalFormatting sqref="AF42:AF45 AD42:AD45 AB42:AB45">
    <cfRule type="expression" dxfId="179" priority="63" stopIfTrue="1">
      <formula>IF(AB42="E",IF(AC42="",1,0),0)</formula>
    </cfRule>
  </conditionalFormatting>
  <conditionalFormatting sqref="J22:J26">
    <cfRule type="expression" dxfId="178" priority="37" stopIfTrue="1">
      <formula>IF(J22="E",IF(K22="",1,0),0)</formula>
    </cfRule>
  </conditionalFormatting>
  <conditionalFormatting sqref="J31:J32">
    <cfRule type="expression" dxfId="177" priority="36" stopIfTrue="1">
      <formula>IF(J31="E",IF(K31="",1,0),0)</formula>
    </cfRule>
  </conditionalFormatting>
  <conditionalFormatting sqref="D3 F3">
    <cfRule type="expression" dxfId="176" priority="60" stopIfTrue="1">
      <formula>IF(D3="E",IF(E3="",1,0),0)</formula>
    </cfRule>
  </conditionalFormatting>
  <conditionalFormatting sqref="L27:L30 L50:L90 L4 L6:L21 L33:L41">
    <cfRule type="expression" dxfId="175" priority="34" stopIfTrue="1">
      <formula>IF(L4="E",IF(M4="",1,0),0)</formula>
    </cfRule>
  </conditionalFormatting>
  <conditionalFormatting sqref="L96">
    <cfRule type="expression" dxfId="174" priority="33" stopIfTrue="1">
      <formula>IF(L96="E",IF(M96="",1,0),0)</formula>
    </cfRule>
  </conditionalFormatting>
  <conditionalFormatting sqref="L22:L26">
    <cfRule type="expression" dxfId="173" priority="32" stopIfTrue="1">
      <formula>IF(L22="E",IF(M22="",1,0),0)</formula>
    </cfRule>
  </conditionalFormatting>
  <conditionalFormatting sqref="Z31:Z32 X31:X32 V31:V32 T31:T32 R31:R32 P31:P32 N31:N32">
    <cfRule type="expression" dxfId="172" priority="26" stopIfTrue="1">
      <formula>IF(N31="E",IF(O31="",1,0),0)</formula>
    </cfRule>
  </conditionalFormatting>
  <conditionalFormatting sqref="Z42:Z45 X42:X45 V42:V45 T42:T45 R42:R45 P42:P45 N42:N45">
    <cfRule type="expression" dxfId="171" priority="25" stopIfTrue="1">
      <formula>IF(N42="E",IF(O42="",1,0),0)</formula>
    </cfRule>
  </conditionalFormatting>
  <conditionalFormatting sqref="Z5 X5 V5 T5 R5 P5 N5">
    <cfRule type="expression" dxfId="170" priority="17" stopIfTrue="1">
      <formula>IF(N5="E",IF(O5="",1,0),0)</formula>
    </cfRule>
  </conditionalFormatting>
  <conditionalFormatting sqref="Z46:Z49 X46:X49 V46:V49 T46:T49 R46:R49 P46:P49 N46:N49">
    <cfRule type="expression" dxfId="169" priority="9" stopIfTrue="1">
      <formula>IF(N46="E",IF(O46="",1,0),0)</formula>
    </cfRule>
  </conditionalFormatting>
  <conditionalFormatting sqref="D27:D30 D50:D90 D4 D6:D21 D33:D41">
    <cfRule type="expression" dxfId="168" priority="54" stopIfTrue="1">
      <formula>IF(D4="E",IF(E4="",1,0),0)</formula>
    </cfRule>
  </conditionalFormatting>
  <conditionalFormatting sqref="D96">
    <cfRule type="expression" dxfId="167" priority="53" stopIfTrue="1">
      <formula>IF(D96="E",IF(E96="",1,0),0)</formula>
    </cfRule>
  </conditionalFormatting>
  <conditionalFormatting sqref="D22:D26">
    <cfRule type="expression" dxfId="166" priority="52" stopIfTrue="1">
      <formula>IF(D22="E",IF(E22="",1,0),0)</formula>
    </cfRule>
  </conditionalFormatting>
  <conditionalFormatting sqref="D31:D32">
    <cfRule type="expression" dxfId="165" priority="51" stopIfTrue="1">
      <formula>IF(D31="E",IF(E31="",1,0),0)</formula>
    </cfRule>
  </conditionalFormatting>
  <conditionalFormatting sqref="D42:D45">
    <cfRule type="expression" dxfId="164" priority="50" stopIfTrue="1">
      <formula>IF(D42="E",IF(E42="",1,0),0)</formula>
    </cfRule>
  </conditionalFormatting>
  <conditionalFormatting sqref="F27:F30 F50:F90 F4 F6:F21 F33:F41">
    <cfRule type="expression" dxfId="163" priority="49" stopIfTrue="1">
      <formula>IF(F4="E",IF(G4="",1,0),0)</formula>
    </cfRule>
  </conditionalFormatting>
  <conditionalFormatting sqref="F96">
    <cfRule type="expression" dxfId="162" priority="48" stopIfTrue="1">
      <formula>IF(F96="E",IF(G96="",1,0),0)</formula>
    </cfRule>
  </conditionalFormatting>
  <conditionalFormatting sqref="F22:F26">
    <cfRule type="expression" dxfId="161" priority="47" stopIfTrue="1">
      <formula>IF(F22="E",IF(G22="",1,0),0)</formula>
    </cfRule>
  </conditionalFormatting>
  <conditionalFormatting sqref="F31:F32">
    <cfRule type="expression" dxfId="160" priority="46" stopIfTrue="1">
      <formula>IF(F31="E",IF(G31="",1,0),0)</formula>
    </cfRule>
  </conditionalFormatting>
  <conditionalFormatting sqref="F42:F45">
    <cfRule type="expression" dxfId="159" priority="45" stopIfTrue="1">
      <formula>IF(F42="E",IF(G42="",1,0),0)</formula>
    </cfRule>
  </conditionalFormatting>
  <conditionalFormatting sqref="H27:H30 H50:H90 H4 H6:H21 H33:H41">
    <cfRule type="expression" dxfId="158" priority="44" stopIfTrue="1">
      <formula>IF(H4="E",IF(I4="",1,0),0)</formula>
    </cfRule>
  </conditionalFormatting>
  <conditionalFormatting sqref="H96">
    <cfRule type="expression" dxfId="157" priority="43" stopIfTrue="1">
      <formula>IF(H96="E",IF(I96="",1,0),0)</formula>
    </cfRule>
  </conditionalFormatting>
  <conditionalFormatting sqref="H22:H26">
    <cfRule type="expression" dxfId="156" priority="42" stopIfTrue="1">
      <formula>IF(H22="E",IF(I22="",1,0),0)</formula>
    </cfRule>
  </conditionalFormatting>
  <conditionalFormatting sqref="H31:H32">
    <cfRule type="expression" dxfId="155" priority="41" stopIfTrue="1">
      <formula>IF(H31="E",IF(I31="",1,0),0)</formula>
    </cfRule>
  </conditionalFormatting>
  <conditionalFormatting sqref="H42:H45">
    <cfRule type="expression" dxfId="154" priority="40" stopIfTrue="1">
      <formula>IF(H42="E",IF(I42="",1,0),0)</formula>
    </cfRule>
  </conditionalFormatting>
  <conditionalFormatting sqref="J27:J30 J50:J90 J4 J6:J21 J33:J41">
    <cfRule type="expression" dxfId="153" priority="39" stopIfTrue="1">
      <formula>IF(J4="E",IF(K4="",1,0),0)</formula>
    </cfRule>
  </conditionalFormatting>
  <conditionalFormatting sqref="J96">
    <cfRule type="expression" dxfId="152" priority="38" stopIfTrue="1">
      <formula>IF(J96="E",IF(K96="",1,0),0)</formula>
    </cfRule>
  </conditionalFormatting>
  <conditionalFormatting sqref="Z27:Z30 Z50:Z90 Z4 X27:X30 X50:X90 X4 V27:V30 V50:V90 V4 T27:T30 T50:T90 T4 R27:R30 R50:R90 R4 P27:P30 P50:P90 P4 N27:N30 N50:N90 N4 N6:N21 P6:P21 R6:R21 T6:T21 V6:V21 X6:X21 Z6:Z21 Z33:Z41 X33:X41 V33:V41 T33:T41 R33:R41 P33:P41 N33:N41">
    <cfRule type="expression" dxfId="151" priority="29" stopIfTrue="1">
      <formula>IF(N4="E",IF(O4="",1,0),0)</formula>
    </cfRule>
  </conditionalFormatting>
  <conditionalFormatting sqref="Z96 X96 V96 T96 R96 P96 N96">
    <cfRule type="expression" dxfId="150" priority="28" stopIfTrue="1">
      <formula>IF(N96="E",IF(O96="",1,0),0)</formula>
    </cfRule>
  </conditionalFormatting>
  <conditionalFormatting sqref="J42:J45">
    <cfRule type="expression" dxfId="149" priority="35" stopIfTrue="1">
      <formula>IF(J42="E",IF(K42="",1,0),0)</formula>
    </cfRule>
  </conditionalFormatting>
  <conditionalFormatting sqref="L5">
    <cfRule type="expression" dxfId="148" priority="18" stopIfTrue="1">
      <formula>IF(L5="E",IF(M5="",1,0),0)</formula>
    </cfRule>
  </conditionalFormatting>
  <conditionalFormatting sqref="B5 AH5 AJ5 AL5 AN5 AP5 AR5 AT5 AV5 AX5 AZ5 BB5 BD5 BF5 BH5">
    <cfRule type="expression" dxfId="147" priority="24" stopIfTrue="1">
      <formula>IF(B5="E",IF(C5="",1,0),0)</formula>
    </cfRule>
  </conditionalFormatting>
  <conditionalFormatting sqref="L31:L32">
    <cfRule type="expression" dxfId="146" priority="31" stopIfTrue="1">
      <formula>IF(L31="E",IF(M31="",1,0),0)</formula>
    </cfRule>
  </conditionalFormatting>
  <conditionalFormatting sqref="L42:L45">
    <cfRule type="expression" dxfId="145" priority="30" stopIfTrue="1">
      <formula>IF(L42="E",IF(M42="",1,0),0)</formula>
    </cfRule>
  </conditionalFormatting>
  <conditionalFormatting sqref="F5">
    <cfRule type="expression" dxfId="144" priority="21" stopIfTrue="1">
      <formula>IF(F5="E",IF(G5="",1,0),0)</formula>
    </cfRule>
  </conditionalFormatting>
  <conditionalFormatting sqref="H5">
    <cfRule type="expression" dxfId="143" priority="20" stopIfTrue="1">
      <formula>IF(H5="E",IF(I5="",1,0),0)</formula>
    </cfRule>
  </conditionalFormatting>
  <conditionalFormatting sqref="Z22:Z26 X22:X26 V22:V26 T22:T26 R22:R26 P22:P26 N22:N26">
    <cfRule type="expression" dxfId="142" priority="27" stopIfTrue="1">
      <formula>IF(N22="E",IF(O22="",1,0),0)</formula>
    </cfRule>
  </conditionalFormatting>
  <conditionalFormatting sqref="BH46:BH49 BF46:BF49 BD46:BD49 BB46:BB49 AZ46:AZ49 AX46:AX49 AV46:AV49 AT46:AT49 AR46:AR49 AP46:AP49 AN46:AN49 AL46:AL49 AJ46:AJ49 AH46:AH49 B46:B49">
    <cfRule type="expression" dxfId="141" priority="16" stopIfTrue="1">
      <formula>IF(B46="E",IF(C46="",1,0),0)</formula>
    </cfRule>
  </conditionalFormatting>
  <conditionalFormatting sqref="AB5 AD5 AF5">
    <cfRule type="expression" dxfId="140" priority="23" stopIfTrue="1">
      <formula>IF(AB5="E",IF(AC5="",1,0),0)</formula>
    </cfRule>
  </conditionalFormatting>
  <conditionalFormatting sqref="L46:L49">
    <cfRule type="expression" dxfId="139" priority="10" stopIfTrue="1">
      <formula>IF(L46="E",IF(M46="",1,0),0)</formula>
    </cfRule>
  </conditionalFormatting>
  <conditionalFormatting sqref="D5">
    <cfRule type="expression" dxfId="138" priority="22" stopIfTrue="1">
      <formula>IF(D5="E",IF(E5="",1,0),0)</formula>
    </cfRule>
  </conditionalFormatting>
  <conditionalFormatting sqref="J5">
    <cfRule type="expression" dxfId="137" priority="19" stopIfTrue="1">
      <formula>IF(J5="E",IF(K5="",1,0),0)</formula>
    </cfRule>
  </conditionalFormatting>
  <conditionalFormatting sqref="AF46:AF49 AD46:AD49 AB46:AB49">
    <cfRule type="expression" dxfId="136" priority="15" stopIfTrue="1">
      <formula>IF(AB46="E",IF(AC46="",1,0),0)</formula>
    </cfRule>
  </conditionalFormatting>
  <conditionalFormatting sqref="D46:D49">
    <cfRule type="expression" dxfId="135" priority="14" stopIfTrue="1">
      <formula>IF(D46="E",IF(E46="",1,0),0)</formula>
    </cfRule>
  </conditionalFormatting>
  <conditionalFormatting sqref="F46:F49">
    <cfRule type="expression" dxfId="134" priority="13" stopIfTrue="1">
      <formula>IF(F46="E",IF(G46="",1,0),0)</formula>
    </cfRule>
  </conditionalFormatting>
  <conditionalFormatting sqref="H46:H49">
    <cfRule type="expression" dxfId="133" priority="12" stopIfTrue="1">
      <formula>IF(H46="E",IF(I46="",1,0),0)</formula>
    </cfRule>
  </conditionalFormatting>
  <conditionalFormatting sqref="J46:J49">
    <cfRule type="expression" dxfId="132" priority="11" stopIfTrue="1">
      <formula>IF(J46="E",IF(K46="",1,0),0)</formula>
    </cfRule>
  </conditionalFormatting>
  <conditionalFormatting sqref="B91:B95 AH91:AH95 AJ91:AJ95 AL91:AL95 AN91:AN95 AP91:AP95 AR91:AR95 AT91:AT95 AV91:AV95 AX91:AX95 AZ91:AZ95 BB91:BB95 BD91:BD95 BF91:BF95 BH91:BH95">
    <cfRule type="expression" dxfId="131" priority="8" stopIfTrue="1">
      <formula>IF(B91="E",IF(C91="",1,0),0)</formula>
    </cfRule>
  </conditionalFormatting>
  <conditionalFormatting sqref="AB91:AB95 AD91:AD95 AF91:AF95">
    <cfRule type="expression" dxfId="130" priority="7" stopIfTrue="1">
      <formula>IF(AB91="E",IF(AC91="",1,0),0)</formula>
    </cfRule>
  </conditionalFormatting>
  <conditionalFormatting sqref="L91:L95">
    <cfRule type="expression" dxfId="129" priority="2" stopIfTrue="1">
      <formula>IF(L91="E",IF(M91="",1,0),0)</formula>
    </cfRule>
  </conditionalFormatting>
  <conditionalFormatting sqref="D91:D95">
    <cfRule type="expression" dxfId="128" priority="6" stopIfTrue="1">
      <formula>IF(D91="E",IF(E91="",1,0),0)</formula>
    </cfRule>
  </conditionalFormatting>
  <conditionalFormatting sqref="F91:F95">
    <cfRule type="expression" dxfId="127" priority="5" stopIfTrue="1">
      <formula>IF(F91="E",IF(G91="",1,0),0)</formula>
    </cfRule>
  </conditionalFormatting>
  <conditionalFormatting sqref="H91:H95">
    <cfRule type="expression" dxfId="126" priority="4" stopIfTrue="1">
      <formula>IF(H91="E",IF(I91="",1,0),0)</formula>
    </cfRule>
  </conditionalFormatting>
  <conditionalFormatting sqref="J91:J95">
    <cfRule type="expression" dxfId="125" priority="3" stopIfTrue="1">
      <formula>IF(J91="E",IF(K91="",1,0),0)</formula>
    </cfRule>
  </conditionalFormatting>
  <conditionalFormatting sqref="Z91:Z95 X91:X95 V91:V95 T91:T95 R91:R95 P91:P95 N91:N95">
    <cfRule type="expression" dxfId="124" priority="1" stopIfTrue="1">
      <formula>IF(N91="E",IF(O91="",1,0),0)</formula>
    </cfRule>
  </conditionalFormatting>
  <pageMargins left="0.75" right="0.75" top="1" bottom="0.5" header="0.25" footer="0.25"/>
  <pageSetup scale="69" fitToHeight="2" orientation="portrait" r:id="rId1"/>
  <headerFooter alignWithMargins="0">
    <oddHeader>&amp;C&amp;"Arial,Bold"&amp;14BrownieTrax
&amp;12Summary Page - &amp;D</oddHeader>
  </headerFooter>
  <rowBreaks count="1" manualBreakCount="1">
    <brk id="8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8FBC6-2D0B-4C6E-AD13-F4964645FDB8}">
  <sheetPr>
    <tabColor theme="7" tint="-0.249977111117893"/>
  </sheetPr>
  <dimension ref="A1:X97"/>
  <sheetViews>
    <sheetView showGridLines="0" zoomScaleNormal="100" workbookViewId="0">
      <selection activeCell="E4" sqref="E4"/>
    </sheetView>
  </sheetViews>
  <sheetFormatPr defaultColWidth="9.140625" defaultRowHeight="12.75"/>
  <cols>
    <col min="1" max="1" width="0.85546875" style="354" customWidth="1"/>
    <col min="2" max="2" width="20.42578125" style="354" customWidth="1"/>
    <col min="3" max="3" width="24.42578125" style="354" customWidth="1"/>
    <col min="4" max="6" width="6.7109375" style="356" customWidth="1"/>
    <col min="7" max="7" width="1.7109375" style="285" customWidth="1"/>
    <col min="8" max="8" width="18.42578125" style="354" customWidth="1"/>
    <col min="9" max="9" width="22.42578125" style="354" customWidth="1"/>
    <col min="10" max="12" width="6.7109375" style="356" customWidth="1"/>
    <col min="13" max="13" width="2.7109375" style="354" customWidth="1"/>
    <col min="14" max="14" width="0.85546875" style="354" customWidth="1"/>
    <col min="15" max="15" width="44.42578125" style="358" customWidth="1"/>
    <col min="16" max="18" width="6.7109375" style="356" customWidth="1"/>
    <col min="19" max="19" width="1.7109375" style="359" customWidth="1"/>
    <col min="20" max="20" width="44.42578125" style="358" customWidth="1"/>
    <col min="21" max="23" width="6.7109375" style="356" customWidth="1"/>
    <col min="24" max="24" width="2.7109375" style="359" customWidth="1"/>
    <col min="25" max="16384" width="9.140625" style="354"/>
  </cols>
  <sheetData>
    <row r="1" spans="2:24" s="342" customFormat="1" ht="29.25" customHeight="1">
      <c r="C1" s="343" t="s">
        <v>1053</v>
      </c>
      <c r="D1" s="440"/>
      <c r="E1" s="440"/>
      <c r="F1" s="440"/>
      <c r="G1" s="441"/>
      <c r="H1" s="442"/>
      <c r="I1" s="442"/>
      <c r="J1" s="442"/>
      <c r="K1" s="442"/>
      <c r="L1" s="443"/>
      <c r="M1" s="349"/>
      <c r="O1" s="350"/>
      <c r="P1" s="351"/>
      <c r="Q1" s="351"/>
      <c r="R1" s="351"/>
      <c r="S1" s="352"/>
      <c r="T1" s="353"/>
      <c r="U1" s="351"/>
      <c r="V1" s="351"/>
      <c r="W1" s="351"/>
      <c r="X1" s="352"/>
    </row>
    <row r="2" spans="2:24" ht="12.95" customHeight="1">
      <c r="L2" s="357"/>
    </row>
    <row r="3" spans="2:24" ht="12.95" customHeight="1" thickBot="1"/>
    <row r="4" spans="2:24" ht="12.95" customHeight="1">
      <c r="B4" s="360"/>
      <c r="C4" s="361" t="s">
        <v>130</v>
      </c>
      <c r="D4" s="407" t="str">
        <f>IF((COUNTIF(Summary!B4:BI4,"E")-COUNTIF(Summary!B4:BI4,"Y")&gt;0),(COUNTIF(Summary!B4:BI4,"E")-COUNTIF(Summary!B4:BI4,"Y")),"")</f>
        <v/>
      </c>
      <c r="E4" s="484"/>
      <c r="F4" s="469" t="str">
        <f>IFERROR(IF(ISBLANK(D4)," ", IF(D4-E4&lt;=0,"none",D4-E4)), " ")</f>
        <v xml:space="preserve"> </v>
      </c>
      <c r="G4" s="285" t="str">
        <f>IF(COUNT(#REF!)=4,MAX(#REF!),"")</f>
        <v/>
      </c>
      <c r="H4" s="360"/>
      <c r="I4" s="362" t="s">
        <v>897</v>
      </c>
      <c r="J4" s="407" t="str">
        <f>IF((COUNTIF(Summary!B64:BI64,"E")-COUNTIF(Summary!B64:BI64,"Y")&gt;0),(COUNTIF(Summary!B64:BI64,"E")-COUNTIF(Summary!B64:BI64,"Y")),"")</f>
        <v/>
      </c>
      <c r="K4" s="484"/>
      <c r="L4" s="405" t="str">
        <f t="shared" ref="L4:L13" si="0">IFERROR(IF(ISBLANK(J4)," ", IF(J4-K4&lt;=0,"none",J4-K4)), " ")</f>
        <v xml:space="preserve"> </v>
      </c>
      <c r="O4" s="474" t="str">
        <f>'Fun Patches'!C5</f>
        <v>&lt;List Patch Here&gt;</v>
      </c>
      <c r="P4" s="479" t="str">
        <f>IF((COUNTIF(Summary!B113:BI113,"E")-COUNTIF(Summary!B113:BI113,"Y")&gt;0),(COUNTIF(Summary!B113:BI113,"E")-COUNTIF(Summary!B113:BI113,"Y")),"")</f>
        <v/>
      </c>
      <c r="Q4" s="484"/>
      <c r="R4" s="405" t="str">
        <f t="shared" ref="R4:R53" si="1">IFERROR(IF(ISBLANK(P4)," ", IF(P4-Q4&lt;=0,"none",P4-Q4)), " ")</f>
        <v xml:space="preserve"> </v>
      </c>
      <c r="T4" s="286"/>
      <c r="U4" s="493"/>
      <c r="V4" s="494"/>
      <c r="W4" s="405" t="str">
        <f t="shared" ref="W4:W67" si="2">IFERROR(IF(ISBLANK(U4)," ", IF(U4-V4&lt;=0,"none",U4-V4)), " ")</f>
        <v xml:space="preserve"> </v>
      </c>
    </row>
    <row r="5" spans="2:24" ht="12.95" customHeight="1">
      <c r="B5" s="360"/>
      <c r="C5" s="365" t="s">
        <v>152</v>
      </c>
      <c r="D5" s="407" t="str">
        <f>IF((COUNTIF(Summary!B5:BI5,"E")-COUNTIF(Summary!B5:BI5,"Y")&gt;0),(COUNTIF(Summary!B5:BI5,"E")-COUNTIF(Summary!B5:BI5,"Y")),"")</f>
        <v/>
      </c>
      <c r="E5" s="484"/>
      <c r="F5" s="405" t="str">
        <f t="shared" ref="F5:F32" si="3">IFERROR(IF(ISBLANK(D5)," ", IF(D5-E5&lt;=0,"none",D5-E5)), " ")</f>
        <v xml:space="preserve"> </v>
      </c>
      <c r="H5" s="360"/>
      <c r="I5" s="408" t="s">
        <v>1054</v>
      </c>
      <c r="J5" s="407" t="str">
        <f>IF((COUNTIF(Summary!B69:BI69,"E")-COUNTIF(Summary!B69:BI69,"Y")&gt;0),(COUNTIF(Summary!B69:BI69,"E")-COUNTIF(Summary!B69:BI69,"Y")),"")</f>
        <v/>
      </c>
      <c r="K5" s="486"/>
      <c r="L5" s="405" t="str">
        <f t="shared" si="0"/>
        <v xml:space="preserve"> </v>
      </c>
      <c r="O5" s="474" t="str">
        <f>'Fun Patches'!C6</f>
        <v>&lt;List Patch Here&gt;</v>
      </c>
      <c r="P5" s="479" t="str">
        <f>IF((COUNTIF(Summary!B114:BI114,"E")-COUNTIF(Summary!B114:BI114,"Y")&gt;0),(COUNTIF(Summary!B114:BI114,"E")-COUNTIF(Summary!B114:BI114,"Y")),"")</f>
        <v/>
      </c>
      <c r="Q5" s="484"/>
      <c r="R5" s="405" t="str">
        <f t="shared" si="1"/>
        <v xml:space="preserve"> </v>
      </c>
      <c r="T5" s="427"/>
      <c r="U5" s="495"/>
      <c r="V5" s="494"/>
      <c r="W5" s="405" t="str">
        <f t="shared" si="2"/>
        <v xml:space="preserve"> </v>
      </c>
    </row>
    <row r="6" spans="2:24" ht="12.95" customHeight="1" thickBot="1">
      <c r="B6" s="360"/>
      <c r="C6" s="369" t="s">
        <v>193</v>
      </c>
      <c r="D6" s="413" t="str">
        <f>IF((COUNTIF(Summary!B7:BI7,"E")-COUNTIF(Summary!B7:BI7,"Y")&gt;0),(COUNTIF(Summary!B7:BI7,"E")-COUNTIF(Summary!B7:BI7,"Y")),"")</f>
        <v/>
      </c>
      <c r="E6" s="485"/>
      <c r="F6" s="414" t="str">
        <f t="shared" si="3"/>
        <v xml:space="preserve"> </v>
      </c>
      <c r="H6" s="360"/>
      <c r="I6" s="410" t="s">
        <v>1055</v>
      </c>
      <c r="J6" s="413" t="str">
        <f>IF((COUNTIF(Summary!B74:BI74,"E")-COUNTIF(Summary!B74:BI74,"Y")&gt;0),(COUNTIF(Summary!B74:BI74,"E")-COUNTIF(Summary!B74:BI74,"Y")),"")</f>
        <v/>
      </c>
      <c r="K6" s="485"/>
      <c r="L6" s="414" t="str">
        <f t="shared" si="0"/>
        <v xml:space="preserve"> </v>
      </c>
      <c r="O6" s="474" t="str">
        <f>'Fun Patches'!C7</f>
        <v>&lt;List Patch Here&gt;</v>
      </c>
      <c r="P6" s="479" t="str">
        <f>IF((COUNTIF(Summary!B115:BI115,"E")-COUNTIF(Summary!B115:BI115,"Y")&gt;0),(COUNTIF(Summary!B115:BI115,"E")-COUNTIF(Summary!B115:BI115,"Y")),"")</f>
        <v/>
      </c>
      <c r="Q6" s="484"/>
      <c r="R6" s="405" t="str">
        <f t="shared" si="1"/>
        <v xml:space="preserve"> </v>
      </c>
      <c r="T6" s="427"/>
      <c r="U6" s="495"/>
      <c r="V6" s="494"/>
      <c r="W6" s="405" t="str">
        <f t="shared" si="2"/>
        <v xml:space="preserve"> </v>
      </c>
    </row>
    <row r="7" spans="2:24" ht="12.95" customHeight="1">
      <c r="B7" s="360"/>
      <c r="C7" s="370" t="s">
        <v>233</v>
      </c>
      <c r="D7" s="409" t="str">
        <f>IF((COUNTIF(Summary!B9:BI9,"E")-COUNTIF(Summary!B9:BI9,"Y")&gt;0),(COUNTIF(Summary!B9:BI9,"E")-COUNTIF(Summary!B9:BI9,"Y")),"")</f>
        <v/>
      </c>
      <c r="E7" s="484"/>
      <c r="F7" s="411" t="str">
        <f t="shared" si="3"/>
        <v xml:space="preserve"> </v>
      </c>
      <c r="H7" s="360"/>
      <c r="I7" s="361" t="s">
        <v>1056</v>
      </c>
      <c r="J7" s="409" t="str">
        <f>IF((COUNTIF(Summary!B14:BI14,"E")-COUNTIF(Summary!B14:BI14,"Y")&gt;0),(COUNTIF(Summary!B14:BI14,"E")-COUNTIF(Summary!B14:BI14,"Y")),"")</f>
        <v/>
      </c>
      <c r="K7" s="484"/>
      <c r="L7" s="411" t="str">
        <f t="shared" si="0"/>
        <v xml:space="preserve"> </v>
      </c>
      <c r="O7" s="474" t="str">
        <f>'Fun Patches'!C8</f>
        <v>&lt;List Patch Here&gt;</v>
      </c>
      <c r="P7" s="479" t="str">
        <f>IF((COUNTIF(Summary!B116:BI116,"E")-COUNTIF(Summary!B116:BI116,"Y")&gt;0),(COUNTIF(Summary!B116:BI116,"E")-COUNTIF(Summary!B116:BI116,"Y")),"")</f>
        <v/>
      </c>
      <c r="Q7" s="484"/>
      <c r="R7" s="405" t="str">
        <f t="shared" si="1"/>
        <v xml:space="preserve"> </v>
      </c>
      <c r="T7" s="427"/>
      <c r="U7" s="495"/>
      <c r="V7" s="494"/>
      <c r="W7" s="405" t="str">
        <f t="shared" si="2"/>
        <v xml:space="preserve"> </v>
      </c>
    </row>
    <row r="8" spans="2:24" ht="12.95" customHeight="1">
      <c r="B8" s="360"/>
      <c r="C8" s="365" t="s">
        <v>254</v>
      </c>
      <c r="D8" s="407" t="str">
        <f>IF((COUNTIF(Summary!B10:BI10,"E")-COUNTIF(Summary!B10:BI10,"Y")&gt;0),(COUNTIF(Summary!B10:BI10,"E")-COUNTIF(Summary!B10:BI10,"Y")),"")</f>
        <v/>
      </c>
      <c r="E8" s="486"/>
      <c r="F8" s="405" t="str">
        <f t="shared" si="3"/>
        <v xml:space="preserve"> </v>
      </c>
      <c r="H8" s="360"/>
      <c r="I8" s="365" t="s">
        <v>1057</v>
      </c>
      <c r="J8" s="407" t="str">
        <f>IF((COUNTIF(Summary!B17:BI17,"E")-COUNTIF(Summary!B17:BI17,"Y")&gt;0),(COUNTIF(Summary!B17:BI17,"E")-COUNTIF(Summary!B17:BI17,"Y")),"")</f>
        <v/>
      </c>
      <c r="K8" s="484"/>
      <c r="L8" s="405" t="str">
        <f t="shared" si="0"/>
        <v xml:space="preserve"> </v>
      </c>
      <c r="O8" s="474" t="str">
        <f>'Fun Patches'!C9</f>
        <v>&lt;List Patch Here&gt;</v>
      </c>
      <c r="P8" s="479" t="str">
        <f>IF((COUNTIF(Summary!B117:BI117,"E")-COUNTIF(Summary!B117:BI117,"Y")&gt;0),(COUNTIF(Summary!B117:BI117,"E")-COUNTIF(Summary!B117:BI117,"Y")),"")</f>
        <v/>
      </c>
      <c r="Q8" s="484"/>
      <c r="R8" s="405" t="str">
        <f t="shared" si="1"/>
        <v xml:space="preserve"> </v>
      </c>
      <c r="T8" s="427"/>
      <c r="U8" s="495"/>
      <c r="V8" s="494"/>
      <c r="W8" s="405" t="str">
        <f t="shared" si="2"/>
        <v xml:space="preserve"> </v>
      </c>
    </row>
    <row r="9" spans="2:24" ht="12.95" customHeight="1" thickBot="1">
      <c r="B9" s="360"/>
      <c r="C9" s="374" t="s">
        <v>275</v>
      </c>
      <c r="D9" s="413" t="str">
        <f>IF((COUNTIF(Summary!B11:BI11,"E")-COUNTIF(Summary!B11:BI11,"Y")&gt;0),(COUNTIF(Summary!B11:BI11,"E")-COUNTIF(Summary!B11:BI11,"Y")),"")</f>
        <v/>
      </c>
      <c r="E9" s="485"/>
      <c r="F9" s="414" t="str">
        <f t="shared" si="3"/>
        <v xml:space="preserve"> </v>
      </c>
      <c r="H9" s="360"/>
      <c r="I9" s="369" t="s">
        <v>1058</v>
      </c>
      <c r="J9" s="413" t="str">
        <f>IF((COUNTIF(Summary!B6:BI6,"E")-COUNTIF(Summary!B6:BI6,"Y")&gt;0),(COUNTIF(Summary!B6:BI6,"E")-COUNTIF(Summary!B6:BI6,"Y")),"")</f>
        <v/>
      </c>
      <c r="K9" s="487"/>
      <c r="L9" s="414" t="str">
        <f t="shared" si="0"/>
        <v xml:space="preserve"> </v>
      </c>
      <c r="O9" s="474" t="str">
        <f>'Fun Patches'!C10</f>
        <v>&lt;List Patch Here&gt;</v>
      </c>
      <c r="P9" s="479" t="str">
        <f>IF((COUNTIF(Summary!B118:BI118,"E")-COUNTIF(Summary!B118:BI118,"Y")&gt;0),(COUNTIF(Summary!B118:BI118,"E")-COUNTIF(Summary!B118:BI118,"Y")),"")</f>
        <v/>
      </c>
      <c r="Q9" s="484"/>
      <c r="R9" s="405" t="str">
        <f t="shared" si="1"/>
        <v xml:space="preserve"> </v>
      </c>
      <c r="T9" s="427"/>
      <c r="U9" s="495"/>
      <c r="V9" s="494"/>
      <c r="W9" s="405" t="str">
        <f t="shared" si="2"/>
        <v xml:space="preserve"> </v>
      </c>
    </row>
    <row r="10" spans="2:24" ht="12.95" customHeight="1" thickBot="1">
      <c r="B10" s="360"/>
      <c r="C10" s="361" t="s">
        <v>278</v>
      </c>
      <c r="D10" s="409" t="str">
        <f>IF((COUNTIF(Summary!B12:BI12,"E")-COUNTIF(Summary!B12:BI12,"Y")&gt;0),(COUNTIF(Summary!B12:BI12,"E")-COUNTIF(Summary!B12:BI12,"Y")),"")</f>
        <v/>
      </c>
      <c r="E10" s="484"/>
      <c r="F10" s="411" t="str">
        <f t="shared" si="3"/>
        <v xml:space="preserve"> </v>
      </c>
      <c r="G10" s="285" t="str">
        <f>IF(COUNT(#REF!)=4,MAX(#REF!),"")</f>
        <v/>
      </c>
      <c r="H10" s="360"/>
      <c r="I10" s="404" t="s">
        <v>909</v>
      </c>
      <c r="J10" s="415" t="str">
        <f>IF((COUNTIF(Summary!B78:BI78,"E")-COUNTIF(Summary!B78:BI78,"Y")+COUNTIF(Summary!B80:BI80,"E")-COUNTIF(Summary!B80:BI80,"Y")+COUNTIF(Summary!B82:BI82,"E")-COUNTIF(Summary!B82:BI82,"Y")+COUNTIF(Summary!B84:BI84,"E")-COUNTIF(Summary!B84:BI84,"Y"))&gt;0,IF((COUNTIF(Summary!B78:BI78,"E")-COUNTIF(Summary!B78:BI78,"Y")&gt;0),(COUNTIF(Summary!B78:BI78,"E")-COUNTIF(Summary!B78:BI78,"Y")),0)+IF((COUNTIF(Summary!B80:BI80,"E")-COUNTIF(Summary!B80:BI80,"Y")&gt;0),(COUNTIF(Summary!B80:BI80,"E")-COUNTIF(Summary!B80:BI80,"Y")),0)+IF((COUNTIF(Summary!B82:BI82,"E")-COUNTIF(Summary!B82:BI82,"Y")&gt;0),(COUNTIF(Summary!B82:BI82,"E")-COUNTIF(Summary!B82:BI82,"Y")),0)+IF((COUNTIF(Summary!B84:BI84,"E")-COUNTIF(Summary!B84:BI84,"Y")&gt;0),(COUNTIF(Summary!B84:BI84,"E")-COUNTIF(Summary!B84:BI84,"Y")),0),"")</f>
        <v/>
      </c>
      <c r="K10" s="487"/>
      <c r="L10" s="416" t="str">
        <f t="shared" si="0"/>
        <v xml:space="preserve"> </v>
      </c>
      <c r="O10" s="474" t="str">
        <f>'Fun Patches'!C11</f>
        <v>&lt;List Patch Here&gt;</v>
      </c>
      <c r="P10" s="479" t="str">
        <f>IF((COUNTIF(Summary!B119:BI119,"E")-COUNTIF(Summary!B119:BI119,"Y")&gt;0),(COUNTIF(Summary!B119:BI119,"E")-COUNTIF(Summary!B119:BI119,"Y")),"")</f>
        <v/>
      </c>
      <c r="Q10" s="484"/>
      <c r="R10" s="405" t="str">
        <f t="shared" si="1"/>
        <v xml:space="preserve"> </v>
      </c>
      <c r="T10" s="427"/>
      <c r="U10" s="495"/>
      <c r="V10" s="494"/>
      <c r="W10" s="405" t="str">
        <f t="shared" si="2"/>
        <v xml:space="preserve"> </v>
      </c>
    </row>
    <row r="11" spans="2:24" ht="12.95" customHeight="1">
      <c r="B11" s="360"/>
      <c r="C11" s="365" t="s">
        <v>297</v>
      </c>
      <c r="D11" s="407" t="str">
        <f>IF((COUNTIF(Summary!B13:BI13,"E")-COUNTIF(Summary!B13:BI13,"Y")&gt;0),(COUNTIF(Summary!B13:BI13,"E")-COUNTIF(Summary!B13:BI13,"Y")),"")</f>
        <v/>
      </c>
      <c r="E11" s="486"/>
      <c r="F11" s="405" t="str">
        <f t="shared" si="3"/>
        <v xml:space="preserve"> </v>
      </c>
      <c r="H11" s="360"/>
      <c r="I11" s="378" t="s">
        <v>935</v>
      </c>
      <c r="J11" s="409" t="str">
        <f>IF((COUNTIF(Summary!B79:BI79,"E")-COUNTIF(Summary!B79:BI79,"Y")&gt;0),(COUNTIF(Summary!B79:BI79,"E")-COUNTIF(Summary!B79:BI79,"Y")),"")</f>
        <v/>
      </c>
      <c r="K11" s="484"/>
      <c r="L11" s="411" t="str">
        <f t="shared" si="0"/>
        <v xml:space="preserve"> </v>
      </c>
      <c r="O11" s="474" t="str">
        <f>'Fun Patches'!C12</f>
        <v>&lt;List Patch Here&gt;</v>
      </c>
      <c r="P11" s="479" t="str">
        <f>IF((COUNTIF(Summary!B120:BI120,"E")-COUNTIF(Summary!B120:BI120,"Y")&gt;0),(COUNTIF(Summary!B120:BI120,"E")-COUNTIF(Summary!B120:BI120,"Y")),"")</f>
        <v/>
      </c>
      <c r="Q11" s="484"/>
      <c r="R11" s="405" t="str">
        <f t="shared" si="1"/>
        <v xml:space="preserve"> </v>
      </c>
      <c r="T11" s="427"/>
      <c r="U11" s="495"/>
      <c r="V11" s="494"/>
      <c r="W11" s="405" t="str">
        <f t="shared" si="2"/>
        <v xml:space="preserve"> </v>
      </c>
    </row>
    <row r="12" spans="2:24" ht="12.95" customHeight="1" thickBot="1">
      <c r="B12" s="360"/>
      <c r="C12" s="365" t="s">
        <v>319</v>
      </c>
      <c r="D12" s="413" t="str">
        <f>IF((COUNTIF(Summary!B15:BI15,"E")-COUNTIF(Summary!B15:BI15,"Y")&gt;0),(COUNTIF(Summary!B15:BI15,"E")-COUNTIF(Summary!B15:BI15,"Y")),"")</f>
        <v/>
      </c>
      <c r="E12" s="485"/>
      <c r="F12" s="414" t="str">
        <f t="shared" si="3"/>
        <v xml:space="preserve"> </v>
      </c>
      <c r="H12" s="360"/>
      <c r="I12" s="403" t="s">
        <v>942</v>
      </c>
      <c r="J12" s="407" t="str">
        <f>IF((COUNTIF(Summary!B81:BI81,"E")-COUNTIF(Summary!B81:BI81,"Y")&gt;0),(COUNTIF(Summary!B81:BI81,"E")-COUNTIF(Summary!B81:BI81,"Y")),"")</f>
        <v/>
      </c>
      <c r="K12" s="484"/>
      <c r="L12" s="405" t="str">
        <f t="shared" si="0"/>
        <v xml:space="preserve"> </v>
      </c>
      <c r="O12" s="474" t="str">
        <f>'Fun Patches'!C13</f>
        <v>&lt;List Patch Here&gt;</v>
      </c>
      <c r="P12" s="479" t="str">
        <f>IF((COUNTIF(Summary!B121:BI121,"E")-COUNTIF(Summary!B121:BI121,"Y")&gt;0),(COUNTIF(Summary!B121:BI121,"E")-COUNTIF(Summary!B121:BI121,"Y")),"")</f>
        <v/>
      </c>
      <c r="Q12" s="484"/>
      <c r="R12" s="405" t="str">
        <f t="shared" si="1"/>
        <v xml:space="preserve"> </v>
      </c>
      <c r="T12" s="427"/>
      <c r="U12" s="495"/>
      <c r="V12" s="494"/>
      <c r="W12" s="405" t="str">
        <f t="shared" si="2"/>
        <v xml:space="preserve"> </v>
      </c>
    </row>
    <row r="13" spans="2:24" ht="12.95" customHeight="1">
      <c r="B13" s="360"/>
      <c r="C13" s="370" t="s">
        <v>372</v>
      </c>
      <c r="D13" s="409" t="str">
        <f>IF((COUNTIF(Summary!B18:BI18,"E")-COUNTIF(Summary!B18:BI18,"Y")&gt;0),(COUNTIF(Summary!B18:BI18,"E")-COUNTIF(Summary!B18:BI18,"Y")),"")</f>
        <v/>
      </c>
      <c r="E13" s="484"/>
      <c r="F13" s="411" t="str">
        <f t="shared" si="3"/>
        <v xml:space="preserve"> </v>
      </c>
      <c r="H13" s="360"/>
      <c r="I13" s="362" t="s">
        <v>948</v>
      </c>
      <c r="J13" s="407" t="str">
        <f>IF((COUNTIF(Summary!B83:BI83,"E")-COUNTIF(Summary!B83:BI83,"Y")&gt;0),(COUNTIF(Summary!B83:BI83,"E")-COUNTIF(Summary!B83:BI83,"Y")),"")</f>
        <v/>
      </c>
      <c r="K13" s="484"/>
      <c r="L13" s="405" t="str">
        <f t="shared" si="0"/>
        <v xml:space="preserve"> </v>
      </c>
      <c r="O13" s="474" t="str">
        <f>'Fun Patches'!C14</f>
        <v>&lt;List Patch Here&gt;</v>
      </c>
      <c r="P13" s="479" t="str">
        <f>IF((COUNTIF(Summary!B122:BI122,"E")-COUNTIF(Summary!B122:BI122,"Y")&gt;0),(COUNTIF(Summary!B122:BI122,"E")-COUNTIF(Summary!B122:BI122,"Y")),"")</f>
        <v/>
      </c>
      <c r="Q13" s="484"/>
      <c r="R13" s="405" t="str">
        <f t="shared" si="1"/>
        <v xml:space="preserve"> </v>
      </c>
      <c r="T13" s="427"/>
      <c r="U13" s="495"/>
      <c r="V13" s="494"/>
      <c r="W13" s="405" t="str">
        <f t="shared" si="2"/>
        <v xml:space="preserve"> </v>
      </c>
    </row>
    <row r="14" spans="2:24" ht="12.95" customHeight="1">
      <c r="B14" s="360"/>
      <c r="C14" s="365" t="s">
        <v>393</v>
      </c>
      <c r="D14" s="407" t="str">
        <f>IF((COUNTIF(Summary!B19:BI19,"E")-COUNTIF(Summary!B19:BI19,"Y")&gt;0),(COUNTIF(Summary!B19:BI19,"E")-COUNTIF(Summary!B19:BI19,"Y")),"")</f>
        <v/>
      </c>
      <c r="E14" s="486"/>
      <c r="F14" s="405" t="str">
        <f t="shared" si="3"/>
        <v xml:space="preserve"> </v>
      </c>
      <c r="G14" s="285" t="str">
        <f>IF(COUNT(#REF!)=4,MAX(#REF!),"")</f>
        <v/>
      </c>
      <c r="H14" s="398"/>
      <c r="I14" s="398"/>
      <c r="J14" s="434"/>
      <c r="K14" s="434"/>
      <c r="L14" s="434"/>
      <c r="O14" s="474" t="str">
        <f>'Fun Patches'!C15</f>
        <v>&lt;List Patch Here&gt;</v>
      </c>
      <c r="P14" s="479" t="str">
        <f>IF((COUNTIF(Summary!B123:BI123,"E")-COUNTIF(Summary!B123:BI123,"Y")&gt;0),(COUNTIF(Summary!B123:BI123,"E")-COUNTIF(Summary!B123:BI123,"Y")),"")</f>
        <v/>
      </c>
      <c r="Q14" s="484"/>
      <c r="R14" s="405" t="str">
        <f t="shared" si="1"/>
        <v xml:space="preserve"> </v>
      </c>
      <c r="T14" s="427"/>
      <c r="U14" s="495"/>
      <c r="V14" s="494"/>
      <c r="W14" s="405" t="str">
        <f t="shared" si="2"/>
        <v xml:space="preserve"> </v>
      </c>
    </row>
    <row r="15" spans="2:24" ht="12.95" customHeight="1" thickBot="1">
      <c r="B15" s="360"/>
      <c r="C15" s="374" t="s">
        <v>414</v>
      </c>
      <c r="D15" s="413" t="str">
        <f>IF((COUNTIF(Summary!B20:BI20,"E")-COUNTIF(Summary!B20:BI20,"Y")&gt;0),(COUNTIF(Summary!B20:BI20,"E")-COUNTIF(Summary!B20:BI20,"Y")),"")</f>
        <v/>
      </c>
      <c r="E15" s="485"/>
      <c r="F15" s="414" t="str">
        <f t="shared" si="3"/>
        <v xml:space="preserve"> </v>
      </c>
      <c r="H15" s="300"/>
      <c r="I15" s="300"/>
      <c r="J15" s="307"/>
      <c r="K15" s="307"/>
      <c r="L15" s="307"/>
      <c r="O15" s="474" t="str">
        <f>'Fun Patches'!C16</f>
        <v>&lt;List Patch Here&gt;</v>
      </c>
      <c r="P15" s="479" t="str">
        <f>IF((COUNTIF(Summary!B124:BI124,"E")-COUNTIF(Summary!B124:BI124,"Y")&gt;0),(COUNTIF(Summary!B124:BI124,"E")-COUNTIF(Summary!B124:BI124,"Y")),"")</f>
        <v/>
      </c>
      <c r="Q15" s="484"/>
      <c r="R15" s="405" t="str">
        <f t="shared" si="1"/>
        <v xml:space="preserve"> </v>
      </c>
      <c r="T15" s="427"/>
      <c r="U15" s="495"/>
      <c r="V15" s="494"/>
      <c r="W15" s="405" t="str">
        <f t="shared" si="2"/>
        <v xml:space="preserve"> </v>
      </c>
    </row>
    <row r="16" spans="2:24" ht="12.95" customHeight="1">
      <c r="B16" s="360"/>
      <c r="C16" s="365" t="s">
        <v>435</v>
      </c>
      <c r="D16" s="409" t="str">
        <f>IF((COUNTIF(Summary!B21:BI21,"E")-COUNTIF(Summary!B21:BI21,"Y")&gt;0),(COUNTIF(Summary!B21:BI21,"E")-COUNTIF(Summary!B21:BI21,"Y")),"")</f>
        <v/>
      </c>
      <c r="E16" s="484"/>
      <c r="F16" s="411" t="str">
        <f t="shared" si="3"/>
        <v xml:space="preserve"> </v>
      </c>
      <c r="H16" s="611" t="str">
        <f>'Age-Level'!C117</f>
        <v>Investiture</v>
      </c>
      <c r="I16" s="611"/>
      <c r="J16" s="406" t="str">
        <f>IF((COUNTIF(Summary!B108:BI108,"E")-COUNTIF(Summary!B108:BI108,"Y")&gt;0),(COUNTIF(Summary!B108:BI108,"E")-COUNTIF(Summary!B108:BI108,"Y")),"")</f>
        <v/>
      </c>
      <c r="K16" s="484"/>
      <c r="L16" s="405" t="str">
        <f t="shared" ref="L16:L19" si="4">IFERROR(IF(ISBLANK(J16)," ", IF(J16-K16&lt;=0,"none",J16-K16)), " ")</f>
        <v xml:space="preserve"> </v>
      </c>
      <c r="O16" s="474" t="str">
        <f>'Fun Patches'!C17</f>
        <v>&lt;List Patch Here&gt;</v>
      </c>
      <c r="P16" s="479" t="str">
        <f>IF((COUNTIF(Summary!B125:BI125,"E")-COUNTIF(Summary!B125:BI125,"Y")&gt;0),(COUNTIF(Summary!B125:BI125,"E")-COUNTIF(Summary!B125:BI125,"Y")),"")</f>
        <v/>
      </c>
      <c r="Q16" s="484"/>
      <c r="R16" s="405" t="str">
        <f t="shared" si="1"/>
        <v xml:space="preserve"> </v>
      </c>
      <c r="T16" s="427"/>
      <c r="U16" s="495"/>
      <c r="V16" s="494"/>
      <c r="W16" s="405" t="str">
        <f t="shared" si="2"/>
        <v xml:space="preserve"> </v>
      </c>
    </row>
    <row r="17" spans="2:23" ht="12.95" customHeight="1">
      <c r="B17" s="360"/>
      <c r="C17" s="365" t="s">
        <v>456</v>
      </c>
      <c r="D17" s="407" t="str">
        <f>IF((COUNTIF(Summary!B22:BI22,"E")-COUNTIF(Summary!B22:BI22,"Y")&gt;0),(COUNTIF(Summary!B22:BI22,"E")-COUNTIF(Summary!B22:BI22,"Y")),"")</f>
        <v/>
      </c>
      <c r="E17" s="486"/>
      <c r="F17" s="405" t="str">
        <f t="shared" si="3"/>
        <v xml:space="preserve"> </v>
      </c>
      <c r="H17" s="611" t="str">
        <f>'Age-Level'!C118</f>
        <v>Rededication (1st year)</v>
      </c>
      <c r="I17" s="611"/>
      <c r="J17" s="406" t="str">
        <f>IF((COUNTIF(Summary!B109:BI109,"E")-COUNTIF(Summary!B109:BI109,"Y")&gt;0),(COUNTIF(Summary!B109:BI109,"E")-COUNTIF(Summary!B109:BI109,"Y")),"")</f>
        <v/>
      </c>
      <c r="K17" s="484"/>
      <c r="L17" s="405" t="str">
        <f t="shared" si="4"/>
        <v xml:space="preserve"> </v>
      </c>
      <c r="O17" s="474" t="str">
        <f>'Fun Patches'!C18</f>
        <v>&lt;List Patch Here&gt;</v>
      </c>
      <c r="P17" s="479" t="str">
        <f>IF((COUNTIF(Summary!B126:BI126,"E")-COUNTIF(Summary!B126:BI126,"Y")&gt;0),(COUNTIF(Summary!B126:BI126,"E")-COUNTIF(Summary!B126:BI126,"Y")),"")</f>
        <v/>
      </c>
      <c r="Q17" s="484"/>
      <c r="R17" s="405" t="str">
        <f t="shared" si="1"/>
        <v xml:space="preserve"> </v>
      </c>
      <c r="T17" s="427"/>
      <c r="U17" s="495"/>
      <c r="V17" s="494"/>
      <c r="W17" s="405" t="str">
        <f t="shared" si="2"/>
        <v xml:space="preserve"> </v>
      </c>
    </row>
    <row r="18" spans="2:23" ht="12.95" customHeight="1" thickBot="1">
      <c r="B18" s="360"/>
      <c r="C18" s="365" t="s">
        <v>477</v>
      </c>
      <c r="D18" s="413" t="str">
        <f>IF((COUNTIF(Summary!B23:BI23,"E")-COUNTIF(Summary!B23:BI23,"Y")&gt;0),(COUNTIF(Summary!B23:BI23,"E")-COUNTIF(Summary!B23:BI23,"Y")),"")</f>
        <v/>
      </c>
      <c r="E18" s="485"/>
      <c r="F18" s="414" t="str">
        <f t="shared" si="3"/>
        <v xml:space="preserve"> </v>
      </c>
      <c r="G18" s="285" t="str">
        <f>IF(COUNT(#REF!)=4,MAX(#REF!),"")</f>
        <v/>
      </c>
      <c r="H18" s="611" t="str">
        <f>'Age-Level'!C119</f>
        <v>Rededication (2nd year)</v>
      </c>
      <c r="I18" s="611"/>
      <c r="J18" s="406" t="str">
        <f>IF((COUNTIF(Summary!B110:BI110,"E")-COUNTIF(Summary!B110:BI110,"Y")&gt;0),(COUNTIF(Summary!B110:BI110,"E")-COUNTIF(Summary!B110:BI110,"Y")),"")</f>
        <v/>
      </c>
      <c r="K18" s="484"/>
      <c r="L18" s="405" t="str">
        <f t="shared" si="4"/>
        <v xml:space="preserve"> </v>
      </c>
      <c r="O18" s="474" t="str">
        <f>'Fun Patches'!C19</f>
        <v>&lt;List Patch Here&gt;</v>
      </c>
      <c r="P18" s="479" t="str">
        <f>IF((COUNTIF(Summary!B127:BI127,"E")-COUNTIF(Summary!B127:BI127,"Y")&gt;0),(COUNTIF(Summary!B127:BI127,"E")-COUNTIF(Summary!B127:BI127,"Y")),"")</f>
        <v/>
      </c>
      <c r="Q18" s="484"/>
      <c r="R18" s="405" t="str">
        <f t="shared" si="1"/>
        <v xml:space="preserve"> </v>
      </c>
      <c r="T18" s="427"/>
      <c r="U18" s="495"/>
      <c r="V18" s="494"/>
      <c r="W18" s="405" t="str">
        <f t="shared" si="2"/>
        <v xml:space="preserve"> </v>
      </c>
    </row>
    <row r="19" spans="2:23" ht="12.95" customHeight="1">
      <c r="B19" s="360"/>
      <c r="C19" s="370" t="s">
        <v>530</v>
      </c>
      <c r="D19" s="409" t="str">
        <f>IF((COUNTIF(Summary!B26:BI26,"E")-COUNTIF(Summary!B26:BI26,"Y")&gt;0),(COUNTIF(Summary!B26:BI26,"E")-COUNTIF(Summary!B26:BI26,"Y")),"")</f>
        <v/>
      </c>
      <c r="E19" s="484"/>
      <c r="F19" s="411" t="str">
        <f t="shared" si="3"/>
        <v xml:space="preserve"> </v>
      </c>
      <c r="H19" s="611" t="str">
        <f>'Age-Level'!C120</f>
        <v>Rededication (3rd year)</v>
      </c>
      <c r="I19" s="611"/>
      <c r="J19" s="406" t="str">
        <f>IF((COUNTIF(Summary!B111:BI111,"E")-COUNTIF(Summary!B111:BI111,"Y")&gt;0),(COUNTIF(Summary!B111:BI111,"E")-COUNTIF(Summary!B111:BI111,"Y")),"")</f>
        <v/>
      </c>
      <c r="K19" s="484"/>
      <c r="L19" s="405" t="str">
        <f t="shared" si="4"/>
        <v xml:space="preserve"> </v>
      </c>
      <c r="O19" s="474" t="str">
        <f>'Fun Patches'!C20</f>
        <v>&lt;List Patch Here&gt;</v>
      </c>
      <c r="P19" s="479" t="str">
        <f>IF((COUNTIF(Summary!B128:BI128,"E")-COUNTIF(Summary!B128:BI128,"Y")&gt;0),(COUNTIF(Summary!B128:BI128,"E")-COUNTIF(Summary!B128:BI128,"Y")),"")</f>
        <v/>
      </c>
      <c r="Q19" s="484"/>
      <c r="R19" s="405" t="str">
        <f t="shared" si="1"/>
        <v xml:space="preserve"> </v>
      </c>
      <c r="T19" s="427"/>
      <c r="U19" s="495"/>
      <c r="V19" s="494"/>
      <c r="W19" s="405" t="str">
        <f t="shared" si="2"/>
        <v xml:space="preserve"> </v>
      </c>
    </row>
    <row r="20" spans="2:23" ht="12.95" customHeight="1">
      <c r="B20" s="360"/>
      <c r="C20" s="365" t="s">
        <v>551</v>
      </c>
      <c r="D20" s="407" t="str">
        <f>IF((COUNTIF(Summary!B27:BI27,"E")-COUNTIF(Summary!B27:BI27,"Y")&gt;0),(COUNTIF(Summary!B27:BI27,"E")-COUNTIF(Summary!B27:BI27,"Y")),"")</f>
        <v/>
      </c>
      <c r="E20" s="486"/>
      <c r="F20" s="405" t="str">
        <f t="shared" si="3"/>
        <v xml:space="preserve"> </v>
      </c>
      <c r="H20" s="398"/>
      <c r="I20" s="398"/>
      <c r="J20" s="434"/>
      <c r="K20" s="434"/>
      <c r="L20" s="434"/>
      <c r="O20" s="474" t="str">
        <f>'Fun Patches'!C21</f>
        <v>&lt;List Patch Here&gt;</v>
      </c>
      <c r="P20" s="479" t="str">
        <f>IF((COUNTIF(Summary!B129:BI129,"E")-COUNTIF(Summary!B129:BI129,"Y")&gt;0),(COUNTIF(Summary!B129:BI129,"E")-COUNTIF(Summary!B129:BI129,"Y")),"")</f>
        <v/>
      </c>
      <c r="Q20" s="484"/>
      <c r="R20" s="405" t="str">
        <f t="shared" si="1"/>
        <v xml:space="preserve"> </v>
      </c>
      <c r="T20" s="427"/>
      <c r="U20" s="495"/>
      <c r="V20" s="494"/>
      <c r="W20" s="405" t="str">
        <f t="shared" si="2"/>
        <v xml:space="preserve"> </v>
      </c>
    </row>
    <row r="21" spans="2:23" ht="12.95" customHeight="1" thickBot="1">
      <c r="B21" s="360"/>
      <c r="C21" s="374" t="s">
        <v>572</v>
      </c>
      <c r="D21" s="413" t="str">
        <f>IF((COUNTIF(Summary!B28:BI28,"E")-COUNTIF(Summary!B28:BI28,"Y")&gt;0),(COUNTIF(Summary!B28:BI28,"E")-COUNTIF(Summary!B28:BI28,"Y")),"")</f>
        <v/>
      </c>
      <c r="E21" s="485"/>
      <c r="F21" s="414" t="str">
        <f t="shared" si="3"/>
        <v xml:space="preserve"> </v>
      </c>
      <c r="H21" s="300"/>
      <c r="I21" s="300"/>
      <c r="J21" s="307"/>
      <c r="K21" s="307"/>
      <c r="L21" s="307"/>
      <c r="M21" s="607"/>
      <c r="O21" s="474" t="str">
        <f>'Fun Patches'!C22</f>
        <v>&lt;List Patch Here&gt;</v>
      </c>
      <c r="P21" s="479" t="str">
        <f>IF((COUNTIF(Summary!B130:BI130,"E")-COUNTIF(Summary!B130:BI130,"Y")&gt;0),(COUNTIF(Summary!B130:BI130,"E")-COUNTIF(Summary!B130:BI130,"Y")),"")</f>
        <v/>
      </c>
      <c r="Q21" s="484"/>
      <c r="R21" s="405" t="str">
        <f t="shared" si="1"/>
        <v xml:space="preserve"> </v>
      </c>
      <c r="T21" s="427"/>
      <c r="U21" s="495"/>
      <c r="V21" s="494"/>
      <c r="W21" s="405" t="str">
        <f t="shared" si="2"/>
        <v xml:space="preserve"> </v>
      </c>
    </row>
    <row r="22" spans="2:23" ht="12.95" customHeight="1">
      <c r="B22" s="360"/>
      <c r="C22" s="365" t="s">
        <v>593</v>
      </c>
      <c r="D22" s="409" t="str">
        <f>IF((COUNTIF(Summary!B29:BI29,"E")-COUNTIF(Summary!B29:BI29,"Y")&gt;0),(COUNTIF(Summary!B29:BI29,"E")-COUNTIF(Summary!B29:BI29,"Y")),"")</f>
        <v/>
      </c>
      <c r="E22" s="484"/>
      <c r="F22" s="411" t="str">
        <f t="shared" si="3"/>
        <v xml:space="preserve"> </v>
      </c>
      <c r="G22" s="285" t="str">
        <f>IF(COUNT(#REF!)=2,MAX(#REF!),"")</f>
        <v/>
      </c>
      <c r="H22" s="612" t="str">
        <f>'Council Own'!B6</f>
        <v>&lt;&lt;List Badge 1 Here&gt;&gt;</v>
      </c>
      <c r="I22" s="613"/>
      <c r="J22" s="407" t="str">
        <f>IF((COUNTIF(Summary!B86:BI86,"E")-COUNTIF(Summary!B86:BI86,"Y")&gt;0),(COUNTIF(Summary!B86:BI86,"E")-COUNTIF(Summary!B86:BI86,"Y")),"")</f>
        <v/>
      </c>
      <c r="K22" s="488"/>
      <c r="L22" s="405" t="str">
        <f t="shared" ref="L22:L31" si="5">IFERROR(IF(ISBLANK(J22)," ", IF(J22-K22&lt;=0,"none",J22-K22)), " ")</f>
        <v xml:space="preserve"> </v>
      </c>
      <c r="M22" s="607"/>
      <c r="O22" s="474" t="str">
        <f>'Fun Patches'!C23</f>
        <v>&lt;List Patch Here&gt;</v>
      </c>
      <c r="P22" s="479" t="str">
        <f>IF((COUNTIF(Summary!B131:BI131,"E")-COUNTIF(Summary!B131:BI131,"Y")&gt;0),(COUNTIF(Summary!B131:BI131,"E")-COUNTIF(Summary!B131:BI131,"Y")),"")</f>
        <v/>
      </c>
      <c r="Q22" s="484"/>
      <c r="R22" s="405" t="str">
        <f t="shared" si="1"/>
        <v xml:space="preserve"> </v>
      </c>
      <c r="T22" s="427"/>
      <c r="U22" s="495"/>
      <c r="V22" s="494"/>
      <c r="W22" s="405" t="str">
        <f t="shared" si="2"/>
        <v xml:space="preserve"> </v>
      </c>
    </row>
    <row r="23" spans="2:23" ht="12.95" customHeight="1">
      <c r="B23" s="360"/>
      <c r="C23" s="365" t="s">
        <v>614</v>
      </c>
      <c r="D23" s="407" t="str">
        <f>IF((COUNTIF(Summary!B30:BI30,"E")-COUNTIF(Summary!B30:BI30,"Y")&gt;0),(COUNTIF(Summary!B30:BI30,"E")-COUNTIF(Summary!B30:BI30,"Y")),"")</f>
        <v/>
      </c>
      <c r="E23" s="486"/>
      <c r="F23" s="405" t="str">
        <f t="shared" si="3"/>
        <v xml:space="preserve"> </v>
      </c>
      <c r="H23" s="612" t="str">
        <f>'Council Own'!B30</f>
        <v>&lt;&lt;List Badge 2 Here&gt;&gt;</v>
      </c>
      <c r="I23" s="613"/>
      <c r="J23" s="407" t="str">
        <f>IF((COUNTIF(Summary!B87:BI87,"E")-COUNTIF(Summary!B87:BI87,"Y")&gt;0),(COUNTIF(Summary!B87:BI87,"E")-COUNTIF(Summary!B87:BI87,"Y")),"")</f>
        <v/>
      </c>
      <c r="K23" s="488"/>
      <c r="L23" s="405" t="str">
        <f t="shared" si="5"/>
        <v xml:space="preserve"> </v>
      </c>
      <c r="M23" s="607"/>
      <c r="O23" s="474" t="str">
        <f>'Fun Patches'!C24</f>
        <v>&lt;List Patch Here&gt;</v>
      </c>
      <c r="P23" s="479" t="str">
        <f>IF((COUNTIF(Summary!B132:BI132,"E")-COUNTIF(Summary!B132:BI132,"Y")&gt;0),(COUNTIF(Summary!B132:BI132,"E")-COUNTIF(Summary!B132:BI132,"Y")),"")</f>
        <v/>
      </c>
      <c r="Q23" s="484"/>
      <c r="R23" s="405" t="str">
        <f t="shared" si="1"/>
        <v xml:space="preserve"> </v>
      </c>
      <c r="T23" s="427"/>
      <c r="U23" s="495"/>
      <c r="V23" s="494"/>
      <c r="W23" s="405" t="str">
        <f t="shared" si="2"/>
        <v xml:space="preserve"> </v>
      </c>
    </row>
    <row r="24" spans="2:23" ht="12.95" customHeight="1" thickBot="1">
      <c r="B24" s="360"/>
      <c r="C24" s="365" t="s">
        <v>635</v>
      </c>
      <c r="D24" s="413" t="str">
        <f>IF((COUNTIF(Summary!B31:BI31,"E")-COUNTIF(Summary!B31:BI31,"Y")&gt;0),(COUNTIF(Summary!B31:BI31,"E")-COUNTIF(Summary!B31:BI31,"Y")),"")</f>
        <v/>
      </c>
      <c r="E24" s="485"/>
      <c r="F24" s="414" t="str">
        <f t="shared" si="3"/>
        <v xml:space="preserve"> </v>
      </c>
      <c r="G24" s="285" t="str">
        <f>IF(COUNT(#REF!)=2,MAX(#REF!),"")</f>
        <v/>
      </c>
      <c r="H24" s="614" t="str">
        <f>'Council Own'!B54</f>
        <v>&lt;&lt;List Badge 3 Here&gt;&gt;</v>
      </c>
      <c r="I24" s="615"/>
      <c r="J24" s="407" t="str">
        <f>IF((COUNTIF(Summary!B88:BI88,"E")-COUNTIF(Summary!B88:BI88,"Y")&gt;0),(COUNTIF(Summary!B88:BI88,"E")-COUNTIF(Summary!B88:BI88,"Y")),"")</f>
        <v/>
      </c>
      <c r="K24" s="489"/>
      <c r="L24" s="405" t="str">
        <f t="shared" si="5"/>
        <v xml:space="preserve"> </v>
      </c>
      <c r="M24" s="607"/>
      <c r="O24" s="474" t="str">
        <f>'Fun Patches'!C25</f>
        <v>&lt;List Patch Here&gt;</v>
      </c>
      <c r="P24" s="479" t="str">
        <f>IF((COUNTIF(Summary!B133:BI133,"E")-COUNTIF(Summary!B133:BI133,"Y")&gt;0),(COUNTIF(Summary!B133:BI133,"E")-COUNTIF(Summary!B133:BI133,"Y")),"")</f>
        <v/>
      </c>
      <c r="Q24" s="484"/>
      <c r="R24" s="405" t="str">
        <f t="shared" si="1"/>
        <v xml:space="preserve"> </v>
      </c>
      <c r="T24" s="427"/>
      <c r="U24" s="495"/>
      <c r="V24" s="494"/>
      <c r="W24" s="405" t="str">
        <f t="shared" si="2"/>
        <v xml:space="preserve"> </v>
      </c>
    </row>
    <row r="25" spans="2:23" ht="12.95" customHeight="1">
      <c r="B25" s="360"/>
      <c r="C25" s="370" t="s">
        <v>655</v>
      </c>
      <c r="D25" s="409" t="str">
        <f>IF((COUNTIF(Summary!B32:BI32,"E")-COUNTIF(Summary!B32:BI32,"Y")&gt;0),(COUNTIF(Summary!B32:BI32,"E")-COUNTIF(Summary!B32:BI32,"Y")),"")</f>
        <v/>
      </c>
      <c r="E25" s="484"/>
      <c r="F25" s="411" t="str">
        <f t="shared" si="3"/>
        <v xml:space="preserve"> </v>
      </c>
      <c r="H25" s="614" t="str">
        <f>'Council Own'!B78</f>
        <v>&lt;&lt;List Badge 4 Here&gt;&gt;</v>
      </c>
      <c r="I25" s="615"/>
      <c r="J25" s="407" t="str">
        <f>IF((COUNTIF(Summary!B89:BI89,"E")-COUNTIF(Summary!B89:BI89,"Y")&gt;0),(COUNTIF(Summary!B89:BI89,"E")-COUNTIF(Summary!B89:BI89,"Y")),"")</f>
        <v/>
      </c>
      <c r="K25" s="489"/>
      <c r="L25" s="405" t="str">
        <f t="shared" si="5"/>
        <v xml:space="preserve"> </v>
      </c>
      <c r="M25" s="607"/>
      <c r="O25" s="474" t="str">
        <f>'Fun Patches'!C26</f>
        <v>&lt;List Patch Here&gt;</v>
      </c>
      <c r="P25" s="479" t="str">
        <f>IF((COUNTIF(Summary!B134:BI134,"E")-COUNTIF(Summary!B134:BI134,"Y")&gt;0),(COUNTIF(Summary!B134:BI134,"E")-COUNTIF(Summary!B134:BI134,"Y")),"")</f>
        <v/>
      </c>
      <c r="Q25" s="484"/>
      <c r="R25" s="405" t="str">
        <f t="shared" si="1"/>
        <v xml:space="preserve"> </v>
      </c>
      <c r="T25" s="427"/>
      <c r="U25" s="495"/>
      <c r="V25" s="494"/>
      <c r="W25" s="405" t="str">
        <f t="shared" si="2"/>
        <v xml:space="preserve"> </v>
      </c>
    </row>
    <row r="26" spans="2:23" ht="12.95" customHeight="1">
      <c r="B26" s="360"/>
      <c r="C26" s="365" t="s">
        <v>692</v>
      </c>
      <c r="D26" s="407" t="str">
        <f>IF((COUNTIF(Summary!B34:BI34,"E")-COUNTIF(Summary!B34:BI34,"Y")&gt;0),(COUNTIF(Summary!B34:BI34,"E")-COUNTIF(Summary!B34:BI34,"Y")),"")</f>
        <v/>
      </c>
      <c r="E26" s="486"/>
      <c r="F26" s="405" t="str">
        <f t="shared" si="3"/>
        <v xml:space="preserve"> </v>
      </c>
      <c r="G26" s="285" t="str">
        <f>IF(COUNT(#REF!)=2,MAX(#REF!),"")</f>
        <v/>
      </c>
      <c r="H26" s="614" t="str">
        <f>'Council Own'!B102</f>
        <v>&lt;&lt;List Badge 5 Here&gt;&gt;</v>
      </c>
      <c r="I26" s="615"/>
      <c r="J26" s="407" t="str">
        <f>IF((COUNTIF(Summary!B90:BI90,"E")-COUNTIF(Summary!B90:BI90,"Y")&gt;0),(COUNTIF(Summary!B90:BI90,"E")-COUNTIF(Summary!B90:BI90,"Y")),"")</f>
        <v/>
      </c>
      <c r="K26" s="489"/>
      <c r="L26" s="405" t="str">
        <f t="shared" si="5"/>
        <v xml:space="preserve"> </v>
      </c>
      <c r="M26" s="607"/>
      <c r="O26" s="474" t="str">
        <f>'Fun Patches'!C27</f>
        <v>&lt;List Patch Here&gt;</v>
      </c>
      <c r="P26" s="479" t="str">
        <f>IF((COUNTIF(Summary!B135:BI135,"E")-COUNTIF(Summary!B135:BI135,"Y")&gt;0),(COUNTIF(Summary!B135:BI135,"E")-COUNTIF(Summary!B135:BI135,"Y")),"")</f>
        <v/>
      </c>
      <c r="Q26" s="484"/>
      <c r="R26" s="405" t="str">
        <f t="shared" si="1"/>
        <v xml:space="preserve"> </v>
      </c>
      <c r="T26" s="427"/>
      <c r="U26" s="495"/>
      <c r="V26" s="494"/>
      <c r="W26" s="405" t="str">
        <f t="shared" si="2"/>
        <v xml:space="preserve"> </v>
      </c>
    </row>
    <row r="27" spans="2:23" ht="12.95" customHeight="1" thickBot="1">
      <c r="B27" s="360"/>
      <c r="C27" s="374" t="s">
        <v>713</v>
      </c>
      <c r="D27" s="413" t="str">
        <f>IF((COUNTIF(Summary!B35:BI35,"E")-COUNTIF(Summary!B35:BI35,"Y")&gt;0),(COUNTIF(Summary!B35:BI35,"E")-COUNTIF(Summary!B35:BI35,"Y")),"")</f>
        <v/>
      </c>
      <c r="E27" s="485"/>
      <c r="F27" s="414" t="str">
        <f t="shared" si="3"/>
        <v xml:space="preserve"> </v>
      </c>
      <c r="H27" s="614" t="str">
        <f>'Council Own'!B125</f>
        <v>&lt;&lt;List Badge 6 Here&gt;&gt;</v>
      </c>
      <c r="I27" s="615"/>
      <c r="J27" s="407" t="str">
        <f>IF((COUNTIF(Summary!B91:BI91,"E")-COUNTIF(Summary!B91:BI91,"Y")&gt;0),(COUNTIF(Summary!B91:BI91,"E")-COUNTIF(Summary!B91:BI91,"Y")),"")</f>
        <v/>
      </c>
      <c r="K27" s="489"/>
      <c r="L27" s="405" t="str">
        <f t="shared" si="5"/>
        <v xml:space="preserve"> </v>
      </c>
      <c r="M27" s="607"/>
      <c r="O27" s="474" t="str">
        <f>'Fun Patches'!C28</f>
        <v>&lt;List Patch Here&gt;</v>
      </c>
      <c r="P27" s="479" t="str">
        <f>IF((COUNTIF(Summary!B136:BI136,"E")-COUNTIF(Summary!B136:BI136,"Y")&gt;0),(COUNTIF(Summary!B136:BI136,"E")-COUNTIF(Summary!B136:BI136,"Y")),"")</f>
        <v/>
      </c>
      <c r="Q27" s="484"/>
      <c r="R27" s="405" t="str">
        <f t="shared" si="1"/>
        <v xml:space="preserve"> </v>
      </c>
      <c r="T27" s="427"/>
      <c r="U27" s="495"/>
      <c r="V27" s="494"/>
      <c r="W27" s="405" t="str">
        <f t="shared" si="2"/>
        <v xml:space="preserve"> </v>
      </c>
    </row>
    <row r="28" spans="2:23" ht="12.95" customHeight="1">
      <c r="B28" s="360"/>
      <c r="C28" s="365" t="s">
        <v>734</v>
      </c>
      <c r="D28" s="409" t="str">
        <f>IF((COUNTIF(Summary!B36:BI36,"E")-COUNTIF(Summary!B36:BI36,"Y")&gt;0),(COUNTIF(Summary!B36:BI36,"E")-COUNTIF(Summary!B36:BI36,"Y")),"")</f>
        <v/>
      </c>
      <c r="E28" s="484"/>
      <c r="F28" s="411" t="str">
        <f t="shared" si="3"/>
        <v xml:space="preserve"> </v>
      </c>
      <c r="H28" s="614" t="str">
        <f>'Council Own'!B149</f>
        <v>&lt;&lt;List Badge 7 Here&gt;&gt;</v>
      </c>
      <c r="I28" s="615"/>
      <c r="J28" s="407" t="str">
        <f>IF((COUNTIF(Summary!B92:BI92,"E")-COUNTIF(Summary!B92:BI92,"Y")&gt;0),(COUNTIF(Summary!B92:BI92,"E")-COUNTIF(Summary!B92:BI92,"Y")),"")</f>
        <v/>
      </c>
      <c r="K28" s="489"/>
      <c r="L28" s="405" t="str">
        <f t="shared" si="5"/>
        <v xml:space="preserve"> </v>
      </c>
      <c r="M28" s="607"/>
      <c r="O28" s="474" t="str">
        <f>'Fun Patches'!C29</f>
        <v>&lt;List Patch Here&gt;</v>
      </c>
      <c r="P28" s="479" t="str">
        <f>IF((COUNTIF(Summary!B137:BI137,"E")-COUNTIF(Summary!B137:BI137,"Y")&gt;0),(COUNTIF(Summary!B137:BI137,"E")-COUNTIF(Summary!B137:BI137,"Y")),"")</f>
        <v/>
      </c>
      <c r="Q28" s="484"/>
      <c r="R28" s="405" t="str">
        <f t="shared" si="1"/>
        <v xml:space="preserve"> </v>
      </c>
      <c r="T28" s="427"/>
      <c r="U28" s="495"/>
      <c r="V28" s="494"/>
      <c r="W28" s="405" t="str">
        <f t="shared" si="2"/>
        <v xml:space="preserve"> </v>
      </c>
    </row>
    <row r="29" spans="2:23" ht="12.95" customHeight="1">
      <c r="B29" s="360"/>
      <c r="C29" s="369" t="s">
        <v>1143</v>
      </c>
      <c r="D29" s="407" t="str">
        <f>IF((COUNTIF(Summary!B8:BI8,"E")-COUNTIF(Summary!B8:BI8,"Y")+COUNTIF(Summary!B37:BI37,"E")-COUNTIF(Summary!B37:BI37,"Y"))&gt;0,IF((COUNTIF(Summary!B8:BI8,"E")-COUNTIF(Summary!B8:BI8,"Y")&gt;0),(COUNTIF(Summary!B8:BI8,"E")-COUNTIF(Summary!B8:BI8,"Y")),0)+IF((COUNTIF(Summary!B37:BI37,"E")-COUNTIF(Summary!B37:BI37,"Y")&gt;0),(COUNTIF(Summary!B37:BI37,"E")-COUNTIF(Summary!B37:BI37,"Y")),0),"")</f>
        <v/>
      </c>
      <c r="E29" s="486"/>
      <c r="F29" s="405" t="str">
        <f t="shared" si="3"/>
        <v xml:space="preserve"> </v>
      </c>
      <c r="H29" s="614" t="str">
        <f>'Council Own'!B173</f>
        <v>&lt;&lt;List Badge 8 Here&gt;&gt;</v>
      </c>
      <c r="I29" s="615"/>
      <c r="J29" s="407" t="str">
        <f>IF((COUNTIF(Summary!B93:BI93,"E")-COUNTIF(Summary!B93:BI93,"Y")&gt;0),(COUNTIF(Summary!B93:BI93,"E")-COUNTIF(Summary!B93:BI93,"Y")),"")</f>
        <v/>
      </c>
      <c r="K29" s="489"/>
      <c r="L29" s="405" t="str">
        <f t="shared" si="5"/>
        <v xml:space="preserve"> </v>
      </c>
      <c r="M29" s="607"/>
      <c r="O29" s="474" t="str">
        <f>'Fun Patches'!C30</f>
        <v>&lt;List Patch Here&gt;</v>
      </c>
      <c r="P29" s="479" t="str">
        <f>IF((COUNTIF(Summary!B138:BI138,"E")-COUNTIF(Summary!B138:BI138,"Y")&gt;0),(COUNTIF(Summary!B138:BI138,"E")-COUNTIF(Summary!B138:BI138,"Y")),"")</f>
        <v/>
      </c>
      <c r="Q29" s="484"/>
      <c r="R29" s="405" t="str">
        <f t="shared" si="1"/>
        <v xml:space="preserve"> </v>
      </c>
      <c r="T29" s="427"/>
      <c r="U29" s="495"/>
      <c r="V29" s="494"/>
      <c r="W29" s="405" t="str">
        <f t="shared" si="2"/>
        <v xml:space="preserve"> </v>
      </c>
    </row>
    <row r="30" spans="2:23" ht="12.95" customHeight="1" thickBot="1">
      <c r="B30" s="360"/>
      <c r="C30" s="374" t="s">
        <v>756</v>
      </c>
      <c r="D30" s="413" t="str">
        <f>IF((COUNTIF(Summary!B38:BI38,"E")-COUNTIF(Summary!B38:BI38,"Y")&gt;0),(COUNTIF(Summary!B38:BI38,"E")-COUNTIF(Summary!B38:BI38,"Y")),"")</f>
        <v/>
      </c>
      <c r="E30" s="487"/>
      <c r="F30" s="414" t="str">
        <f t="shared" si="3"/>
        <v xml:space="preserve"> </v>
      </c>
      <c r="H30" s="614" t="str">
        <f>'Council Own'!B197</f>
        <v>&lt;&lt;List Badge 9 Here&gt;&gt;</v>
      </c>
      <c r="I30" s="615"/>
      <c r="J30" s="407" t="str">
        <f>IF((COUNTIF(Summary!B94:BI94,"E")-COUNTIF(Summary!B94:BI94,"Y")&gt;0),(COUNTIF(Summary!B94:BI94,"E")-COUNTIF(Summary!B94:BI94,"Y")),"")</f>
        <v/>
      </c>
      <c r="K30" s="489"/>
      <c r="L30" s="405" t="str">
        <f t="shared" si="5"/>
        <v xml:space="preserve"> </v>
      </c>
      <c r="M30" s="607"/>
      <c r="O30" s="474" t="str">
        <f>'Fun Patches'!C31</f>
        <v>&lt;List Patch Here&gt;</v>
      </c>
      <c r="P30" s="479" t="str">
        <f>IF((COUNTIF(Summary!B139:BI139,"E")-COUNTIF(Summary!B139:BI139,"Y")&gt;0),(COUNTIF(Summary!B139:BI139,"E")-COUNTIF(Summary!B139:BI139,"Y")),"")</f>
        <v/>
      </c>
      <c r="Q30" s="484"/>
      <c r="R30" s="405" t="str">
        <f t="shared" si="1"/>
        <v xml:space="preserve"> </v>
      </c>
      <c r="T30" s="427"/>
      <c r="U30" s="495"/>
      <c r="V30" s="494"/>
      <c r="W30" s="405" t="str">
        <f t="shared" si="2"/>
        <v xml:space="preserve"> </v>
      </c>
    </row>
    <row r="31" spans="2:23" ht="12.95" customHeight="1">
      <c r="B31" s="360"/>
      <c r="C31" s="370" t="s">
        <v>777</v>
      </c>
      <c r="D31" s="409" t="str">
        <f>IF((COUNTIF(Summary!B39:BI39,"E")-COUNTIF(Summary!B39:BI39,"Y")&gt;0),(COUNTIF(Summary!B39:BI39,"E")-COUNTIF(Summary!B39:BI39,"Y")),"")</f>
        <v/>
      </c>
      <c r="E31" s="484"/>
      <c r="F31" s="411" t="str">
        <f t="shared" si="3"/>
        <v xml:space="preserve"> </v>
      </c>
      <c r="H31" s="614" t="str">
        <f>'Council Own'!B221</f>
        <v>&lt;&lt;List Badge 10 Here&gt;&gt;</v>
      </c>
      <c r="I31" s="615"/>
      <c r="J31" s="407" t="str">
        <f>IF((COUNTIF(Summary!B95:BI95,"E")-COUNTIF(Summary!B95:BI95,"Y")&gt;0),(COUNTIF(Summary!B95:BI95,"E")-COUNTIF(Summary!B95:BI95,"Y")),"")</f>
        <v/>
      </c>
      <c r="K31" s="489"/>
      <c r="L31" s="405" t="str">
        <f t="shared" si="5"/>
        <v xml:space="preserve"> </v>
      </c>
      <c r="M31" s="607"/>
      <c r="O31" s="474" t="str">
        <f>'Fun Patches'!C32</f>
        <v>&lt;List Patch Here&gt;</v>
      </c>
      <c r="P31" s="479" t="str">
        <f>IF((COUNTIF(Summary!B140:BI140,"E")-COUNTIF(Summary!B140:BI140,"Y")&gt;0),(COUNTIF(Summary!B140:BI140,"E")-COUNTIF(Summary!B140:BI140,"Y")),"")</f>
        <v/>
      </c>
      <c r="Q31" s="484"/>
      <c r="R31" s="405" t="str">
        <f t="shared" si="1"/>
        <v xml:space="preserve"> </v>
      </c>
      <c r="T31" s="427"/>
      <c r="U31" s="495"/>
      <c r="V31" s="494"/>
      <c r="W31" s="405" t="str">
        <f t="shared" si="2"/>
        <v xml:space="preserve"> </v>
      </c>
    </row>
    <row r="32" spans="2:23" ht="12.95" customHeight="1">
      <c r="B32" s="360"/>
      <c r="C32" s="402" t="s">
        <v>1144</v>
      </c>
      <c r="D32" s="407" t="str">
        <f>IF((COUNTIF(Summary!B41:BI41,"E")-COUNTIF(Summary!B41:BI41,"Y")+COUNTIF(Summary!B40:BI40,"E")-COUNTIF(Summary!B40:BI40,"Y"))&gt;0,IF((COUNTIF(Summary!B41:BI41,"E")-COUNTIF(Summary!B41:BI41,"Y")&gt;0),(COUNTIF(Summary!B41:BI41,"E")-COUNTIF(Summary!B41:BI41,"Y")),0)+IF((COUNTIF(Summary!B40:BI40,"E")-COUNTIF(Summary!B40:BI40,"Y")&gt;0),(COUNTIF(Summary!B40:BI40,"E")-COUNTIF(Summary!B40:BI40,"Y")),0),"")</f>
        <v/>
      </c>
      <c r="E32" s="484"/>
      <c r="F32" s="405" t="str">
        <f t="shared" si="3"/>
        <v xml:space="preserve"> </v>
      </c>
      <c r="M32" s="607"/>
      <c r="O32" s="474" t="str">
        <f>'Fun Patches'!C33</f>
        <v>&lt;List Patch Here&gt;</v>
      </c>
      <c r="P32" s="479" t="str">
        <f>IF((COUNTIF(Summary!B141:BI141,"E")-COUNTIF(Summary!B141:BI141,"Y")&gt;0),(COUNTIF(Summary!B141:BI141,"E")-COUNTIF(Summary!B141:BI141,"Y")),"")</f>
        <v/>
      </c>
      <c r="Q32" s="484"/>
      <c r="R32" s="405" t="str">
        <f t="shared" si="1"/>
        <v xml:space="preserve"> </v>
      </c>
      <c r="T32" s="427"/>
      <c r="U32" s="495"/>
      <c r="V32" s="494"/>
      <c r="W32" s="405" t="str">
        <f t="shared" si="2"/>
        <v xml:space="preserve"> </v>
      </c>
    </row>
    <row r="33" spans="2:23" ht="12.95" customHeight="1">
      <c r="M33" s="607"/>
      <c r="O33" s="474" t="str">
        <f>'Fun Patches'!C34</f>
        <v>&lt;List Patch Here&gt;</v>
      </c>
      <c r="P33" s="479" t="str">
        <f>IF((COUNTIF(Summary!B142:BI142,"E")-COUNTIF(Summary!B142:BI142,"Y")&gt;0),(COUNTIF(Summary!B142:BI142,"E")-COUNTIF(Summary!B142:BI142,"Y")),"")</f>
        <v/>
      </c>
      <c r="Q33" s="484"/>
      <c r="R33" s="405" t="str">
        <f t="shared" si="1"/>
        <v xml:space="preserve"> </v>
      </c>
      <c r="T33" s="427"/>
      <c r="U33" s="495"/>
      <c r="V33" s="494"/>
      <c r="W33" s="405" t="str">
        <f t="shared" si="2"/>
        <v xml:space="preserve"> </v>
      </c>
    </row>
    <row r="34" spans="2:23" ht="12.95" customHeight="1">
      <c r="H34" s="610"/>
      <c r="I34" s="610"/>
      <c r="J34" s="493"/>
      <c r="K34" s="497"/>
      <c r="L34" s="405" t="str">
        <f t="shared" ref="L34:L75" si="6">IFERROR(IF(ISBLANK(J34)," ", IF(J34-K34&lt;=0,"none",J34-K34)), " ")</f>
        <v xml:space="preserve"> </v>
      </c>
      <c r="M34" s="607"/>
      <c r="O34" s="474" t="str">
        <f>'Fun Patches'!C35</f>
        <v>&lt;List Patch Here&gt;</v>
      </c>
      <c r="P34" s="479" t="str">
        <f>IF((COUNTIF(Summary!B143:BI143,"E")-COUNTIF(Summary!B143:BI143,"Y")&gt;0),(COUNTIF(Summary!B143:BI143,"E")-COUNTIF(Summary!B143:BI143,"Y")),"")</f>
        <v/>
      </c>
      <c r="Q34" s="484"/>
      <c r="R34" s="405" t="str">
        <f t="shared" si="1"/>
        <v xml:space="preserve"> </v>
      </c>
      <c r="T34" s="427"/>
      <c r="U34" s="495"/>
      <c r="V34" s="494"/>
      <c r="W34" s="405" t="str">
        <f t="shared" si="2"/>
        <v xml:space="preserve"> </v>
      </c>
    </row>
    <row r="35" spans="2:23" ht="12.95" customHeight="1">
      <c r="B35" s="382"/>
      <c r="C35" s="361" t="s">
        <v>509</v>
      </c>
      <c r="D35" s="407" t="str">
        <f>IF((COUNTIF(Summary!B25:BI25,"E")-COUNTIF(Summary!B25:BI25,"Y")&gt;0),(COUNTIF(Summary!B25:BI25,"E")-COUNTIF(Summary!B25:BI25,"Y")),"")</f>
        <v/>
      </c>
      <c r="E35" s="484"/>
      <c r="F35" s="405" t="str">
        <f t="shared" ref="F35:F38" si="7">IFERROR(IF(ISBLANK(D35)," ", IF(D35-E35&lt;=0,"none",D35-E35)), " ")</f>
        <v xml:space="preserve"> </v>
      </c>
      <c r="H35" s="609"/>
      <c r="I35" s="609"/>
      <c r="J35" s="495"/>
      <c r="K35" s="498"/>
      <c r="L35" s="405" t="str">
        <f t="shared" si="6"/>
        <v xml:space="preserve"> </v>
      </c>
      <c r="M35" s="607"/>
      <c r="O35" s="474" t="str">
        <f>'Fun Patches'!C36</f>
        <v>&lt;List Patch Here&gt;</v>
      </c>
      <c r="P35" s="479" t="str">
        <f>IF((COUNTIF(Summary!B144:BI144,"E")-COUNTIF(Summary!B144:BI144,"Y")&gt;0),(COUNTIF(Summary!B144:BI144,"E")-COUNTIF(Summary!B144:BI144,"Y")),"")</f>
        <v/>
      </c>
      <c r="Q35" s="484"/>
      <c r="R35" s="405" t="str">
        <f t="shared" si="1"/>
        <v xml:space="preserve"> </v>
      </c>
      <c r="T35" s="427"/>
      <c r="U35" s="495"/>
      <c r="V35" s="494"/>
      <c r="W35" s="405" t="str">
        <f t="shared" si="2"/>
        <v xml:space="preserve"> </v>
      </c>
    </row>
    <row r="36" spans="2:23" ht="12.95" customHeight="1" thickBot="1">
      <c r="B36" s="383"/>
      <c r="C36" s="374" t="s">
        <v>676</v>
      </c>
      <c r="D36" s="413" t="str">
        <f>IF((COUNTIF(Summary!B33:BI33,"E")-COUNTIF(Summary!B33:BI33,"Y")&gt;0),(COUNTIF(Summary!B33:BI33,"E")-COUNTIF(Summary!B33:BI33,"Y")),"")</f>
        <v/>
      </c>
      <c r="E36" s="485"/>
      <c r="F36" s="414" t="str">
        <f t="shared" si="7"/>
        <v xml:space="preserve"> </v>
      </c>
      <c r="H36" s="609"/>
      <c r="I36" s="609"/>
      <c r="J36" s="495"/>
      <c r="K36" s="498"/>
      <c r="L36" s="405" t="str">
        <f t="shared" si="6"/>
        <v xml:space="preserve"> </v>
      </c>
      <c r="M36" s="607"/>
      <c r="O36" s="474" t="str">
        <f>'Fun Patches'!C37</f>
        <v>&lt;List Patch Here&gt;</v>
      </c>
      <c r="P36" s="479" t="str">
        <f>IF((COUNTIF(Summary!B145:BI145,"E")-COUNTIF(Summary!B145:BI145,"Y")&gt;0),(COUNTIF(Summary!B145:BI145,"E")-COUNTIF(Summary!B145:BI145,"Y")),"")</f>
        <v/>
      </c>
      <c r="Q36" s="484"/>
      <c r="R36" s="405" t="str">
        <f t="shared" si="1"/>
        <v xml:space="preserve"> </v>
      </c>
      <c r="T36" s="427"/>
      <c r="U36" s="495"/>
      <c r="V36" s="494"/>
      <c r="W36" s="405" t="str">
        <f t="shared" si="2"/>
        <v xml:space="preserve"> </v>
      </c>
    </row>
    <row r="37" spans="2:23" ht="12.95" customHeight="1">
      <c r="B37" s="383"/>
      <c r="C37" s="361" t="s">
        <v>498</v>
      </c>
      <c r="D37" s="409" t="str">
        <f>IF((COUNTIF(Summary!B24:BI24,"E")-COUNTIF(Summary!B24:BI24,"Y")&gt;0),(COUNTIF(Summary!B24:BI24,"E")-COUNTIF(Summary!B24:BI24,"Y")),"")</f>
        <v/>
      </c>
      <c r="E37" s="484"/>
      <c r="F37" s="411" t="str">
        <f t="shared" si="7"/>
        <v xml:space="preserve"> </v>
      </c>
      <c r="H37" s="610"/>
      <c r="I37" s="610"/>
      <c r="J37" s="495"/>
      <c r="K37" s="498"/>
      <c r="L37" s="405" t="str">
        <f t="shared" si="6"/>
        <v xml:space="preserve"> </v>
      </c>
      <c r="M37" s="607"/>
      <c r="O37" s="474" t="str">
        <f>'Fun Patches'!C38</f>
        <v>&lt;List Patch Here&gt;</v>
      </c>
      <c r="P37" s="479" t="str">
        <f>IF((COUNTIF(Summary!B146:BI146,"E")-COUNTIF(Summary!B146:BI146,"Y")&gt;0),(COUNTIF(Summary!B146:BI146,"E")-COUNTIF(Summary!B146:BI146,"Y")),"")</f>
        <v/>
      </c>
      <c r="Q37" s="484"/>
      <c r="R37" s="405" t="str">
        <f t="shared" si="1"/>
        <v xml:space="preserve"> </v>
      </c>
      <c r="T37" s="427"/>
      <c r="U37" s="495"/>
      <c r="V37" s="494"/>
      <c r="W37" s="405" t="str">
        <f t="shared" si="2"/>
        <v xml:space="preserve"> </v>
      </c>
    </row>
    <row r="38" spans="2:23" ht="12.95" customHeight="1">
      <c r="B38" s="384"/>
      <c r="C38" s="369" t="s">
        <v>340</v>
      </c>
      <c r="D38" s="407" t="str">
        <f>IF((COUNTIF(Summary!B16:BI16,"E")-COUNTIF(Summary!B16:BI16,"Y")&gt;0),(COUNTIF(Summary!B16:BI16,"E")-COUNTIF(Summary!B16:BI16,"Y")),"")</f>
        <v/>
      </c>
      <c r="E38" s="484"/>
      <c r="F38" s="405" t="str">
        <f t="shared" si="7"/>
        <v xml:space="preserve"> </v>
      </c>
      <c r="H38" s="609"/>
      <c r="I38" s="609"/>
      <c r="J38" s="495"/>
      <c r="K38" s="498"/>
      <c r="L38" s="405" t="str">
        <f t="shared" si="6"/>
        <v xml:space="preserve"> </v>
      </c>
      <c r="M38" s="607"/>
      <c r="O38" s="474" t="str">
        <f>'Fun Patches'!C39</f>
        <v>&lt;List Patch Here&gt;</v>
      </c>
      <c r="P38" s="479" t="str">
        <f>IF((COUNTIF(Summary!B147:BI147,"E")-COUNTIF(Summary!B147:BI147,"Y")&gt;0),(COUNTIF(Summary!B147:BI147,"E")-COUNTIF(Summary!B147:BI147,"Y")),"")</f>
        <v/>
      </c>
      <c r="Q38" s="484"/>
      <c r="R38" s="405" t="str">
        <f t="shared" si="1"/>
        <v xml:space="preserve"> </v>
      </c>
      <c r="T38" s="427"/>
      <c r="U38" s="495"/>
      <c r="V38" s="494"/>
      <c r="W38" s="405" t="str">
        <f t="shared" si="2"/>
        <v xml:space="preserve"> </v>
      </c>
    </row>
    <row r="39" spans="2:23" ht="12.95" customHeight="1">
      <c r="H39" s="609"/>
      <c r="I39" s="609"/>
      <c r="J39" s="495"/>
      <c r="K39" s="498"/>
      <c r="L39" s="405" t="str">
        <f t="shared" si="6"/>
        <v xml:space="preserve"> </v>
      </c>
      <c r="M39" s="607"/>
      <c r="O39" s="474" t="str">
        <f>'Fun Patches'!C40</f>
        <v>&lt;List Patch Here&gt;</v>
      </c>
      <c r="P39" s="479" t="str">
        <f>IF((COUNTIF(Summary!B148:BI148,"E")-COUNTIF(Summary!B148:BI148,"Y")&gt;0),(COUNTIF(Summary!B148:BI148,"E")-COUNTIF(Summary!B148:BI148,"Y")),"")</f>
        <v/>
      </c>
      <c r="Q39" s="484"/>
      <c r="R39" s="405" t="str">
        <f t="shared" si="1"/>
        <v xml:space="preserve"> </v>
      </c>
      <c r="T39" s="427"/>
      <c r="U39" s="495"/>
      <c r="V39" s="494"/>
      <c r="W39" s="405" t="str">
        <f t="shared" si="2"/>
        <v xml:space="preserve"> </v>
      </c>
    </row>
    <row r="40" spans="2:23" ht="12.95" customHeight="1">
      <c r="H40" s="610"/>
      <c r="I40" s="610"/>
      <c r="J40" s="495"/>
      <c r="K40" s="498"/>
      <c r="L40" s="405" t="str">
        <f t="shared" si="6"/>
        <v xml:space="preserve"> </v>
      </c>
      <c r="M40" s="607"/>
      <c r="O40" s="474" t="str">
        <f>'Fun Patches'!C41</f>
        <v>&lt;List Patch Here&gt;</v>
      </c>
      <c r="P40" s="479" t="str">
        <f>IF((COUNTIF(Summary!B149:BI149,"E")-COUNTIF(Summary!B149:BI149,"Y")&gt;0),(COUNTIF(Summary!B149:BI149,"E")-COUNTIF(Summary!B149:BI149,"Y")),"")</f>
        <v/>
      </c>
      <c r="Q40" s="484"/>
      <c r="R40" s="405" t="str">
        <f t="shared" si="1"/>
        <v xml:space="preserve"> </v>
      </c>
      <c r="T40" s="427"/>
      <c r="U40" s="495"/>
      <c r="V40" s="494"/>
      <c r="W40" s="405" t="str">
        <f t="shared" si="2"/>
        <v xml:space="preserve"> </v>
      </c>
    </row>
    <row r="41" spans="2:23" ht="12.95" customHeight="1">
      <c r="B41" s="360"/>
      <c r="C41" s="361" t="s">
        <v>1061</v>
      </c>
      <c r="D41" s="407" t="str">
        <f>IF((COUNTIF(Summary!B43:BI43,"E")-COUNTIF(Summary!B43:BI43,"Y")&gt;0),(COUNTIF(Summary!B43:BI43,"E")-COUNTIF(Summary!B43:BI43,"Y")),"")</f>
        <v/>
      </c>
      <c r="E41" s="484"/>
      <c r="F41" s="405" t="str">
        <f t="shared" ref="F41:F55" si="8">IFERROR(IF(ISBLANK(D41)," ", IF(D41-E41&lt;=0,"none",D41-E41)), " ")</f>
        <v xml:space="preserve"> </v>
      </c>
      <c r="H41" s="609"/>
      <c r="I41" s="609"/>
      <c r="J41" s="495"/>
      <c r="K41" s="498"/>
      <c r="L41" s="405" t="str">
        <f t="shared" si="6"/>
        <v xml:space="preserve"> </v>
      </c>
      <c r="M41" s="607"/>
      <c r="O41" s="474" t="str">
        <f>'Fun Patches'!C42</f>
        <v>&lt;List Patch Here&gt;</v>
      </c>
      <c r="P41" s="479" t="str">
        <f>IF((COUNTIF(Summary!B150:BI150,"E")-COUNTIF(Summary!B150:BI150,"Y")&gt;0),(COUNTIF(Summary!B150:BI150,"E")-COUNTIF(Summary!B150:BI150,"Y")),"")</f>
        <v/>
      </c>
      <c r="Q41" s="484"/>
      <c r="R41" s="405" t="str">
        <f t="shared" si="1"/>
        <v xml:space="preserve"> </v>
      </c>
      <c r="T41" s="427"/>
      <c r="U41" s="495"/>
      <c r="V41" s="494"/>
      <c r="W41" s="405" t="str">
        <f t="shared" si="2"/>
        <v xml:space="preserve"> </v>
      </c>
    </row>
    <row r="42" spans="2:23" ht="12.95" customHeight="1">
      <c r="B42" s="360"/>
      <c r="C42" s="365" t="s">
        <v>1062</v>
      </c>
      <c r="D42" s="407" t="str">
        <f>IF((COUNTIF(Summary!B44:BI44,"E")-COUNTIF(Summary!B44:BI44,"Y")&gt;0),(COUNTIF(Summary!B44:BI44,"E")-COUNTIF(Summary!B44:BI44,"Y")),"")</f>
        <v/>
      </c>
      <c r="E42" s="484"/>
      <c r="F42" s="405" t="str">
        <f t="shared" si="8"/>
        <v xml:space="preserve"> </v>
      </c>
      <c r="H42" s="609"/>
      <c r="I42" s="609"/>
      <c r="J42" s="495"/>
      <c r="K42" s="498"/>
      <c r="L42" s="405" t="str">
        <f t="shared" si="6"/>
        <v xml:space="preserve"> </v>
      </c>
      <c r="M42" s="607"/>
      <c r="O42" s="474" t="str">
        <f>'Fun Patches'!C43</f>
        <v>&lt;List Patch Here&gt;</v>
      </c>
      <c r="P42" s="479" t="str">
        <f>IF((COUNTIF(Summary!B151:BI151,"E")-COUNTIF(Summary!B151:BI151,"Y")&gt;0),(COUNTIF(Summary!B151:BI151,"E")-COUNTIF(Summary!B151:BI151,"Y")),"")</f>
        <v/>
      </c>
      <c r="Q42" s="484"/>
      <c r="R42" s="405" t="str">
        <f t="shared" si="1"/>
        <v xml:space="preserve"> </v>
      </c>
      <c r="T42" s="427"/>
      <c r="U42" s="495"/>
      <c r="V42" s="494"/>
      <c r="W42" s="405" t="str">
        <f t="shared" si="2"/>
        <v xml:space="preserve"> </v>
      </c>
    </row>
    <row r="43" spans="2:23" ht="12.95" customHeight="1" thickBot="1">
      <c r="B43" s="360"/>
      <c r="C43" s="374" t="s">
        <v>1063</v>
      </c>
      <c r="D43" s="413" t="str">
        <f>IF((COUNTIF(Summary!B45:BI45,"E")-COUNTIF(Summary!B45:BI45,"Y")&gt;0),(COUNTIF(Summary!B45:BI45,"E")-COUNTIF(Summary!B45:BI45,"Y")),"")</f>
        <v/>
      </c>
      <c r="E43" s="485"/>
      <c r="F43" s="414" t="str">
        <f t="shared" si="8"/>
        <v xml:space="preserve"> </v>
      </c>
      <c r="H43" s="610"/>
      <c r="I43" s="610"/>
      <c r="J43" s="495"/>
      <c r="K43" s="498"/>
      <c r="L43" s="405" t="str">
        <f t="shared" si="6"/>
        <v xml:space="preserve"> </v>
      </c>
      <c r="M43" s="607"/>
      <c r="O43" s="474" t="str">
        <f>'Fun Patches'!C44</f>
        <v>&lt;List Patch Here&gt;</v>
      </c>
      <c r="P43" s="479" t="str">
        <f>IF((COUNTIF(Summary!B152:BI152,"E")-COUNTIF(Summary!B152:BI152,"Y")&gt;0),(COUNTIF(Summary!B152:BI152,"E")-COUNTIF(Summary!B152:BI152,"Y")),"")</f>
        <v/>
      </c>
      <c r="Q43" s="484"/>
      <c r="R43" s="405" t="str">
        <f t="shared" si="1"/>
        <v xml:space="preserve"> </v>
      </c>
      <c r="T43" s="427"/>
      <c r="U43" s="495"/>
      <c r="V43" s="494"/>
      <c r="W43" s="405" t="str">
        <f t="shared" si="2"/>
        <v xml:space="preserve"> </v>
      </c>
    </row>
    <row r="44" spans="2:23" ht="12.95" customHeight="1">
      <c r="B44" s="360"/>
      <c r="C44" s="361" t="s">
        <v>1064</v>
      </c>
      <c r="D44" s="409" t="str">
        <f>IF((COUNTIF(Summary!B47:BI47,"E")-COUNTIF(Summary!B47:BI47,"Y")&gt;0),(COUNTIF(Summary!B47:BI47,"E")-COUNTIF(Summary!B47:BI47,"Y")),"")</f>
        <v/>
      </c>
      <c r="E44" s="484"/>
      <c r="F44" s="411" t="str">
        <f t="shared" si="8"/>
        <v xml:space="preserve"> </v>
      </c>
      <c r="H44" s="609"/>
      <c r="I44" s="609"/>
      <c r="J44" s="495"/>
      <c r="K44" s="498"/>
      <c r="L44" s="405" t="str">
        <f t="shared" si="6"/>
        <v xml:space="preserve"> </v>
      </c>
      <c r="M44" s="607"/>
      <c r="O44" s="474" t="str">
        <f>'Fun Patches'!C45</f>
        <v>&lt;List Patch Here&gt;</v>
      </c>
      <c r="P44" s="479" t="str">
        <f>IF((COUNTIF(Summary!B153:BI153,"E")-COUNTIF(Summary!B153:BI153,"Y")&gt;0),(COUNTIF(Summary!B153:BI153,"E")-COUNTIF(Summary!B153:BI153,"Y")),"")</f>
        <v/>
      </c>
      <c r="Q44" s="484"/>
      <c r="R44" s="405" t="str">
        <f t="shared" si="1"/>
        <v xml:space="preserve"> </v>
      </c>
      <c r="T44" s="427"/>
      <c r="U44" s="495"/>
      <c r="V44" s="494"/>
      <c r="W44" s="405" t="str">
        <f t="shared" si="2"/>
        <v xml:space="preserve"> </v>
      </c>
    </row>
    <row r="45" spans="2:23" ht="12.95" customHeight="1">
      <c r="B45" s="360"/>
      <c r="C45" s="365" t="s">
        <v>1065</v>
      </c>
      <c r="D45" s="407" t="str">
        <f>IF((COUNTIF(Summary!B48:BI48,"E")-COUNTIF(Summary!B48:BI48,"Y")&gt;0),(COUNTIF(Summary!B48:BI48,"E")-COUNTIF(Summary!B48:BI48,"Y")),"")</f>
        <v/>
      </c>
      <c r="E45" s="484"/>
      <c r="F45" s="405" t="str">
        <f t="shared" si="8"/>
        <v xml:space="preserve"> </v>
      </c>
      <c r="H45" s="609"/>
      <c r="I45" s="609"/>
      <c r="J45" s="495"/>
      <c r="K45" s="498"/>
      <c r="L45" s="405" t="str">
        <f t="shared" si="6"/>
        <v xml:space="preserve"> </v>
      </c>
      <c r="M45" s="607"/>
      <c r="O45" s="474" t="str">
        <f>'Fun Patches'!C46</f>
        <v>&lt;List Patch Here&gt;</v>
      </c>
      <c r="P45" s="479" t="str">
        <f>IF((COUNTIF(Summary!B154:BI154,"E")-COUNTIF(Summary!B154:BI154,"Y")&gt;0),(COUNTIF(Summary!B154:BI154,"E")-COUNTIF(Summary!B154:BI154,"Y")),"")</f>
        <v/>
      </c>
      <c r="Q45" s="484"/>
      <c r="R45" s="405" t="str">
        <f t="shared" si="1"/>
        <v xml:space="preserve"> </v>
      </c>
      <c r="T45" s="427"/>
      <c r="U45" s="495"/>
      <c r="V45" s="494"/>
      <c r="W45" s="405" t="str">
        <f t="shared" si="2"/>
        <v xml:space="preserve"> </v>
      </c>
    </row>
    <row r="46" spans="2:23" ht="12.95" customHeight="1" thickBot="1">
      <c r="B46" s="360"/>
      <c r="C46" s="374" t="s">
        <v>1066</v>
      </c>
      <c r="D46" s="413" t="str">
        <f>IF((COUNTIF(Summary!B49:BI49,"E")-COUNTIF(Summary!B49:BI49,"Y")&gt;0),(COUNTIF(Summary!B49:BI49,"E")-COUNTIF(Summary!B49:BI49,"Y")),"")</f>
        <v/>
      </c>
      <c r="E46" s="485"/>
      <c r="F46" s="414" t="str">
        <f t="shared" si="8"/>
        <v xml:space="preserve"> </v>
      </c>
      <c r="H46" s="610"/>
      <c r="I46" s="610"/>
      <c r="J46" s="495"/>
      <c r="K46" s="498"/>
      <c r="L46" s="405" t="str">
        <f t="shared" si="6"/>
        <v xml:space="preserve"> </v>
      </c>
      <c r="M46" s="607"/>
      <c r="O46" s="474" t="str">
        <f>'Fun Patches'!C47</f>
        <v>&lt;List Patch Here&gt;</v>
      </c>
      <c r="P46" s="479" t="str">
        <f>IF((COUNTIF(Summary!B155:BI155,"E")-COUNTIF(Summary!B155:BI155,"Y")&gt;0),(COUNTIF(Summary!B155:BI155,"E")-COUNTIF(Summary!B155:BI155,"Y")),"")</f>
        <v/>
      </c>
      <c r="Q46" s="484"/>
      <c r="R46" s="405" t="str">
        <f t="shared" si="1"/>
        <v xml:space="preserve"> </v>
      </c>
      <c r="T46" s="427"/>
      <c r="U46" s="495"/>
      <c r="V46" s="494"/>
      <c r="W46" s="405" t="str">
        <f t="shared" si="2"/>
        <v xml:space="preserve"> </v>
      </c>
    </row>
    <row r="47" spans="2:23" ht="12.95" customHeight="1">
      <c r="B47" s="360"/>
      <c r="C47" s="385" t="s">
        <v>1067</v>
      </c>
      <c r="D47" s="409" t="str">
        <f>IF((COUNTIF(Summary!B51:BI51,"E")-COUNTIF(Summary!B51:BI51,"Y")&gt;0),(COUNTIF(Summary!B51:BI51,"E")-COUNTIF(Summary!B51:BI51,"Y")),"")</f>
        <v/>
      </c>
      <c r="E47" s="484"/>
      <c r="F47" s="411" t="str">
        <f t="shared" si="8"/>
        <v xml:space="preserve"> </v>
      </c>
      <c r="H47" s="609"/>
      <c r="I47" s="609"/>
      <c r="J47" s="495"/>
      <c r="K47" s="498"/>
      <c r="L47" s="405" t="str">
        <f t="shared" si="6"/>
        <v xml:space="preserve"> </v>
      </c>
      <c r="M47" s="607"/>
      <c r="O47" s="474" t="str">
        <f>'Fun Patches'!C48</f>
        <v>&lt;List Patch Here&gt;</v>
      </c>
      <c r="P47" s="479" t="str">
        <f>IF((COUNTIF(Summary!B156:BI156,"E")-COUNTIF(Summary!B156:BI156,"Y")&gt;0),(COUNTIF(Summary!B156:BI156,"E")-COUNTIF(Summary!B156:BI156,"Y")),"")</f>
        <v/>
      </c>
      <c r="Q47" s="484"/>
      <c r="R47" s="405" t="str">
        <f t="shared" si="1"/>
        <v xml:space="preserve"> </v>
      </c>
      <c r="T47" s="427"/>
      <c r="U47" s="495"/>
      <c r="V47" s="494"/>
      <c r="W47" s="405" t="str">
        <f t="shared" si="2"/>
        <v xml:space="preserve"> </v>
      </c>
    </row>
    <row r="48" spans="2:23" ht="12.95" customHeight="1">
      <c r="B48" s="360"/>
      <c r="C48" s="386" t="s">
        <v>1068</v>
      </c>
      <c r="D48" s="407" t="str">
        <f>IF((COUNTIF(Summary!B52:BI52,"E")-COUNTIF(Summary!B52:BI52,"Y")&gt;0),(COUNTIF(Summary!B52:BI52,"E")-COUNTIF(Summary!B52:BI52,"Y")),"")</f>
        <v/>
      </c>
      <c r="E48" s="484"/>
      <c r="F48" s="405" t="str">
        <f t="shared" si="8"/>
        <v xml:space="preserve"> </v>
      </c>
      <c r="H48" s="609"/>
      <c r="I48" s="609"/>
      <c r="J48" s="495"/>
      <c r="K48" s="498"/>
      <c r="L48" s="405" t="str">
        <f t="shared" si="6"/>
        <v xml:space="preserve"> </v>
      </c>
      <c r="M48" s="607"/>
      <c r="O48" s="474" t="str">
        <f>'Fun Patches'!C49</f>
        <v>&lt;List Patch Here&gt;</v>
      </c>
      <c r="P48" s="479" t="str">
        <f>IF((COUNTIF(Summary!B157:BI157,"E")-COUNTIF(Summary!B157:BI157,"Y")&gt;0),(COUNTIF(Summary!B157:BI157,"E")-COUNTIF(Summary!B157:BI157,"Y")),"")</f>
        <v/>
      </c>
      <c r="Q48" s="484"/>
      <c r="R48" s="405" t="str">
        <f t="shared" si="1"/>
        <v xml:space="preserve"> </v>
      </c>
      <c r="T48" s="427"/>
      <c r="U48" s="495"/>
      <c r="V48" s="494"/>
      <c r="W48" s="405" t="str">
        <f t="shared" si="2"/>
        <v xml:space="preserve"> </v>
      </c>
    </row>
    <row r="49" spans="2:23" ht="12.95" customHeight="1" thickBot="1">
      <c r="B49" s="360"/>
      <c r="C49" s="387" t="s">
        <v>1069</v>
      </c>
      <c r="D49" s="413" t="str">
        <f>IF((COUNTIF(Summary!B53:BI53,"E")-COUNTIF(Summary!B53:BI53,"Y")&gt;0),(COUNTIF(Summary!B53:BI53,"E")-COUNTIF(Summary!B53:BI53,"Y")),"")</f>
        <v/>
      </c>
      <c r="E49" s="485"/>
      <c r="F49" s="414" t="str">
        <f t="shared" si="8"/>
        <v xml:space="preserve"> </v>
      </c>
      <c r="H49" s="610"/>
      <c r="I49" s="610"/>
      <c r="J49" s="495"/>
      <c r="K49" s="498"/>
      <c r="L49" s="405" t="str">
        <f t="shared" si="6"/>
        <v xml:space="preserve"> </v>
      </c>
      <c r="M49" s="607"/>
      <c r="O49" s="474" t="str">
        <f>'Fun Patches'!C50</f>
        <v>&lt;List Patch Here&gt;</v>
      </c>
      <c r="P49" s="479" t="str">
        <f>IF((COUNTIF(Summary!B158:BI158,"E")-COUNTIF(Summary!B158:BI158,"Y")&gt;0),(COUNTIF(Summary!B158:BI158,"E")-COUNTIF(Summary!B158:BI158,"Y")),"")</f>
        <v/>
      </c>
      <c r="Q49" s="484"/>
      <c r="R49" s="405" t="str">
        <f t="shared" si="1"/>
        <v xml:space="preserve"> </v>
      </c>
      <c r="T49" s="427"/>
      <c r="U49" s="495"/>
      <c r="V49" s="494"/>
      <c r="W49" s="405" t="str">
        <f t="shared" si="2"/>
        <v xml:space="preserve"> </v>
      </c>
    </row>
    <row r="50" spans="2:23" ht="12.95" customHeight="1">
      <c r="B50" s="360"/>
      <c r="C50" s="370" t="s">
        <v>1070</v>
      </c>
      <c r="D50" s="409" t="str">
        <f>IF((COUNTIF(Summary!B55:BI55,"E")-COUNTIF(Summary!B55:BI55,"Y")&gt;0),(COUNTIF(Summary!B55:BI55,"E")-COUNTIF(Summary!B55:BI55,"Y")),"")</f>
        <v/>
      </c>
      <c r="E50" s="484"/>
      <c r="F50" s="411" t="str">
        <f t="shared" si="8"/>
        <v xml:space="preserve"> </v>
      </c>
      <c r="H50" s="609"/>
      <c r="I50" s="609"/>
      <c r="J50" s="495"/>
      <c r="K50" s="498"/>
      <c r="L50" s="405" t="str">
        <f t="shared" si="6"/>
        <v xml:space="preserve"> </v>
      </c>
      <c r="M50" s="607"/>
      <c r="O50" s="474" t="str">
        <f>'Fun Patches'!C51</f>
        <v>&lt;List Patch Here&gt;</v>
      </c>
      <c r="P50" s="479" t="str">
        <f>IF((COUNTIF(Summary!B159:BI159,"E")-COUNTIF(Summary!B159:BI159,"Y")&gt;0),(COUNTIF(Summary!B159:BI159,"E")-COUNTIF(Summary!B159:BI159,"Y")),"")</f>
        <v/>
      </c>
      <c r="Q50" s="484"/>
      <c r="R50" s="405" t="str">
        <f t="shared" si="1"/>
        <v xml:space="preserve"> </v>
      </c>
      <c r="T50" s="427"/>
      <c r="U50" s="495"/>
      <c r="V50" s="494"/>
      <c r="W50" s="405" t="str">
        <f t="shared" si="2"/>
        <v xml:space="preserve"> </v>
      </c>
    </row>
    <row r="51" spans="2:23" ht="12.95" customHeight="1">
      <c r="B51" s="360"/>
      <c r="C51" s="365" t="s">
        <v>1071</v>
      </c>
      <c r="D51" s="407" t="str">
        <f>IF((COUNTIF(Summary!B56:BI56,"E")-COUNTIF(Summary!B56:BI56,"Y")&gt;0),(COUNTIF(Summary!B56:BI56,"E")-COUNTIF(Summary!B56:BI56,"Y")),"")</f>
        <v/>
      </c>
      <c r="E51" s="484"/>
      <c r="F51" s="405" t="str">
        <f t="shared" si="8"/>
        <v xml:space="preserve"> </v>
      </c>
      <c r="H51" s="609"/>
      <c r="I51" s="609"/>
      <c r="J51" s="495"/>
      <c r="K51" s="498"/>
      <c r="L51" s="405" t="str">
        <f t="shared" si="6"/>
        <v xml:space="preserve"> </v>
      </c>
      <c r="M51" s="607"/>
      <c r="O51" s="474" t="str">
        <f>'Fun Patches'!C52</f>
        <v>&lt;List Patch Here&gt;</v>
      </c>
      <c r="P51" s="479" t="str">
        <f>IF((COUNTIF(Summary!B160:BI160,"E")-COUNTIF(Summary!B160:BI160,"Y")&gt;0),(COUNTIF(Summary!B160:BI160,"E")-COUNTIF(Summary!B160:BI160,"Y")),"")</f>
        <v/>
      </c>
      <c r="Q51" s="484"/>
      <c r="R51" s="405" t="str">
        <f t="shared" si="1"/>
        <v xml:space="preserve"> </v>
      </c>
      <c r="T51" s="427"/>
      <c r="U51" s="495"/>
      <c r="V51" s="494"/>
      <c r="W51" s="405" t="str">
        <f t="shared" si="2"/>
        <v xml:space="preserve"> </v>
      </c>
    </row>
    <row r="52" spans="2:23" ht="12.95" customHeight="1" thickBot="1">
      <c r="B52" s="360"/>
      <c r="C52" s="374" t="s">
        <v>1072</v>
      </c>
      <c r="D52" s="413" t="str">
        <f>IF((COUNTIF(Summary!B57:BI57,"E")-COUNTIF(Summary!B57:BI57,"Y")&gt;0),(COUNTIF(Summary!B57:BI57,"E")-COUNTIF(Summary!B57:BI57,"Y")),"")</f>
        <v/>
      </c>
      <c r="E52" s="485"/>
      <c r="F52" s="414" t="str">
        <f t="shared" si="8"/>
        <v xml:space="preserve"> </v>
      </c>
      <c r="H52" s="610"/>
      <c r="I52" s="610"/>
      <c r="J52" s="495"/>
      <c r="K52" s="498"/>
      <c r="L52" s="405" t="str">
        <f t="shared" si="6"/>
        <v xml:space="preserve"> </v>
      </c>
      <c r="M52" s="607"/>
      <c r="O52" s="474" t="str">
        <f>'Fun Patches'!C53</f>
        <v>&lt;List Patch Here&gt;</v>
      </c>
      <c r="P52" s="479" t="str">
        <f>IF((COUNTIF(Summary!B161:BI161,"E")-COUNTIF(Summary!B161:BI161,"Y")&gt;0),(COUNTIF(Summary!B161:BI161,"E")-COUNTIF(Summary!B161:BI161,"Y")),"")</f>
        <v/>
      </c>
      <c r="Q52" s="484"/>
      <c r="R52" s="405" t="str">
        <f t="shared" si="1"/>
        <v xml:space="preserve"> </v>
      </c>
      <c r="T52" s="427"/>
      <c r="U52" s="495"/>
      <c r="V52" s="494"/>
      <c r="W52" s="405" t="str">
        <f t="shared" si="2"/>
        <v xml:space="preserve"> </v>
      </c>
    </row>
    <row r="53" spans="2:23" ht="12.95" customHeight="1">
      <c r="B53" s="360"/>
      <c r="C53" s="385" t="s">
        <v>1073</v>
      </c>
      <c r="D53" s="409" t="str">
        <f>IF((COUNTIF(Summary!B59:BI59,"E")-COUNTIF(Summary!B59:BI59,"Y")&gt;0),(COUNTIF(Summary!B59:BI59,"E")-COUNTIF(Summary!B59:BI59,"Y")),"")</f>
        <v/>
      </c>
      <c r="E53" s="484"/>
      <c r="F53" s="411" t="str">
        <f t="shared" si="8"/>
        <v xml:space="preserve"> </v>
      </c>
      <c r="H53" s="609"/>
      <c r="I53" s="609"/>
      <c r="J53" s="495"/>
      <c r="K53" s="498"/>
      <c r="L53" s="405" t="str">
        <f t="shared" si="6"/>
        <v xml:space="preserve"> </v>
      </c>
      <c r="M53" s="607"/>
      <c r="O53" s="474" t="str">
        <f>'Fun Patches'!C54</f>
        <v>&lt;List Patch Here&gt;</v>
      </c>
      <c r="P53" s="479" t="str">
        <f>IF((COUNTIF(Summary!B162:BI162,"E")-COUNTIF(Summary!B162:BI162,"Y")&gt;0),(COUNTIF(Summary!B162:BI162,"E")-COUNTIF(Summary!B162:BI162,"Y")),"")</f>
        <v/>
      </c>
      <c r="Q53" s="484"/>
      <c r="R53" s="405" t="str">
        <f t="shared" si="1"/>
        <v xml:space="preserve"> </v>
      </c>
      <c r="T53" s="427"/>
      <c r="U53" s="495"/>
      <c r="V53" s="494"/>
      <c r="W53" s="405" t="str">
        <f t="shared" si="2"/>
        <v xml:space="preserve"> </v>
      </c>
    </row>
    <row r="54" spans="2:23" ht="12.95" customHeight="1">
      <c r="B54" s="360"/>
      <c r="C54" s="386" t="s">
        <v>1074</v>
      </c>
      <c r="D54" s="407" t="str">
        <f>IF((COUNTIF(Summary!B60:BI60,"E")-COUNTIF(Summary!B60:BI60,"Y")&gt;0),(COUNTIF(Summary!B60:BI60,"E")-COUNTIF(Summary!B60:BI60,"Y")),"")</f>
        <v/>
      </c>
      <c r="E54" s="484"/>
      <c r="F54" s="405" t="str">
        <f t="shared" si="8"/>
        <v xml:space="preserve"> </v>
      </c>
      <c r="H54" s="609"/>
      <c r="I54" s="609"/>
      <c r="J54" s="495"/>
      <c r="K54" s="498"/>
      <c r="L54" s="405" t="str">
        <f t="shared" si="6"/>
        <v xml:space="preserve"> </v>
      </c>
      <c r="M54" s="607"/>
      <c r="O54" s="468"/>
      <c r="P54" s="400"/>
      <c r="Q54" s="480"/>
      <c r="R54" s="481"/>
      <c r="T54" s="427"/>
      <c r="U54" s="495"/>
      <c r="V54" s="494"/>
      <c r="W54" s="405" t="str">
        <f t="shared" si="2"/>
        <v xml:space="preserve"> </v>
      </c>
    </row>
    <row r="55" spans="2:23" ht="12.95" customHeight="1">
      <c r="B55" s="360"/>
      <c r="C55" s="387" t="s">
        <v>1075</v>
      </c>
      <c r="D55" s="407" t="str">
        <f>IF((COUNTIF(Summary!B61:BI61,"E")-COUNTIF(Summary!B61:BI61,"Y")&gt;0),(COUNTIF(Summary!B61:BI61,"E")-COUNTIF(Summary!B61:BI61,"Y")),"")</f>
        <v/>
      </c>
      <c r="E55" s="484"/>
      <c r="F55" s="405" t="str">
        <f t="shared" si="8"/>
        <v xml:space="preserve"> </v>
      </c>
      <c r="H55" s="610"/>
      <c r="I55" s="610"/>
      <c r="J55" s="495"/>
      <c r="K55" s="498"/>
      <c r="L55" s="405" t="str">
        <f t="shared" si="6"/>
        <v xml:space="preserve"> </v>
      </c>
      <c r="M55" s="607"/>
      <c r="O55" s="467"/>
      <c r="P55" s="478"/>
      <c r="Q55" s="482"/>
      <c r="R55" s="483"/>
      <c r="T55" s="427"/>
      <c r="U55" s="495"/>
      <c r="V55" s="494"/>
      <c r="W55" s="405" t="str">
        <f t="shared" si="2"/>
        <v xml:space="preserve"> </v>
      </c>
    </row>
    <row r="56" spans="2:23" ht="12.95" customHeight="1">
      <c r="F56" s="357"/>
      <c r="H56" s="609"/>
      <c r="I56" s="609"/>
      <c r="J56" s="495"/>
      <c r="K56" s="498"/>
      <c r="L56" s="405" t="str">
        <f t="shared" si="6"/>
        <v xml:space="preserve"> </v>
      </c>
      <c r="M56" s="607"/>
      <c r="O56" s="427"/>
      <c r="P56" s="495"/>
      <c r="Q56" s="494"/>
      <c r="R56" s="405" t="str">
        <f t="shared" ref="R56" si="9">IFERROR(IF(ISBLANK(P55)," ", IF(P55-Q55&lt;=0,"none",P55-Q55)), " ")</f>
        <v xml:space="preserve"> </v>
      </c>
      <c r="T56" s="427"/>
      <c r="U56" s="495"/>
      <c r="V56" s="494"/>
      <c r="W56" s="405" t="str">
        <f t="shared" si="2"/>
        <v xml:space="preserve"> </v>
      </c>
    </row>
    <row r="57" spans="2:23" ht="12.95" customHeight="1">
      <c r="H57" s="609"/>
      <c r="I57" s="609"/>
      <c r="J57" s="495"/>
      <c r="K57" s="498"/>
      <c r="L57" s="405" t="str">
        <f t="shared" si="6"/>
        <v xml:space="preserve"> </v>
      </c>
      <c r="M57" s="607"/>
      <c r="O57" s="427"/>
      <c r="P57" s="495"/>
      <c r="Q57" s="494"/>
      <c r="R57" s="405" t="str">
        <f t="shared" ref="R57:R75" si="10">IFERROR(IF(ISBLANK(P57)," ", IF(P57-Q57&lt;=0,"none",P57-Q57)), " ")</f>
        <v xml:space="preserve"> </v>
      </c>
      <c r="T57" s="427"/>
      <c r="U57" s="495"/>
      <c r="V57" s="494"/>
      <c r="W57" s="405" t="str">
        <f t="shared" si="2"/>
        <v xml:space="preserve"> </v>
      </c>
    </row>
    <row r="58" spans="2:23" ht="12.95" customHeight="1">
      <c r="B58" s="360"/>
      <c r="C58" s="385" t="s">
        <v>1076</v>
      </c>
      <c r="D58" s="406" t="str">
        <f>IF((COUNTIF(Summary!B98:BI98,"E")-COUNTIF(Summary!B98:BI98,"Y")&gt;0),(COUNTIF(Summary!B98:BI98,"E")-COUNTIF(Summary!B98:BI98,"Y")),"")</f>
        <v/>
      </c>
      <c r="E58" s="484"/>
      <c r="F58" s="405" t="str">
        <f t="shared" ref="F58:F63" si="11">IFERROR(IF(ISBLANK(D58)," ", IF(D58-E58&lt;=0,"none",D58-E58)), " ")</f>
        <v xml:space="preserve"> </v>
      </c>
      <c r="H58" s="610"/>
      <c r="I58" s="610"/>
      <c r="J58" s="495"/>
      <c r="K58" s="498"/>
      <c r="L58" s="405" t="str">
        <f t="shared" si="6"/>
        <v xml:space="preserve"> </v>
      </c>
      <c r="M58" s="607"/>
      <c r="O58" s="427"/>
      <c r="P58" s="495"/>
      <c r="Q58" s="494"/>
      <c r="R58" s="405" t="str">
        <f t="shared" si="10"/>
        <v xml:space="preserve"> </v>
      </c>
      <c r="T58" s="427"/>
      <c r="U58" s="495"/>
      <c r="V58" s="494"/>
      <c r="W58" s="405" t="str">
        <f t="shared" si="2"/>
        <v xml:space="preserve"> </v>
      </c>
    </row>
    <row r="59" spans="2:23" ht="12.95" customHeight="1" thickBot="1">
      <c r="B59" s="360"/>
      <c r="C59" s="387" t="s">
        <v>1077</v>
      </c>
      <c r="D59" s="417" t="str">
        <f>IF((COUNTIF(Summary!B99:BI99,"E")-COUNTIF(Summary!B99:BI99,"Y")&gt;0),(COUNTIF(Summary!B99:BI99,"E")-COUNTIF(Summary!B99:BI99,"Y")),"")</f>
        <v/>
      </c>
      <c r="E59" s="485"/>
      <c r="F59" s="414" t="str">
        <f t="shared" si="11"/>
        <v xml:space="preserve"> </v>
      </c>
      <c r="H59" s="609"/>
      <c r="I59" s="609"/>
      <c r="J59" s="495"/>
      <c r="K59" s="498"/>
      <c r="L59" s="405" t="str">
        <f t="shared" si="6"/>
        <v xml:space="preserve"> </v>
      </c>
      <c r="M59" s="607"/>
      <c r="O59" s="427"/>
      <c r="P59" s="495"/>
      <c r="Q59" s="494"/>
      <c r="R59" s="405" t="str">
        <f t="shared" si="10"/>
        <v xml:space="preserve"> </v>
      </c>
      <c r="T59" s="427"/>
      <c r="U59" s="495"/>
      <c r="V59" s="494"/>
      <c r="W59" s="405" t="str">
        <f t="shared" si="2"/>
        <v xml:space="preserve"> </v>
      </c>
    </row>
    <row r="60" spans="2:23" ht="12.95" customHeight="1">
      <c r="B60" s="360"/>
      <c r="C60" s="388" t="s">
        <v>1078</v>
      </c>
      <c r="D60" s="412" t="str">
        <f>IF((COUNTIF(Summary!B100:BI100,"E")-COUNTIF(Summary!B100:BI100,"Y")&gt;0),(COUNTIF(Summary!B100:BI100,"E")-COUNTIF(Summary!B100:BI100,"Y")),"")</f>
        <v/>
      </c>
      <c r="E60" s="484"/>
      <c r="F60" s="411" t="str">
        <f t="shared" si="11"/>
        <v xml:space="preserve"> </v>
      </c>
      <c r="H60" s="609"/>
      <c r="I60" s="609"/>
      <c r="J60" s="495"/>
      <c r="K60" s="498"/>
      <c r="L60" s="405" t="str">
        <f t="shared" si="6"/>
        <v xml:space="preserve"> </v>
      </c>
      <c r="M60" s="607"/>
      <c r="O60" s="427"/>
      <c r="P60" s="495"/>
      <c r="Q60" s="494"/>
      <c r="R60" s="405" t="str">
        <f t="shared" si="10"/>
        <v xml:space="preserve"> </v>
      </c>
      <c r="T60" s="427"/>
      <c r="U60" s="495"/>
      <c r="V60" s="494"/>
      <c r="W60" s="405" t="str">
        <f t="shared" si="2"/>
        <v xml:space="preserve"> </v>
      </c>
    </row>
    <row r="61" spans="2:23" ht="12.95" customHeight="1" thickBot="1">
      <c r="B61" s="360"/>
      <c r="C61" s="389" t="s">
        <v>1079</v>
      </c>
      <c r="D61" s="417" t="str">
        <f>IF((COUNTIF(Summary!B101:BI101,"E")-COUNTIF(Summary!B101:BI101,"Y")&gt;0),(COUNTIF(Summary!B101:BI101,"E")-COUNTIF(Summary!B101:BI101,"Y")),"")</f>
        <v/>
      </c>
      <c r="E61" s="485"/>
      <c r="F61" s="414" t="str">
        <f t="shared" si="11"/>
        <v xml:space="preserve"> </v>
      </c>
      <c r="H61" s="610"/>
      <c r="I61" s="610"/>
      <c r="J61" s="495"/>
      <c r="K61" s="498"/>
      <c r="L61" s="405" t="str">
        <f t="shared" si="6"/>
        <v xml:space="preserve"> </v>
      </c>
      <c r="M61" s="607"/>
      <c r="O61" s="427"/>
      <c r="P61" s="495"/>
      <c r="Q61" s="494"/>
      <c r="R61" s="405" t="str">
        <f t="shared" si="10"/>
        <v xml:space="preserve"> </v>
      </c>
      <c r="T61" s="427"/>
      <c r="U61" s="495"/>
      <c r="V61" s="494"/>
      <c r="W61" s="405" t="str">
        <f t="shared" si="2"/>
        <v xml:space="preserve"> </v>
      </c>
    </row>
    <row r="62" spans="2:23" ht="12.95" customHeight="1">
      <c r="B62" s="360"/>
      <c r="C62" s="385" t="s">
        <v>1051</v>
      </c>
      <c r="D62" s="412" t="str">
        <f>IF((COUNTIF(Summary!B102:BI102,"E")-COUNTIF(Summary!B102:BI102,"Y")&gt;0),(COUNTIF(Summary!B102:BI102,"E")-COUNTIF(Summary!B102:BI102,"Y")),"")</f>
        <v/>
      </c>
      <c r="E62" s="484"/>
      <c r="F62" s="411" t="str">
        <f t="shared" si="11"/>
        <v xml:space="preserve"> </v>
      </c>
      <c r="H62" s="609"/>
      <c r="I62" s="609"/>
      <c r="J62" s="495"/>
      <c r="K62" s="498"/>
      <c r="L62" s="405" t="str">
        <f t="shared" si="6"/>
        <v xml:space="preserve"> </v>
      </c>
      <c r="M62" s="607"/>
      <c r="O62" s="427"/>
      <c r="P62" s="495"/>
      <c r="Q62" s="494"/>
      <c r="R62" s="405" t="str">
        <f t="shared" si="10"/>
        <v xml:space="preserve"> </v>
      </c>
      <c r="T62" s="427"/>
      <c r="U62" s="495"/>
      <c r="V62" s="494"/>
      <c r="W62" s="405" t="str">
        <f t="shared" si="2"/>
        <v xml:space="preserve"> </v>
      </c>
    </row>
    <row r="63" spans="2:23" ht="12.95" customHeight="1" thickBot="1">
      <c r="B63" s="360"/>
      <c r="C63" s="375" t="s">
        <v>1080</v>
      </c>
      <c r="D63" s="406" t="str">
        <f>IF((COUNTIF(Summary!B103:BI103,"E")-COUNTIF(Summary!B103:BI103,"Y")&gt;0),(COUNTIF(Summary!B103:BI103,"E")-COUNTIF(Summary!B103:BI103,"Y")),"")</f>
        <v/>
      </c>
      <c r="E63" s="485"/>
      <c r="F63" s="405" t="str">
        <f t="shared" si="11"/>
        <v xml:space="preserve"> </v>
      </c>
      <c r="H63" s="609"/>
      <c r="I63" s="609"/>
      <c r="J63" s="495"/>
      <c r="K63" s="498"/>
      <c r="L63" s="405" t="str">
        <f t="shared" si="6"/>
        <v xml:space="preserve"> </v>
      </c>
      <c r="M63" s="607"/>
      <c r="O63" s="427"/>
      <c r="P63" s="495"/>
      <c r="Q63" s="494"/>
      <c r="R63" s="405" t="str">
        <f t="shared" si="10"/>
        <v xml:space="preserve"> </v>
      </c>
      <c r="T63" s="427"/>
      <c r="U63" s="495"/>
      <c r="V63" s="494"/>
      <c r="W63" s="405" t="str">
        <f t="shared" si="2"/>
        <v xml:space="preserve"> </v>
      </c>
    </row>
    <row r="64" spans="2:23" ht="12.95" customHeight="1">
      <c r="H64" s="609"/>
      <c r="I64" s="609"/>
      <c r="J64" s="495"/>
      <c r="K64" s="498"/>
      <c r="L64" s="405" t="str">
        <f t="shared" si="6"/>
        <v xml:space="preserve"> </v>
      </c>
      <c r="M64" s="607"/>
      <c r="O64" s="427"/>
      <c r="P64" s="495"/>
      <c r="Q64" s="494"/>
      <c r="R64" s="405" t="str">
        <f t="shared" si="10"/>
        <v xml:space="preserve"> </v>
      </c>
      <c r="T64" s="427"/>
      <c r="U64" s="495"/>
      <c r="V64" s="494"/>
      <c r="W64" s="405" t="str">
        <f t="shared" si="2"/>
        <v xml:space="preserve"> </v>
      </c>
    </row>
    <row r="65" spans="1:23" ht="12.95" customHeight="1">
      <c r="H65" s="609"/>
      <c r="I65" s="609"/>
      <c r="J65" s="495"/>
      <c r="K65" s="498"/>
      <c r="L65" s="405" t="str">
        <f t="shared" si="6"/>
        <v xml:space="preserve"> </v>
      </c>
      <c r="M65" s="607"/>
      <c r="O65" s="427"/>
      <c r="P65" s="495"/>
      <c r="Q65" s="494"/>
      <c r="R65" s="405" t="str">
        <f t="shared" si="10"/>
        <v xml:space="preserve"> </v>
      </c>
      <c r="T65" s="427"/>
      <c r="U65" s="495"/>
      <c r="V65" s="494"/>
      <c r="W65" s="405" t="str">
        <f t="shared" si="2"/>
        <v xml:space="preserve"> </v>
      </c>
    </row>
    <row r="66" spans="1:23" ht="12.95" customHeight="1">
      <c r="B66" s="360"/>
      <c r="C66" s="391" t="s">
        <v>1081</v>
      </c>
      <c r="D66" s="406" t="str">
        <f>IF((COUNTIF(Summary!B104:BI104,"E")-COUNTIF(Summary!B104:BI104,"Y")&gt;0),(COUNTIF(Summary!B104:BI104,"E")-COUNTIF(Summary!B104:BI104,"Y")),"")</f>
        <v/>
      </c>
      <c r="E66" s="484"/>
      <c r="F66" s="405" t="str">
        <f t="shared" ref="F66:F70" si="12">IFERROR(IF(ISBLANK(D66)," ", IF(D66-E66&lt;=0,"none",D66-E66)), " ")</f>
        <v xml:space="preserve"> </v>
      </c>
      <c r="H66" s="609"/>
      <c r="I66" s="609"/>
      <c r="J66" s="495"/>
      <c r="K66" s="498"/>
      <c r="L66" s="405" t="str">
        <f t="shared" si="6"/>
        <v xml:space="preserve"> </v>
      </c>
      <c r="M66" s="607"/>
      <c r="O66" s="427"/>
      <c r="P66" s="495"/>
      <c r="Q66" s="494"/>
      <c r="R66" s="405" t="str">
        <f t="shared" si="10"/>
        <v xml:space="preserve"> </v>
      </c>
      <c r="T66" s="427"/>
      <c r="U66" s="495"/>
      <c r="V66" s="494"/>
      <c r="W66" s="405" t="str">
        <f t="shared" si="2"/>
        <v xml:space="preserve"> </v>
      </c>
    </row>
    <row r="67" spans="1:23" ht="13.5" thickBot="1">
      <c r="B67" s="360"/>
      <c r="C67" s="390" t="s">
        <v>1082</v>
      </c>
      <c r="D67" s="417" t="str">
        <f>IF((COUNTIF(Summary!B105:BI105,"E")-COUNTIF(Summary!B105:BI105,"Y")&gt;0),(COUNTIF(Summary!B105:BI105,"E")-COUNTIF(Summary!B105:BI105,"Y")),"")</f>
        <v/>
      </c>
      <c r="E67" s="485"/>
      <c r="F67" s="414" t="str">
        <f t="shared" si="12"/>
        <v xml:space="preserve"> </v>
      </c>
      <c r="H67" s="609"/>
      <c r="I67" s="609"/>
      <c r="J67" s="495"/>
      <c r="K67" s="498"/>
      <c r="L67" s="405" t="str">
        <f t="shared" si="6"/>
        <v xml:space="preserve"> </v>
      </c>
      <c r="M67" s="607"/>
      <c r="O67" s="427"/>
      <c r="P67" s="495"/>
      <c r="Q67" s="494"/>
      <c r="R67" s="405" t="str">
        <f t="shared" si="10"/>
        <v xml:space="preserve"> </v>
      </c>
      <c r="T67" s="427"/>
      <c r="U67" s="495"/>
      <c r="V67" s="494"/>
      <c r="W67" s="405" t="str">
        <f t="shared" si="2"/>
        <v xml:space="preserve"> </v>
      </c>
    </row>
    <row r="68" spans="1:23">
      <c r="B68" s="360"/>
      <c r="C68" s="392" t="s">
        <v>1083</v>
      </c>
      <c r="D68" s="412" t="str">
        <f>IF((COUNTIF(Summary!B106:BI106,"E")-COUNTIF(Summary!B106:BI106,"Y")&gt;0),(COUNTIF(Summary!B106:BI106,"E")-COUNTIF(Summary!B106:BI106,"Y")),"")</f>
        <v/>
      </c>
      <c r="E68" s="484"/>
      <c r="F68" s="411" t="str">
        <f t="shared" si="12"/>
        <v xml:space="preserve"> </v>
      </c>
      <c r="H68" s="609"/>
      <c r="I68" s="609"/>
      <c r="J68" s="495"/>
      <c r="K68" s="498"/>
      <c r="L68" s="405" t="str">
        <f t="shared" si="6"/>
        <v xml:space="preserve"> </v>
      </c>
      <c r="M68" s="607"/>
      <c r="O68" s="427"/>
      <c r="P68" s="495"/>
      <c r="Q68" s="494"/>
      <c r="R68" s="405" t="str">
        <f t="shared" si="10"/>
        <v xml:space="preserve"> </v>
      </c>
      <c r="T68" s="427"/>
      <c r="U68" s="495"/>
      <c r="V68" s="494"/>
      <c r="W68" s="405" t="str">
        <f t="shared" ref="W68:W75" si="13">IFERROR(IF(ISBLANK(U68)," ", IF(U68-V68&lt;=0,"none",U68-V68)), " ")</f>
        <v xml:space="preserve"> </v>
      </c>
    </row>
    <row r="69" spans="1:23" ht="13.5" thickBot="1">
      <c r="B69" s="360"/>
      <c r="C69" s="393" t="s">
        <v>1084</v>
      </c>
      <c r="D69" s="417" t="str">
        <f>IF((COUNTIF(Summary!B107:BI107,"E")-COUNTIF(Summary!B107:BI107,"Y")&gt;0),(COUNTIF(Summary!B107:BI107,"E")-COUNTIF(Summary!B107:BI107,"Y")),"")</f>
        <v/>
      </c>
      <c r="E69" s="485"/>
      <c r="F69" s="414" t="str">
        <f t="shared" si="12"/>
        <v xml:space="preserve"> </v>
      </c>
      <c r="H69" s="609"/>
      <c r="I69" s="609"/>
      <c r="J69" s="495"/>
      <c r="K69" s="498"/>
      <c r="L69" s="405" t="str">
        <f t="shared" si="6"/>
        <v xml:space="preserve"> </v>
      </c>
      <c r="M69" s="607"/>
      <c r="O69" s="427"/>
      <c r="P69" s="495"/>
      <c r="Q69" s="494"/>
      <c r="R69" s="405" t="str">
        <f t="shared" si="10"/>
        <v xml:space="preserve"> </v>
      </c>
      <c r="T69" s="427"/>
      <c r="U69" s="495"/>
      <c r="V69" s="494"/>
      <c r="W69" s="405" t="str">
        <f t="shared" si="13"/>
        <v xml:space="preserve"> </v>
      </c>
    </row>
    <row r="70" spans="1:23" ht="13.5" thickBot="1">
      <c r="B70" s="360"/>
      <c r="C70" s="394" t="s">
        <v>1049</v>
      </c>
      <c r="D70" s="412" t="str">
        <f>IF((COUNTIF(Summary!B96:BI96,"E")-COUNTIF(Summary!B96:BI96,"Y")&gt;0),(COUNTIF(Summary!B96:BI96,"E")-COUNTIF(Summary!B96:BI96,"Y")),"")</f>
        <v/>
      </c>
      <c r="E70" s="487"/>
      <c r="F70" s="411" t="str">
        <f t="shared" si="12"/>
        <v xml:space="preserve"> </v>
      </c>
      <c r="H70" s="609"/>
      <c r="I70" s="609"/>
      <c r="J70" s="495"/>
      <c r="K70" s="498"/>
      <c r="L70" s="405" t="str">
        <f t="shared" si="6"/>
        <v xml:space="preserve"> </v>
      </c>
      <c r="M70" s="607"/>
      <c r="O70" s="427"/>
      <c r="P70" s="495"/>
      <c r="Q70" s="494"/>
      <c r="R70" s="405" t="str">
        <f t="shared" si="10"/>
        <v xml:space="preserve"> </v>
      </c>
      <c r="T70" s="427"/>
      <c r="U70" s="495"/>
      <c r="V70" s="494"/>
      <c r="W70" s="405" t="str">
        <f t="shared" si="13"/>
        <v xml:space="preserve"> </v>
      </c>
    </row>
    <row r="71" spans="1:23">
      <c r="H71" s="609"/>
      <c r="I71" s="609"/>
      <c r="J71" s="495"/>
      <c r="K71" s="498"/>
      <c r="L71" s="405" t="str">
        <f t="shared" si="6"/>
        <v xml:space="preserve"> </v>
      </c>
      <c r="M71" s="439"/>
      <c r="O71" s="427"/>
      <c r="P71" s="495"/>
      <c r="Q71" s="494"/>
      <c r="R71" s="405" t="str">
        <f t="shared" si="10"/>
        <v xml:space="preserve"> </v>
      </c>
      <c r="T71" s="427"/>
      <c r="U71" s="495"/>
      <c r="V71" s="494"/>
      <c r="W71" s="405" t="str">
        <f t="shared" si="13"/>
        <v xml:space="preserve"> </v>
      </c>
    </row>
    <row r="72" spans="1:23">
      <c r="H72" s="609"/>
      <c r="I72" s="609"/>
      <c r="J72" s="495"/>
      <c r="K72" s="498"/>
      <c r="L72" s="405" t="str">
        <f t="shared" si="6"/>
        <v xml:space="preserve"> </v>
      </c>
      <c r="M72" s="439"/>
      <c r="O72" s="427"/>
      <c r="P72" s="495"/>
      <c r="Q72" s="494"/>
      <c r="R72" s="405" t="str">
        <f t="shared" si="10"/>
        <v xml:space="preserve"> </v>
      </c>
      <c r="T72" s="427"/>
      <c r="U72" s="495"/>
      <c r="V72" s="494"/>
      <c r="W72" s="405" t="str">
        <f t="shared" si="13"/>
        <v xml:space="preserve"> </v>
      </c>
    </row>
    <row r="73" spans="1:23">
      <c r="H73" s="609"/>
      <c r="I73" s="609"/>
      <c r="J73" s="495"/>
      <c r="K73" s="498"/>
      <c r="L73" s="405" t="str">
        <f t="shared" si="6"/>
        <v xml:space="preserve"> </v>
      </c>
      <c r="M73" s="439"/>
      <c r="O73" s="427"/>
      <c r="P73" s="495"/>
      <c r="Q73" s="494"/>
      <c r="R73" s="405" t="str">
        <f t="shared" si="10"/>
        <v xml:space="preserve"> </v>
      </c>
      <c r="T73" s="427"/>
      <c r="U73" s="495"/>
      <c r="V73" s="494"/>
      <c r="W73" s="405" t="str">
        <f t="shared" si="13"/>
        <v xml:space="preserve"> </v>
      </c>
    </row>
    <row r="74" spans="1:23" s="359" customFormat="1">
      <c r="A74" s="354"/>
      <c r="B74" s="354"/>
      <c r="C74" s="354"/>
      <c r="D74" s="356"/>
      <c r="E74" s="356"/>
      <c r="F74" s="356"/>
      <c r="G74" s="285"/>
      <c r="H74" s="609"/>
      <c r="I74" s="609"/>
      <c r="J74" s="495"/>
      <c r="K74" s="498"/>
      <c r="L74" s="405" t="str">
        <f t="shared" si="6"/>
        <v xml:space="preserve"> </v>
      </c>
      <c r="M74" s="439"/>
      <c r="N74" s="354"/>
      <c r="O74" s="427"/>
      <c r="P74" s="495"/>
      <c r="Q74" s="494"/>
      <c r="R74" s="405" t="str">
        <f t="shared" si="10"/>
        <v xml:space="preserve"> </v>
      </c>
      <c r="T74" s="427"/>
      <c r="U74" s="495"/>
      <c r="V74" s="494"/>
      <c r="W74" s="405" t="str">
        <f t="shared" si="13"/>
        <v xml:space="preserve"> </v>
      </c>
    </row>
    <row r="75" spans="1:23" s="359" customFormat="1">
      <c r="A75" s="354"/>
      <c r="B75" s="354"/>
      <c r="C75" s="354"/>
      <c r="D75" s="356"/>
      <c r="E75" s="356"/>
      <c r="F75" s="356"/>
      <c r="G75" s="285"/>
      <c r="H75" s="609"/>
      <c r="I75" s="609"/>
      <c r="J75" s="495"/>
      <c r="K75" s="498"/>
      <c r="L75" s="405" t="str">
        <f t="shared" si="6"/>
        <v xml:space="preserve"> </v>
      </c>
      <c r="M75" s="439"/>
      <c r="N75" s="354"/>
      <c r="O75" s="291"/>
      <c r="P75" s="496"/>
      <c r="Q75" s="494"/>
      <c r="R75" s="405" t="str">
        <f t="shared" si="10"/>
        <v xml:space="preserve"> </v>
      </c>
      <c r="T75" s="291"/>
      <c r="U75" s="496"/>
      <c r="V75" s="494"/>
      <c r="W75" s="405" t="str">
        <f t="shared" si="13"/>
        <v xml:space="preserve"> </v>
      </c>
    </row>
    <row r="76" spans="1:23" s="359" customFormat="1">
      <c r="A76" s="354"/>
      <c r="B76" s="354"/>
      <c r="C76" s="354"/>
      <c r="D76" s="356"/>
      <c r="E76" s="356"/>
      <c r="F76" s="356"/>
      <c r="G76" s="285"/>
      <c r="H76" s="608"/>
      <c r="I76" s="608"/>
      <c r="J76" s="401"/>
      <c r="K76" s="401"/>
      <c r="L76" s="401"/>
      <c r="M76" s="354"/>
      <c r="N76" s="354"/>
      <c r="O76" s="358"/>
      <c r="P76" s="356"/>
      <c r="Q76" s="356"/>
      <c r="R76" s="356"/>
      <c r="T76" s="358"/>
      <c r="U76" s="356"/>
      <c r="V76" s="356"/>
      <c r="W76" s="356"/>
    </row>
    <row r="77" spans="1:23" s="359" customFormat="1">
      <c r="B77" s="354"/>
      <c r="C77" s="354"/>
      <c r="D77" s="356"/>
      <c r="E77" s="356"/>
      <c r="F77" s="356"/>
      <c r="G77" s="285"/>
      <c r="H77" s="608"/>
      <c r="I77" s="608"/>
      <c r="J77" s="401"/>
      <c r="K77" s="401"/>
      <c r="L77" s="401"/>
      <c r="M77" s="354"/>
      <c r="N77" s="354"/>
      <c r="O77" s="358"/>
      <c r="P77" s="356"/>
      <c r="Q77" s="356"/>
      <c r="R77" s="356"/>
      <c r="T77" s="358"/>
      <c r="U77" s="356"/>
      <c r="V77" s="356"/>
      <c r="W77" s="356"/>
    </row>
    <row r="78" spans="1:23" s="359" customFormat="1">
      <c r="B78" s="354"/>
      <c r="C78" s="354"/>
      <c r="D78" s="356"/>
      <c r="E78" s="356"/>
      <c r="F78" s="356"/>
      <c r="G78" s="285"/>
      <c r="H78" s="608"/>
      <c r="I78" s="608"/>
      <c r="J78" s="401"/>
      <c r="K78" s="401"/>
      <c r="L78" s="401"/>
      <c r="M78" s="354"/>
      <c r="N78" s="354"/>
      <c r="O78" s="358"/>
      <c r="P78" s="356"/>
      <c r="Q78" s="356"/>
      <c r="R78" s="356"/>
      <c r="T78" s="358"/>
      <c r="U78" s="356"/>
      <c r="V78" s="356"/>
      <c r="W78" s="356"/>
    </row>
    <row r="79" spans="1:23" s="359" customFormat="1">
      <c r="B79" s="354"/>
      <c r="C79" s="354"/>
      <c r="D79" s="356"/>
      <c r="E79" s="356"/>
      <c r="F79" s="356"/>
      <c r="G79" s="285"/>
      <c r="H79" s="354"/>
      <c r="I79" s="354"/>
      <c r="J79" s="356"/>
      <c r="K79" s="356"/>
      <c r="L79" s="356"/>
      <c r="M79" s="354"/>
      <c r="N79" s="354"/>
      <c r="O79" s="358"/>
      <c r="P79" s="356"/>
      <c r="Q79" s="356"/>
      <c r="R79" s="356"/>
      <c r="T79" s="358"/>
      <c r="U79" s="356"/>
      <c r="V79" s="356"/>
      <c r="W79" s="356"/>
    </row>
    <row r="80" spans="1:23" s="359" customFormat="1">
      <c r="B80" s="354"/>
      <c r="C80" s="354"/>
      <c r="D80" s="356"/>
      <c r="E80" s="356"/>
      <c r="F80" s="356"/>
      <c r="G80" s="285"/>
      <c r="H80" s="354"/>
      <c r="I80" s="354"/>
      <c r="J80" s="356"/>
      <c r="K80" s="356"/>
      <c r="L80" s="356"/>
      <c r="M80" s="354"/>
      <c r="N80" s="354"/>
      <c r="O80" s="358"/>
      <c r="P80" s="356"/>
      <c r="Q80" s="356"/>
      <c r="R80" s="356"/>
      <c r="T80" s="358"/>
      <c r="U80" s="356"/>
      <c r="V80" s="356"/>
      <c r="W80" s="356"/>
    </row>
    <row r="81" spans="1:23" s="359" customFormat="1">
      <c r="B81" s="354"/>
      <c r="C81" s="354"/>
      <c r="D81" s="356"/>
      <c r="E81" s="356"/>
      <c r="F81" s="356"/>
      <c r="G81" s="285"/>
      <c r="H81" s="354"/>
      <c r="I81" s="354"/>
      <c r="J81" s="356"/>
      <c r="K81" s="356"/>
      <c r="L81" s="356"/>
      <c r="M81" s="354"/>
      <c r="N81" s="354"/>
      <c r="O81" s="358"/>
      <c r="P81" s="356"/>
      <c r="Q81" s="356"/>
      <c r="R81" s="356"/>
      <c r="T81" s="358"/>
      <c r="U81" s="356"/>
      <c r="V81" s="356"/>
      <c r="W81" s="356"/>
    </row>
    <row r="82" spans="1:23" s="359" customFormat="1">
      <c r="B82" s="354"/>
      <c r="C82" s="354"/>
      <c r="D82" s="356"/>
      <c r="E82" s="356"/>
      <c r="F82" s="356"/>
      <c r="G82" s="285"/>
      <c r="H82" s="354"/>
      <c r="I82" s="354"/>
      <c r="J82" s="356"/>
      <c r="K82" s="356"/>
      <c r="L82" s="356"/>
      <c r="M82" s="354"/>
      <c r="N82" s="354"/>
      <c r="O82" s="358"/>
      <c r="P82" s="356"/>
      <c r="Q82" s="356"/>
      <c r="R82" s="356"/>
      <c r="T82" s="358"/>
      <c r="U82" s="356"/>
      <c r="V82" s="356"/>
      <c r="W82" s="356"/>
    </row>
    <row r="83" spans="1:23" s="359" customFormat="1">
      <c r="B83" s="354"/>
      <c r="C83" s="354"/>
      <c r="D83" s="356"/>
      <c r="E83" s="356"/>
      <c r="F83" s="356"/>
      <c r="G83" s="285"/>
      <c r="H83" s="354"/>
      <c r="I83" s="354"/>
      <c r="J83" s="356"/>
      <c r="K83" s="356"/>
      <c r="L83" s="356"/>
      <c r="M83" s="354"/>
      <c r="N83" s="354"/>
      <c r="O83" s="358"/>
      <c r="P83" s="356"/>
      <c r="Q83" s="356"/>
      <c r="R83" s="356"/>
      <c r="T83" s="358"/>
      <c r="U83" s="356"/>
      <c r="V83" s="356"/>
      <c r="W83" s="356"/>
    </row>
    <row r="84" spans="1:23" s="359" customFormat="1">
      <c r="B84" s="354"/>
      <c r="C84" s="354"/>
      <c r="D84" s="356"/>
      <c r="E84" s="356"/>
      <c r="F84" s="356"/>
      <c r="G84" s="285"/>
      <c r="H84" s="354"/>
      <c r="I84" s="354"/>
      <c r="J84" s="356"/>
      <c r="K84" s="356"/>
      <c r="L84" s="356"/>
      <c r="N84" s="354"/>
      <c r="O84" s="358"/>
      <c r="P84" s="356"/>
      <c r="Q84" s="356"/>
      <c r="R84" s="356"/>
      <c r="T84" s="358"/>
      <c r="U84" s="356"/>
      <c r="V84" s="356"/>
      <c r="W84" s="356"/>
    </row>
    <row r="85" spans="1:23" s="359" customFormat="1">
      <c r="B85" s="354"/>
      <c r="C85" s="354"/>
      <c r="D85" s="356"/>
      <c r="E85" s="356"/>
      <c r="F85" s="356"/>
      <c r="G85" s="285"/>
      <c r="H85" s="354"/>
      <c r="I85" s="354"/>
      <c r="J85" s="356"/>
      <c r="K85" s="356"/>
      <c r="L85" s="356"/>
      <c r="N85" s="354"/>
      <c r="O85" s="358"/>
      <c r="P85" s="356"/>
      <c r="Q85" s="356"/>
      <c r="R85" s="356"/>
      <c r="T85" s="358"/>
      <c r="U85" s="356"/>
      <c r="V85" s="356"/>
      <c r="W85" s="356"/>
    </row>
    <row r="86" spans="1:23" s="359" customFormat="1">
      <c r="B86" s="354"/>
      <c r="C86" s="354"/>
      <c r="D86" s="356"/>
      <c r="E86" s="356"/>
      <c r="F86" s="356"/>
      <c r="G86" s="285"/>
      <c r="H86" s="354"/>
      <c r="I86" s="354"/>
      <c r="J86" s="356"/>
      <c r="K86" s="356"/>
      <c r="L86" s="356"/>
      <c r="N86" s="354"/>
      <c r="O86" s="358"/>
      <c r="P86" s="356"/>
      <c r="Q86" s="356"/>
      <c r="R86" s="356"/>
      <c r="T86" s="358"/>
      <c r="U86" s="356"/>
      <c r="V86" s="356"/>
      <c r="W86" s="356"/>
    </row>
    <row r="87" spans="1:23" s="359" customFormat="1">
      <c r="B87" s="354"/>
      <c r="C87" s="354"/>
      <c r="D87" s="356"/>
      <c r="E87" s="356"/>
      <c r="F87" s="356"/>
      <c r="G87" s="285"/>
      <c r="H87" s="354"/>
      <c r="I87" s="354"/>
      <c r="J87" s="356"/>
      <c r="K87" s="356"/>
      <c r="L87" s="356"/>
      <c r="N87" s="354"/>
      <c r="O87" s="358"/>
      <c r="P87" s="356"/>
      <c r="Q87" s="356"/>
      <c r="R87" s="356"/>
      <c r="T87" s="358"/>
      <c r="U87" s="356"/>
      <c r="V87" s="356"/>
      <c r="W87" s="356"/>
    </row>
    <row r="88" spans="1:23">
      <c r="A88" s="359"/>
      <c r="M88" s="359"/>
    </row>
    <row r="89" spans="1:23">
      <c r="A89" s="359"/>
      <c r="M89" s="359"/>
    </row>
    <row r="90" spans="1:23">
      <c r="A90" s="359"/>
      <c r="M90" s="359"/>
    </row>
    <row r="91" spans="1:23">
      <c r="M91" s="359"/>
    </row>
    <row r="92" spans="1:23">
      <c r="M92" s="359"/>
    </row>
    <row r="93" spans="1:23">
      <c r="M93" s="359"/>
    </row>
    <row r="94" spans="1:23">
      <c r="M94" s="359"/>
    </row>
    <row r="95" spans="1:23">
      <c r="M95" s="359"/>
    </row>
    <row r="96" spans="1:23">
      <c r="M96" s="359"/>
    </row>
    <row r="97" spans="13:13">
      <c r="M97" s="359"/>
    </row>
  </sheetData>
  <sheetProtection algorithmName="SHA-512" hashValue="Ch0Zxb2fEB7opFeaSYT004xC/jqw5Phzs2toDduCapnvKUtyer3bz8g+iVHSh9DCVMn5rEnVHSoLi9fJNyng/A==" saltValue="VwkE7X1QRW+mVA9eP+hbxQ==" spinCount="100000" sheet="1" objects="1" scenarios="1" selectLockedCells="1"/>
  <mergeCells count="60">
    <mergeCell ref="H34:I34"/>
    <mergeCell ref="H16:I16"/>
    <mergeCell ref="H17:I17"/>
    <mergeCell ref="H18:I18"/>
    <mergeCell ref="H19:I19"/>
    <mergeCell ref="H22:I22"/>
    <mergeCell ref="H23:I23"/>
    <mergeCell ref="H24:I24"/>
    <mergeCell ref="H25:I25"/>
    <mergeCell ref="H26:I26"/>
    <mergeCell ref="H27:I27"/>
    <mergeCell ref="H28:I28"/>
    <mergeCell ref="H29:I29"/>
    <mergeCell ref="H30:I30"/>
    <mergeCell ref="H31:I31"/>
    <mergeCell ref="H46:I46"/>
    <mergeCell ref="H35:I35"/>
    <mergeCell ref="H36:I36"/>
    <mergeCell ref="H37:I37"/>
    <mergeCell ref="H38:I38"/>
    <mergeCell ref="H39:I39"/>
    <mergeCell ref="H40:I40"/>
    <mergeCell ref="H41:I41"/>
    <mergeCell ref="H42:I42"/>
    <mergeCell ref="H43:I43"/>
    <mergeCell ref="H44:I44"/>
    <mergeCell ref="H45:I45"/>
    <mergeCell ref="H58:I58"/>
    <mergeCell ref="H47:I47"/>
    <mergeCell ref="H48:I48"/>
    <mergeCell ref="H49:I49"/>
    <mergeCell ref="H50:I50"/>
    <mergeCell ref="H51:I51"/>
    <mergeCell ref="H52:I52"/>
    <mergeCell ref="H53:I53"/>
    <mergeCell ref="H54:I54"/>
    <mergeCell ref="H55:I55"/>
    <mergeCell ref="H56:I56"/>
    <mergeCell ref="H57:I57"/>
    <mergeCell ref="H65:I65"/>
    <mergeCell ref="H66:I66"/>
    <mergeCell ref="H67:I67"/>
    <mergeCell ref="H68:I68"/>
    <mergeCell ref="H69:I69"/>
    <mergeCell ref="M21:M70"/>
    <mergeCell ref="H77:I77"/>
    <mergeCell ref="H78:I78"/>
    <mergeCell ref="H71:I71"/>
    <mergeCell ref="H72:I72"/>
    <mergeCell ref="H73:I73"/>
    <mergeCell ref="H74:I74"/>
    <mergeCell ref="H75:I75"/>
    <mergeCell ref="H76:I76"/>
    <mergeCell ref="H70:I70"/>
    <mergeCell ref="H59:I59"/>
    <mergeCell ref="H60:I60"/>
    <mergeCell ref="H61:I61"/>
    <mergeCell ref="H62:I62"/>
    <mergeCell ref="H63:I63"/>
    <mergeCell ref="H64:I64"/>
  </mergeCells>
  <conditionalFormatting sqref="L1:O1">
    <cfRule type="expression" dxfId="123" priority="3">
      <formula>LEFT($M$1,8)="Brownie_"</formula>
    </cfRule>
  </conditionalFormatting>
  <conditionalFormatting sqref="C1">
    <cfRule type="expression" dxfId="122" priority="2">
      <formula>LEFT($M$1,8)&lt;&gt;"Brownie_"</formula>
    </cfRule>
  </conditionalFormatting>
  <conditionalFormatting sqref="H34:H63 O54:O75 T4:T75 H76:H78">
    <cfRule type="duplicateValues" dxfId="121" priority="5"/>
  </conditionalFormatting>
  <conditionalFormatting sqref="H64:H75">
    <cfRule type="duplicateValues" dxfId="120" priority="1"/>
  </conditionalFormatting>
  <pageMargins left="0.5" right="0.3" top="0.3" bottom="0.3" header="0.3" footer="0.3"/>
  <pageSetup scale="76" fitToWidth="2" fitToHeight="0" orientation="portrait" r:id="rId1"/>
  <headerFooter>
    <oddHeader>&amp;C&amp;14Order Page - &amp;D</oddHeader>
  </headerFooter>
  <colBreaks count="1" manualBreakCount="1">
    <brk id="13" max="7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785E5-C2AF-4410-9A5E-577DC6580683}">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v>
      </c>
      <c r="U1" s="349" t="str">
        <f ca="1">MID(CELL("filename",A1),FIND(IF(ISERROR(FIND("]",CELL("filename",A1))),"$","]"),CELL("filename",A1))+1,256)</f>
        <v>Brownie_1</v>
      </c>
      <c r="W1" s="350" t="str">
        <f ca="1">IF(T1&lt;&gt;"",T1,"")</f>
        <v>Brownie_1</v>
      </c>
      <c r="X1" s="351"/>
      <c r="Y1" s="351"/>
      <c r="Z1" s="352"/>
      <c r="AA1" s="353"/>
      <c r="AB1" s="351"/>
      <c r="AC1" s="351"/>
      <c r="AD1" s="352"/>
    </row>
    <row r="2" spans="2:30" ht="12.95" customHeight="1">
      <c r="T2" s="357"/>
    </row>
    <row r="3" spans="2:30" ht="12.95" customHeight="1"/>
    <row r="4" spans="2:30" ht="12.95" customHeight="1">
      <c r="B4" s="360"/>
      <c r="C4" s="361" t="s">
        <v>130</v>
      </c>
      <c r="D4" s="292" t="str">
        <f>IF(Badges!$D11="A","/","")</f>
        <v/>
      </c>
      <c r="E4" s="292" t="str">
        <f>IF(Badges!$D15="A","/","")</f>
        <v/>
      </c>
      <c r="F4" s="292" t="str">
        <f>IF(Badges!$D19="A","/","")</f>
        <v/>
      </c>
      <c r="G4" s="292" t="str">
        <f>IF(Badges!$D23="A","/","")</f>
        <v/>
      </c>
      <c r="H4" s="292" t="str">
        <f>IF(Badges!$D27="A","/","")</f>
        <v/>
      </c>
      <c r="I4" s="293" t="str">
        <f>IF(Summary!$B4="E","E","")</f>
        <v/>
      </c>
      <c r="J4" s="293" t="str">
        <f>IF(Summary!$C4="Y","R","")</f>
        <v/>
      </c>
      <c r="K4" s="285" t="str">
        <f>IF(COUNT(#REF!)=4,MAX(#REF!),"")</f>
        <v/>
      </c>
      <c r="L4" s="360"/>
      <c r="M4" s="362" t="s">
        <v>897</v>
      </c>
      <c r="N4" s="363"/>
      <c r="O4" s="363"/>
      <c r="P4" s="363"/>
      <c r="Q4" s="363"/>
      <c r="R4" s="364"/>
      <c r="S4" s="293" t="str">
        <f>IF(Summary!$B67="E","E","")</f>
        <v/>
      </c>
      <c r="T4" s="293" t="str">
        <f>IF(Summary!$C67="Y","R","")</f>
        <v/>
      </c>
      <c r="W4" s="474" t="str">
        <f>'Fun Patches'!C5</f>
        <v>&lt;List Patch Here&gt;</v>
      </c>
      <c r="X4" s="475" t="str">
        <f>IF(Summary!$B113="E","E","")</f>
        <v/>
      </c>
      <c r="Y4" s="475" t="str">
        <f>IF(Summary!$C113="Y","R","")</f>
        <v/>
      </c>
      <c r="AA4" s="286"/>
      <c r="AB4" s="283"/>
      <c r="AC4" s="284"/>
    </row>
    <row r="5" spans="2:30" ht="12.95" customHeight="1">
      <c r="B5" s="360"/>
      <c r="C5" s="365" t="s">
        <v>152</v>
      </c>
      <c r="D5" s="292" t="str">
        <f>IF(Badges!$D34="A","/","")</f>
        <v/>
      </c>
      <c r="E5" s="292" t="str">
        <f>IF(Badges!$D38="A","/","")</f>
        <v/>
      </c>
      <c r="F5" s="292" t="str">
        <f>IF(Badges!$D42="A","/","")</f>
        <v/>
      </c>
      <c r="G5" s="292" t="str">
        <f>IF(Badges!$D46="A","/","")</f>
        <v/>
      </c>
      <c r="H5" s="292" t="str">
        <f>IF(Badges!$D50="A","/","")</f>
        <v/>
      </c>
      <c r="I5" s="293" t="str">
        <f>IF(Summary!$B5="E","E","")</f>
        <v/>
      </c>
      <c r="J5" s="293" t="str">
        <f>IF(Summary!$C5="Y","R","")</f>
        <v/>
      </c>
      <c r="L5" s="360"/>
      <c r="M5" s="366" t="s">
        <v>1085</v>
      </c>
      <c r="N5" s="367"/>
      <c r="O5" s="367"/>
      <c r="P5" s="367"/>
      <c r="Q5" s="367"/>
      <c r="R5" s="368"/>
      <c r="S5" s="301" t="str">
        <f>IF(Summary!$B64="E","E","")</f>
        <v/>
      </c>
      <c r="T5" s="301" t="str">
        <f>IF(Summary!$C64="Y","R","")</f>
        <v/>
      </c>
      <c r="W5" s="476" t="str">
        <f>'Fun Patches'!C6</f>
        <v>&lt;List Patch Here&gt;</v>
      </c>
      <c r="X5" s="475" t="str">
        <f>IF(Summary!$B114="E","E","")</f>
        <v/>
      </c>
      <c r="Y5" s="475" t="str">
        <f>IF(Summary!$C114="Y","R","")</f>
        <v/>
      </c>
      <c r="AA5" s="427"/>
      <c r="AB5" s="287"/>
      <c r="AC5" s="288"/>
    </row>
    <row r="6" spans="2:30" ht="12.95" customHeight="1" thickBot="1">
      <c r="B6" s="360"/>
      <c r="C6" s="369" t="s">
        <v>193</v>
      </c>
      <c r="D6" s="297" t="str">
        <f>IF(Badges!$D80="A","/","")</f>
        <v/>
      </c>
      <c r="E6" s="297" t="str">
        <f>IF(Badges!$D84="A","/","")</f>
        <v/>
      </c>
      <c r="F6" s="297" t="str">
        <f>IF(Badges!$D88="A","/","")</f>
        <v/>
      </c>
      <c r="G6" s="297" t="str">
        <f>IF(Badges!$D92="A","/","")</f>
        <v/>
      </c>
      <c r="H6" s="297" t="str">
        <f>IF(Badges!$D96="A","/","")</f>
        <v/>
      </c>
      <c r="I6" s="295" t="str">
        <f>IF(Summary!$B7="E","E","")</f>
        <v/>
      </c>
      <c r="J6" s="295" t="str">
        <f>IF(Summary!$C7="Y","R","")</f>
        <v/>
      </c>
      <c r="L6" s="360"/>
      <c r="M6" s="366" t="s">
        <v>1086</v>
      </c>
      <c r="N6" s="367"/>
      <c r="O6" s="367"/>
      <c r="P6" s="367"/>
      <c r="Q6" s="367"/>
      <c r="R6" s="368"/>
      <c r="S6" s="301" t="str">
        <f>IF(Summary!$B65="E","E","")</f>
        <v/>
      </c>
      <c r="T6" s="301" t="str">
        <f>IF(Summary!$C65="Y","R","")</f>
        <v/>
      </c>
      <c r="W6" s="476" t="str">
        <f>'Fun Patches'!C7</f>
        <v>&lt;List Patch Here&gt;</v>
      </c>
      <c r="X6" s="475" t="str">
        <f>IF(Summary!$B115="E","E","")</f>
        <v/>
      </c>
      <c r="Y6" s="475" t="str">
        <f>IF(Summary!$C115="Y","R","")</f>
        <v/>
      </c>
      <c r="AA6" s="427"/>
      <c r="AB6" s="287"/>
      <c r="AC6" s="288"/>
    </row>
    <row r="7" spans="2:30" ht="12.95" customHeight="1" thickBot="1">
      <c r="B7" s="360"/>
      <c r="C7" s="370" t="s">
        <v>233</v>
      </c>
      <c r="D7" s="292" t="str">
        <f>IF(Badges!$D126="A","/","")</f>
        <v/>
      </c>
      <c r="E7" s="292" t="str">
        <f>IF(Badges!$D130="A","/","")</f>
        <v/>
      </c>
      <c r="F7" s="292" t="str">
        <f>IF(Badges!$D134="A","/","")</f>
        <v/>
      </c>
      <c r="G7" s="292" t="str">
        <f>IF(Badges!$D138="A","/","")</f>
        <v/>
      </c>
      <c r="H7" s="292" t="str">
        <f>IF(Badges!$D142="A","/","")</f>
        <v/>
      </c>
      <c r="I7" s="293" t="str">
        <f>IF(Summary!$B9="E","E","")</f>
        <v/>
      </c>
      <c r="J7" s="293" t="str">
        <f>IF(Summary!$C9="Y","R","")</f>
        <v/>
      </c>
      <c r="L7" s="360"/>
      <c r="M7" s="371" t="s">
        <v>1087</v>
      </c>
      <c r="N7" s="372"/>
      <c r="O7" s="372"/>
      <c r="P7" s="372"/>
      <c r="Q7" s="372"/>
      <c r="R7" s="373"/>
      <c r="S7" s="295" t="str">
        <f>IF(Summary!$B66="E","E","")</f>
        <v/>
      </c>
      <c r="T7" s="295" t="str">
        <f>IF(Summary!$C66="Y","R","")</f>
        <v/>
      </c>
      <c r="U7" s="354" t="str">
        <f>IF(COUNTIF(S4:S7,"E")=4,"C"," ")</f>
        <v xml:space="preserve"> </v>
      </c>
      <c r="W7" s="476" t="str">
        <f>'Fun Patches'!C8</f>
        <v>&lt;List Patch Here&gt;</v>
      </c>
      <c r="X7" s="475" t="str">
        <f>IF(Summary!$B116="E","E","")</f>
        <v/>
      </c>
      <c r="Y7" s="475" t="str">
        <f>IF(Summary!$C116="Y","R","")</f>
        <v/>
      </c>
      <c r="AA7" s="427"/>
      <c r="AB7" s="287"/>
      <c r="AC7" s="288"/>
    </row>
    <row r="8" spans="2:30" ht="12.95" customHeight="1">
      <c r="B8" s="360"/>
      <c r="C8" s="365" t="s">
        <v>254</v>
      </c>
      <c r="D8" s="334" t="str">
        <f>IF(Badges!$D149="A","/","")</f>
        <v/>
      </c>
      <c r="E8" s="334" t="str">
        <f>IF(Badges!$D153="A","/","")</f>
        <v/>
      </c>
      <c r="F8" s="334" t="str">
        <f>IF(Badges!$D157="A","/","")</f>
        <v/>
      </c>
      <c r="G8" s="334" t="str">
        <f>IF(Badges!$D161="A","/","")</f>
        <v/>
      </c>
      <c r="H8" s="334" t="str">
        <f>IF(Badges!$D165="A","/","")</f>
        <v/>
      </c>
      <c r="I8" s="301" t="str">
        <f>IF(Summary!$B10="E","E","")</f>
        <v/>
      </c>
      <c r="J8" s="301" t="str">
        <f>IF(Summary!$C10="Y","R","")</f>
        <v/>
      </c>
      <c r="L8" s="360"/>
      <c r="M8" s="362" t="s">
        <v>1054</v>
      </c>
      <c r="N8" s="363"/>
      <c r="O8" s="363"/>
      <c r="P8" s="363"/>
      <c r="Q8" s="363"/>
      <c r="R8" s="364"/>
      <c r="S8" s="293" t="str">
        <f>IF(Summary!$B72="E","E","")</f>
        <v/>
      </c>
      <c r="T8" s="293" t="str">
        <f>IF(Summary!$C72="Y","R","")</f>
        <v/>
      </c>
      <c r="W8" s="476" t="str">
        <f>'Fun Patches'!C9</f>
        <v>&lt;List Patch Here&gt;</v>
      </c>
      <c r="X8" s="475" t="str">
        <f>IF(Summary!$B117="E","E","")</f>
        <v/>
      </c>
      <c r="Y8" s="475" t="str">
        <f>IF(Summary!$C117="Y","R","")</f>
        <v/>
      </c>
      <c r="AA8" s="427"/>
      <c r="AB8" s="287"/>
      <c r="AC8" s="288"/>
    </row>
    <row r="9" spans="2:30" ht="12.95" customHeight="1" thickBot="1">
      <c r="B9" s="360"/>
      <c r="C9" s="374" t="s">
        <v>275</v>
      </c>
      <c r="D9" s="297" t="str">
        <f>IF(Badges!$D172="A","/","")</f>
        <v/>
      </c>
      <c r="E9" s="297" t="str">
        <f>IF(Badges!$D176="A","/","")</f>
        <v/>
      </c>
      <c r="F9" s="297" t="str">
        <f>IF(Badges!$D180="A","/","")</f>
        <v/>
      </c>
      <c r="G9" s="297" t="str">
        <f>IF(Badges!$D184="A","/","")</f>
        <v/>
      </c>
      <c r="H9" s="297" t="str">
        <f>IF(Badges!$D188="A","/","")</f>
        <v/>
      </c>
      <c r="I9" s="295" t="str">
        <f>IF(Summary!$B11="E","E","")</f>
        <v/>
      </c>
      <c r="J9" s="295" t="str">
        <f>IF(Summary!$C11="Y","R","")</f>
        <v/>
      </c>
      <c r="L9" s="360"/>
      <c r="M9" s="366" t="s">
        <v>1088</v>
      </c>
      <c r="N9" s="367"/>
      <c r="O9" s="367"/>
      <c r="P9" s="367"/>
      <c r="Q9" s="367"/>
      <c r="R9" s="368"/>
      <c r="S9" s="301" t="str">
        <f>IF(Summary!$B69="E","E","")</f>
        <v/>
      </c>
      <c r="T9" s="301" t="str">
        <f>IF(Summary!$C69="Y","R","")</f>
        <v/>
      </c>
      <c r="W9" s="476" t="str">
        <f>'Fun Patches'!C10</f>
        <v>&lt;List Patch Here&gt;</v>
      </c>
      <c r="X9" s="475" t="str">
        <f>IF(Summary!$B118="E","E","")</f>
        <v/>
      </c>
      <c r="Y9" s="475" t="str">
        <f>IF(Summary!$C118="Y","R","")</f>
        <v/>
      </c>
      <c r="AA9" s="427"/>
      <c r="AB9" s="287"/>
      <c r="AC9" s="288"/>
    </row>
    <row r="10" spans="2:30" ht="12.95" customHeight="1">
      <c r="B10" s="360"/>
      <c r="C10" s="361" t="s">
        <v>278</v>
      </c>
      <c r="D10" s="292" t="str">
        <f>IF(Badges!$D195="A","/","")</f>
        <v/>
      </c>
      <c r="E10" s="292" t="str">
        <f>IF(Badges!$D199="A","/","")</f>
        <v/>
      </c>
      <c r="F10" s="292" t="str">
        <f>IF(Badges!$D202="A","/","")</f>
        <v/>
      </c>
      <c r="G10" s="292" t="str">
        <f>IF(Badges!$D206="A","/","")</f>
        <v/>
      </c>
      <c r="H10" s="292" t="str">
        <f>IF(Badges!$D210="A","/","")</f>
        <v/>
      </c>
      <c r="I10" s="293" t="str">
        <f>IF(Summary!$B12="E","E","")</f>
        <v/>
      </c>
      <c r="J10" s="293" t="str">
        <f>IF(Summary!$C12="Y","R","")</f>
        <v/>
      </c>
      <c r="K10" s="285" t="str">
        <f>IF(COUNT(#REF!)=4,MAX(#REF!),"")</f>
        <v/>
      </c>
      <c r="L10" s="360"/>
      <c r="M10" s="366" t="s">
        <v>1089</v>
      </c>
      <c r="N10" s="367"/>
      <c r="O10" s="367"/>
      <c r="P10" s="367"/>
      <c r="Q10" s="367"/>
      <c r="R10" s="368"/>
      <c r="S10" s="301" t="str">
        <f>IF(Summary!$B70="E","E","")</f>
        <v/>
      </c>
      <c r="T10" s="301" t="str">
        <f>IF(Summary!$C70="Y","R","")</f>
        <v/>
      </c>
      <c r="W10" s="476" t="str">
        <f>'Fun Patches'!C11</f>
        <v>&lt;List Patch Here&gt;</v>
      </c>
      <c r="X10" s="475" t="str">
        <f>IF(Summary!$B119="E","E","")</f>
        <v/>
      </c>
      <c r="Y10" s="475" t="str">
        <f>IF(Summary!$C119="Y","R","")</f>
        <v/>
      </c>
      <c r="AA10" s="427"/>
      <c r="AB10" s="287"/>
      <c r="AC10" s="288"/>
    </row>
    <row r="11" spans="2:30" ht="12.95" customHeight="1" thickBot="1">
      <c r="B11" s="360"/>
      <c r="C11" s="365" t="s">
        <v>297</v>
      </c>
      <c r="D11" s="334" t="str">
        <f>IF(Badges!$D217="A","/","")</f>
        <v/>
      </c>
      <c r="E11" s="334" t="str">
        <f>IF(Badges!$D221="A","/","")</f>
        <v/>
      </c>
      <c r="F11" s="334" t="str">
        <f>IF(Badges!$D225="A","/","")</f>
        <v/>
      </c>
      <c r="G11" s="334" t="str">
        <f>IF(Badges!$D229="A","/","")</f>
        <v/>
      </c>
      <c r="H11" s="334" t="str">
        <f>IF(Badges!$D233="A","/","")</f>
        <v/>
      </c>
      <c r="I11" s="301" t="str">
        <f>IF(Summary!$B13="E","E","")</f>
        <v/>
      </c>
      <c r="J11" s="301" t="str">
        <f>IF(Summary!$C13="Y","R","")</f>
        <v/>
      </c>
      <c r="L11" s="360"/>
      <c r="M11" s="375" t="s">
        <v>1090</v>
      </c>
      <c r="N11" s="376"/>
      <c r="O11" s="376"/>
      <c r="P11" s="376"/>
      <c r="Q11" s="376"/>
      <c r="R11" s="377"/>
      <c r="S11" s="298" t="str">
        <f>IF(Summary!$B71="E","E","")</f>
        <v/>
      </c>
      <c r="T11" s="298" t="str">
        <f>IF(Summary!$C71="Y","R","")</f>
        <v/>
      </c>
      <c r="U11" s="354" t="str">
        <f>IF(COUNTIF(S8:S11,"E")=4,"C"," ")</f>
        <v xml:space="preserve"> </v>
      </c>
      <c r="W11" s="476" t="str">
        <f>'Fun Patches'!C12</f>
        <v>&lt;List Patch Here&gt;</v>
      </c>
      <c r="X11" s="475" t="str">
        <f>IF(Summary!$B120="E","E","")</f>
        <v/>
      </c>
      <c r="Y11" s="475" t="str">
        <f>IF(Summary!$C120="Y","R","")</f>
        <v/>
      </c>
      <c r="AA11" s="427"/>
      <c r="AB11" s="287"/>
      <c r="AC11" s="288"/>
    </row>
    <row r="12" spans="2:30" ht="12.95" customHeight="1" thickBot="1">
      <c r="B12" s="360"/>
      <c r="C12" s="365" t="s">
        <v>319</v>
      </c>
      <c r="D12" s="297" t="str">
        <f>IF(Badges!$D263="A","/","")</f>
        <v/>
      </c>
      <c r="E12" s="297" t="str">
        <f>IF(Badges!$D267="A","/","")</f>
        <v/>
      </c>
      <c r="F12" s="297" t="str">
        <f>IF(Badges!$D271="A","/","")</f>
        <v/>
      </c>
      <c r="G12" s="297" t="str">
        <f>IF(Badges!$D275="A","/","")</f>
        <v/>
      </c>
      <c r="H12" s="297" t="str">
        <f>IF(Badges!$D279="A","/","")</f>
        <v/>
      </c>
      <c r="I12" s="295" t="str">
        <f>IF(Summary!$B15="E","E","")</f>
        <v/>
      </c>
      <c r="J12" s="295" t="str">
        <f>IF(Summary!$C15="Y","R","")</f>
        <v/>
      </c>
      <c r="L12" s="360"/>
      <c r="M12" s="378" t="s">
        <v>1055</v>
      </c>
      <c r="N12" s="379"/>
      <c r="O12" s="379"/>
      <c r="P12" s="379"/>
      <c r="Q12" s="379"/>
      <c r="R12" s="380"/>
      <c r="S12" s="299" t="str">
        <f>IF(Summary!$B77="E","E","")</f>
        <v/>
      </c>
      <c r="T12" s="299" t="str">
        <f>IF(Summary!$C77="Y","R","")</f>
        <v/>
      </c>
      <c r="W12" s="476" t="str">
        <f>'Fun Patches'!C13</f>
        <v>&lt;List Patch Here&gt;</v>
      </c>
      <c r="X12" s="475" t="str">
        <f>IF(Summary!$B121="E","E","")</f>
        <v/>
      </c>
      <c r="Y12" s="475" t="str">
        <f>IF(Summary!$C121="Y","R","")</f>
        <v/>
      </c>
      <c r="AA12" s="427"/>
      <c r="AB12" s="287"/>
      <c r="AC12" s="288"/>
    </row>
    <row r="13" spans="2:30" ht="12.95" customHeight="1">
      <c r="B13" s="360"/>
      <c r="C13" s="370" t="s">
        <v>372</v>
      </c>
      <c r="D13" s="292" t="str">
        <f>IF(Badges!$D322="A","/","")</f>
        <v/>
      </c>
      <c r="E13" s="292" t="str">
        <f>IF(Badges!$D326="A","/","")</f>
        <v/>
      </c>
      <c r="F13" s="292" t="str">
        <f>IF(Badges!$D330="A","/","")</f>
        <v/>
      </c>
      <c r="G13" s="292" t="str">
        <f>IF(Badges!$D334="A","/","")</f>
        <v/>
      </c>
      <c r="H13" s="292" t="str">
        <f>IF(Badges!$D338="A","/","")</f>
        <v/>
      </c>
      <c r="I13" s="293" t="str">
        <f>IF(Summary!$B18="E","E","")</f>
        <v/>
      </c>
      <c r="J13" s="293" t="str">
        <f>IF(Summary!$C18="Y","R","")</f>
        <v/>
      </c>
      <c r="L13" s="360"/>
      <c r="M13" s="366" t="s">
        <v>925</v>
      </c>
      <c r="N13" s="367"/>
      <c r="O13" s="367"/>
      <c r="P13" s="367"/>
      <c r="Q13" s="367"/>
      <c r="R13" s="368"/>
      <c r="S13" s="301" t="str">
        <f>IF(Summary!$B74="E","E","")</f>
        <v/>
      </c>
      <c r="T13" s="301" t="str">
        <f>IF(Summary!$C74="Y","R","")</f>
        <v/>
      </c>
      <c r="W13" s="476" t="str">
        <f>'Fun Patches'!C14</f>
        <v>&lt;List Patch Here&gt;</v>
      </c>
      <c r="X13" s="475" t="str">
        <f>IF(Summary!$B122="E","E","")</f>
        <v/>
      </c>
      <c r="Y13" s="475" t="str">
        <f>IF(Summary!$C122="Y","R","")</f>
        <v/>
      </c>
      <c r="AA13" s="427"/>
      <c r="AB13" s="287"/>
      <c r="AC13" s="288"/>
    </row>
    <row r="14" spans="2:30" ht="12.95" customHeight="1">
      <c r="B14" s="360"/>
      <c r="C14" s="365" t="s">
        <v>393</v>
      </c>
      <c r="D14" s="334" t="str">
        <f>IF(Badges!$D345="A","/","")</f>
        <v/>
      </c>
      <c r="E14" s="334" t="str">
        <f>IF(Badges!$D349="A","/","")</f>
        <v/>
      </c>
      <c r="F14" s="334" t="str">
        <f>IF(Badges!$D353="A","/","")</f>
        <v/>
      </c>
      <c r="G14" s="334" t="str">
        <f>IF(Badges!$D357="A","/","")</f>
        <v/>
      </c>
      <c r="H14" s="334" t="str">
        <f>IF(Badges!$D361="A","/","")</f>
        <v/>
      </c>
      <c r="I14" s="301" t="str">
        <f>IF(Summary!$B19="E","E","")</f>
        <v/>
      </c>
      <c r="J14" s="301" t="str">
        <f>IF(Summary!$C19="Y","R","")</f>
        <v/>
      </c>
      <c r="K14" s="285" t="str">
        <f>IF(COUNT(#REF!)=4,MAX(#REF!),"")</f>
        <v/>
      </c>
      <c r="L14" s="360"/>
      <c r="M14" s="366" t="s">
        <v>927</v>
      </c>
      <c r="N14" s="367"/>
      <c r="O14" s="367"/>
      <c r="P14" s="367"/>
      <c r="Q14" s="367"/>
      <c r="R14" s="368"/>
      <c r="S14" s="301" t="str">
        <f>IF(Summary!$B75="E","E","")</f>
        <v/>
      </c>
      <c r="T14" s="301" t="str">
        <f>IF(Summary!$C75="Y","R","")</f>
        <v/>
      </c>
      <c r="W14" s="476" t="str">
        <f>'Fun Patches'!C15</f>
        <v>&lt;List Patch Here&gt;</v>
      </c>
      <c r="X14" s="475" t="str">
        <f>IF(Summary!$B123="E","E","")</f>
        <v/>
      </c>
      <c r="Y14" s="475" t="str">
        <f>IF(Summary!$C123="Y","R","")</f>
        <v/>
      </c>
      <c r="AA14" s="427"/>
      <c r="AB14" s="287"/>
      <c r="AC14" s="288"/>
    </row>
    <row r="15" spans="2:30" ht="12.95" customHeight="1" thickBot="1">
      <c r="B15" s="360"/>
      <c r="C15" s="374" t="s">
        <v>414</v>
      </c>
      <c r="D15" s="297" t="str">
        <f>IF(Badges!$D368="A","/","")</f>
        <v/>
      </c>
      <c r="E15" s="297" t="str">
        <f>IF(Badges!$D372="A","/","")</f>
        <v/>
      </c>
      <c r="F15" s="297" t="str">
        <f>IF(Badges!$D376="A","/","")</f>
        <v/>
      </c>
      <c r="G15" s="297" t="str">
        <f>IF(Badges!$D380="A","/","")</f>
        <v/>
      </c>
      <c r="H15" s="297" t="str">
        <f>IF(Badges!$D384="A","/","")</f>
        <v/>
      </c>
      <c r="I15" s="295" t="str">
        <f>IF(Summary!$B20="E","E","")</f>
        <v/>
      </c>
      <c r="J15" s="295" t="str">
        <f>IF(Summary!$C20="Y","R","")</f>
        <v/>
      </c>
      <c r="L15" s="360"/>
      <c r="M15" s="371" t="s">
        <v>929</v>
      </c>
      <c r="N15" s="372"/>
      <c r="O15" s="372"/>
      <c r="P15" s="372"/>
      <c r="Q15" s="372"/>
      <c r="R15" s="373"/>
      <c r="S15" s="295" t="str">
        <f>IF(Summary!$B76="E","E","")</f>
        <v/>
      </c>
      <c r="T15" s="295" t="str">
        <f>IF(Summary!$C76="Y","R","")</f>
        <v/>
      </c>
      <c r="U15" s="354" t="str">
        <f>IF(COUNTIF(S12:S15,"E")=4,"C"," ")</f>
        <v xml:space="preserve"> </v>
      </c>
      <c r="W15" s="476" t="str">
        <f>'Fun Patches'!C16</f>
        <v>&lt;List Patch Here&gt;</v>
      </c>
      <c r="X15" s="475" t="str">
        <f>IF(Summary!$B124="E","E","")</f>
        <v/>
      </c>
      <c r="Y15" s="475" t="str">
        <f>IF(Summary!$C124="Y","R","")</f>
        <v/>
      </c>
      <c r="AA15" s="427"/>
      <c r="AB15" s="287"/>
      <c r="AC15" s="288"/>
    </row>
    <row r="16" spans="2:30" ht="12.95" customHeight="1">
      <c r="B16" s="360"/>
      <c r="C16" s="365" t="s">
        <v>435</v>
      </c>
      <c r="D16" s="292" t="str">
        <f>IF(Badges!$D391="A","/","")</f>
        <v/>
      </c>
      <c r="E16" s="292" t="str">
        <f>IF(Badges!$D395="A","/","")</f>
        <v/>
      </c>
      <c r="F16" s="292" t="str">
        <f>IF(Badges!$D399="A","/","")</f>
        <v/>
      </c>
      <c r="G16" s="292" t="str">
        <f>IF(Badges!$D403="A","/","")</f>
        <v/>
      </c>
      <c r="H16" s="292" t="str">
        <f>IF(Badges!$D407="A","/","")</f>
        <v/>
      </c>
      <c r="I16" s="293" t="str">
        <f>IF(Summary!$B21="E","E","")</f>
        <v/>
      </c>
      <c r="J16" s="293" t="str">
        <f>IF(Summary!$C21="Y","R","")</f>
        <v/>
      </c>
      <c r="L16" s="360"/>
      <c r="M16" s="361" t="s">
        <v>1056</v>
      </c>
      <c r="N16" s="292" t="str">
        <f>IF(Badges!$D240="A","/","")</f>
        <v/>
      </c>
      <c r="O16" s="292" t="str">
        <f>IF(Badges!$D244="A","/","")</f>
        <v/>
      </c>
      <c r="P16" s="292" t="str">
        <f>IF(Badges!$D248="A","/","")</f>
        <v/>
      </c>
      <c r="Q16" s="292" t="str">
        <f>IF(Badges!$D252="A","/","")</f>
        <v/>
      </c>
      <c r="R16" s="292" t="str">
        <f>IF(Badges!$D256="A","/","")</f>
        <v/>
      </c>
      <c r="S16" s="293" t="str">
        <f>IF(Summary!$B14="E","E","")</f>
        <v/>
      </c>
      <c r="T16" s="293" t="str">
        <f>IF(Summary!$C14="Y","R","")</f>
        <v/>
      </c>
      <c r="W16" s="476" t="str">
        <f>'Fun Patches'!C17</f>
        <v>&lt;List Patch Here&gt;</v>
      </c>
      <c r="X16" s="475" t="str">
        <f>IF(Summary!$B125="E","E","")</f>
        <v/>
      </c>
      <c r="Y16" s="475" t="str">
        <f>IF(Summary!$C125="Y","R","")</f>
        <v/>
      </c>
      <c r="AA16" s="427"/>
      <c r="AB16" s="287"/>
      <c r="AC16" s="288"/>
    </row>
    <row r="17" spans="2:29" ht="12.95" customHeight="1">
      <c r="B17" s="360"/>
      <c r="C17" s="365" t="s">
        <v>456</v>
      </c>
      <c r="D17" s="334" t="str">
        <f>IF(Badges!$D414="A","/","")</f>
        <v/>
      </c>
      <c r="E17" s="334" t="str">
        <f>IF(Badges!$D418="A","/","")</f>
        <v/>
      </c>
      <c r="F17" s="334" t="str">
        <f>IF(Badges!$D422="A","/","")</f>
        <v/>
      </c>
      <c r="G17" s="334" t="str">
        <f>IF(Badges!$D426="A","/","")</f>
        <v/>
      </c>
      <c r="H17" s="334" t="str">
        <f>IF(Badges!$D430="A","/","")</f>
        <v/>
      </c>
      <c r="I17" s="301" t="str">
        <f>IF(Summary!$B22="E","E","")</f>
        <v/>
      </c>
      <c r="J17" s="301" t="str">
        <f>IF(Summary!$C22="Y","R","")</f>
        <v/>
      </c>
      <c r="L17" s="360"/>
      <c r="M17" s="365" t="s">
        <v>1057</v>
      </c>
      <c r="N17" s="292" t="str">
        <f>IF(Badges!$D299="A","/","")</f>
        <v/>
      </c>
      <c r="O17" s="292" t="str">
        <f>IF(Badges!$D303="A","/","")</f>
        <v/>
      </c>
      <c r="P17" s="292" t="str">
        <f>IF(Badges!$D307="A","/","")</f>
        <v/>
      </c>
      <c r="Q17" s="292" t="str">
        <f>IF(Badges!$D311="A","/","")</f>
        <v/>
      </c>
      <c r="R17" s="292" t="str">
        <f>IF(Badges!$D315="A","/","")</f>
        <v/>
      </c>
      <c r="S17" s="293" t="str">
        <f>IF(Summary!$B17="E","E","")</f>
        <v/>
      </c>
      <c r="T17" s="293" t="str">
        <f>IF(Summary!$C17="Y","R","")</f>
        <v/>
      </c>
      <c r="W17" s="476" t="str">
        <f>'Fun Patches'!C18</f>
        <v>&lt;List Patch Here&gt;</v>
      </c>
      <c r="X17" s="475" t="str">
        <f>IF(Summary!$B126="E","E","")</f>
        <v/>
      </c>
      <c r="Y17" s="475" t="str">
        <f>IF(Summary!$C126="Y","R","")</f>
        <v/>
      </c>
      <c r="AA17" s="427"/>
      <c r="AB17" s="287"/>
      <c r="AC17" s="288"/>
    </row>
    <row r="18" spans="2:29" ht="12.95" customHeight="1" thickBot="1">
      <c r="B18" s="360"/>
      <c r="C18" s="365" t="s">
        <v>477</v>
      </c>
      <c r="D18" s="297" t="str">
        <f>IF(Badges!$D437="A","/","")</f>
        <v/>
      </c>
      <c r="E18" s="297" t="str">
        <f>IF(Badges!$D441="A","/","")</f>
        <v/>
      </c>
      <c r="F18" s="297" t="str">
        <f>IF(Badges!$D445="A","/","")</f>
        <v/>
      </c>
      <c r="G18" s="297" t="str">
        <f>IF(Badges!$D449="A","/","")</f>
        <v/>
      </c>
      <c r="H18" s="297" t="str">
        <f>IF(Badges!$D453="A","/","")</f>
        <v/>
      </c>
      <c r="I18" s="295" t="str">
        <f>IF(Summary!$B23="E","E","")</f>
        <v/>
      </c>
      <c r="J18" s="295" t="str">
        <f>IF(Summary!$C23="Y","R","")</f>
        <v/>
      </c>
      <c r="K18" s="285" t="str">
        <f>IF(COUNT(#REF!)=4,MAX(#REF!),"")</f>
        <v/>
      </c>
      <c r="L18" s="360"/>
      <c r="M18" s="365" t="s">
        <v>1058</v>
      </c>
      <c r="N18" s="292" t="str">
        <f>IF(Badges!$D57="A","/","")</f>
        <v/>
      </c>
      <c r="O18" s="292" t="str">
        <f>IF(Badges!$D61="A","/","")</f>
        <v/>
      </c>
      <c r="P18" s="292" t="str">
        <f>IF(Badges!$D65="A","/","")</f>
        <v/>
      </c>
      <c r="Q18" s="292" t="str">
        <f>IF(Badges!$D69="A","/","")</f>
        <v/>
      </c>
      <c r="R18" s="292" t="str">
        <f>IF(Badges!$D73="A","/","")</f>
        <v/>
      </c>
      <c r="S18" s="293" t="str">
        <f>IF(Summary!$B6="E","E","")</f>
        <v/>
      </c>
      <c r="T18" s="293" t="str">
        <f>IF(Summary!$C6="Y","R","")</f>
        <v/>
      </c>
      <c r="W18" s="476" t="str">
        <f>'Fun Patches'!C19</f>
        <v>&lt;List Patch Here&gt;</v>
      </c>
      <c r="X18" s="475" t="str">
        <f>IF(Summary!$B127="E","E","")</f>
        <v/>
      </c>
      <c r="Y18" s="475" t="str">
        <f>IF(Summary!$C127="Y","R","")</f>
        <v/>
      </c>
      <c r="AA18" s="427"/>
      <c r="AB18" s="287"/>
      <c r="AC18" s="288"/>
    </row>
    <row r="19" spans="2:29" ht="12.95" customHeight="1" thickBot="1">
      <c r="B19" s="360"/>
      <c r="C19" s="370" t="s">
        <v>530</v>
      </c>
      <c r="D19" s="292" t="str">
        <f>IF(Badges!$D496="A","/","")</f>
        <v/>
      </c>
      <c r="E19" s="292" t="str">
        <f>IF(Badges!$D500="A","/","")</f>
        <v/>
      </c>
      <c r="F19" s="292" t="str">
        <f>IF(Badges!$D504="A","/","")</f>
        <v/>
      </c>
      <c r="G19" s="292" t="str">
        <f>IF(Badges!$D508="A","/","")</f>
        <v/>
      </c>
      <c r="H19" s="292" t="str">
        <f>IF(Badges!$D512="A","/","")</f>
        <v/>
      </c>
      <c r="I19" s="293" t="str">
        <f>IF(Summary!$B26="E","E","")</f>
        <v/>
      </c>
      <c r="J19" s="293" t="str">
        <f>IF(Summary!$C26="Y","R","")</f>
        <v/>
      </c>
      <c r="L19" s="360"/>
      <c r="M19" s="381" t="s">
        <v>1091</v>
      </c>
      <c r="N19" s="376"/>
      <c r="O19" s="376"/>
      <c r="P19" s="376"/>
      <c r="Q19" s="376"/>
      <c r="R19" s="377"/>
      <c r="S19" s="295" t="str">
        <f>IF(Summary!$B78="E","E","")</f>
        <v/>
      </c>
      <c r="T19" s="295" t="str">
        <f>IF(Summary!$C78="Y","R","")</f>
        <v/>
      </c>
      <c r="U19" s="354" t="str">
        <f>IF(COUNTIF(S16:S19,"E")=4,"C"," ")</f>
        <v xml:space="preserve"> </v>
      </c>
      <c r="W19" s="476" t="str">
        <f>'Fun Patches'!C20</f>
        <v>&lt;List Patch Here&gt;</v>
      </c>
      <c r="X19" s="475" t="str">
        <f>IF(Summary!$B128="E","E","")</f>
        <v/>
      </c>
      <c r="Y19" s="475" t="str">
        <f>IF(Summary!$C128="Y","R","")</f>
        <v/>
      </c>
      <c r="AA19" s="427"/>
      <c r="AB19" s="287"/>
      <c r="AC19" s="288"/>
    </row>
    <row r="20" spans="2:29" ht="12.95" customHeight="1">
      <c r="B20" s="360"/>
      <c r="C20" s="365" t="s">
        <v>551</v>
      </c>
      <c r="D20" s="334" t="str">
        <f>IF(Badges!$D519="A","/","")</f>
        <v/>
      </c>
      <c r="E20" s="334" t="str">
        <f>IF(Badges!$D523="A","/","")</f>
        <v/>
      </c>
      <c r="F20" s="334" t="str">
        <f>IF(Badges!$D527="A","/","")</f>
        <v/>
      </c>
      <c r="G20" s="334" t="str">
        <f>IF(Badges!$D531="A","/","")</f>
        <v/>
      </c>
      <c r="H20" s="334" t="str">
        <f>IF(Badges!$D535="A","/","")</f>
        <v/>
      </c>
      <c r="I20" s="301" t="str">
        <f>IF(Summary!$B27="E","E","")</f>
        <v/>
      </c>
      <c r="J20" s="301" t="str">
        <f>IF(Summary!$C27="Y","R","")</f>
        <v/>
      </c>
      <c r="L20" s="360"/>
      <c r="M20" s="378" t="s">
        <v>935</v>
      </c>
      <c r="N20" s="379"/>
      <c r="O20" s="379"/>
      <c r="P20" s="379"/>
      <c r="Q20" s="379"/>
      <c r="R20" s="380"/>
      <c r="S20" s="293" t="str">
        <f>IF(Summary!$B79="E","E","")</f>
        <v/>
      </c>
      <c r="T20" s="293" t="str">
        <f>IF(Summary!$C79="Y","R","")</f>
        <v/>
      </c>
      <c r="W20" s="476" t="str">
        <f>'Fun Patches'!C21</f>
        <v>&lt;List Patch Here&gt;</v>
      </c>
      <c r="X20" s="475" t="str">
        <f>IF(Summary!$B129="E","E","")</f>
        <v/>
      </c>
      <c r="Y20" s="475" t="str">
        <f>IF(Summary!$C129="Y","R","")</f>
        <v/>
      </c>
      <c r="AA20" s="427"/>
      <c r="AB20" s="287"/>
      <c r="AC20" s="288"/>
    </row>
    <row r="21" spans="2:29" ht="12.95" customHeight="1" thickBot="1">
      <c r="B21" s="360"/>
      <c r="C21" s="374" t="s">
        <v>572</v>
      </c>
      <c r="D21" s="297" t="str">
        <f>IF(Badges!$D542="A","/","")</f>
        <v/>
      </c>
      <c r="E21" s="297" t="str">
        <f>IF(Badges!$D546="A","/","")</f>
        <v/>
      </c>
      <c r="F21" s="297" t="str">
        <f>IF(Badges!$D550="A","/","")</f>
        <v/>
      </c>
      <c r="G21" s="297" t="str">
        <f>IF(Badges!$D554="A","/","")</f>
        <v/>
      </c>
      <c r="H21" s="297" t="str">
        <f>IF(Badges!$D558="A","/","")</f>
        <v/>
      </c>
      <c r="I21" s="295" t="str">
        <f>IF(Summary!$B28="E","E","")</f>
        <v/>
      </c>
      <c r="J21" s="295" t="str">
        <f>IF(Summary!$C28="Y","R","")</f>
        <v/>
      </c>
      <c r="L21" s="360"/>
      <c r="M21" s="371" t="s">
        <v>1092</v>
      </c>
      <c r="N21" s="372"/>
      <c r="O21" s="372"/>
      <c r="P21" s="372"/>
      <c r="Q21" s="372"/>
      <c r="R21" s="373"/>
      <c r="S21" s="295" t="str">
        <f>IF(Summary!$B80="E","E","")</f>
        <v/>
      </c>
      <c r="T21" s="295" t="str">
        <f>IF(Summary!$C80="Y","R","")</f>
        <v/>
      </c>
      <c r="U21" s="354" t="str">
        <f>IF(COUNTIF(S20:S21,"E")=2,"C"," ")</f>
        <v xml:space="preserve"> </v>
      </c>
      <c r="W21" s="476" t="str">
        <f>'Fun Patches'!C22</f>
        <v>&lt;List Patch Here&gt;</v>
      </c>
      <c r="X21" s="475" t="str">
        <f>IF(Summary!$B130="E","E","")</f>
        <v/>
      </c>
      <c r="Y21" s="475" t="str">
        <f>IF(Summary!$C130="Y","R","")</f>
        <v/>
      </c>
      <c r="AA21" s="427"/>
      <c r="AB21" s="287"/>
      <c r="AC21" s="288"/>
    </row>
    <row r="22" spans="2:29" ht="12.95" customHeight="1">
      <c r="B22" s="360"/>
      <c r="C22" s="365" t="s">
        <v>593</v>
      </c>
      <c r="D22" s="292" t="str">
        <f>IF(Badges!$D565="A","/","")</f>
        <v/>
      </c>
      <c r="E22" s="292" t="str">
        <f>IF(Badges!$D569="A","/","")</f>
        <v/>
      </c>
      <c r="F22" s="292" t="str">
        <f>IF(Badges!$D573="A","/","")</f>
        <v/>
      </c>
      <c r="G22" s="292" t="str">
        <f>IF(Badges!$D577="A","/","")</f>
        <v/>
      </c>
      <c r="H22" s="292" t="str">
        <f>IF(Badges!$D581="A","/","")</f>
        <v/>
      </c>
      <c r="I22" s="293" t="str">
        <f>IF(Summary!$B29="E","E","")</f>
        <v/>
      </c>
      <c r="J22" s="293" t="str">
        <f>IF(Summary!$C29="Y","R","")</f>
        <v/>
      </c>
      <c r="K22" s="285" t="str">
        <f>IF(COUNT(#REF!)=2,MAX(#REF!),"")</f>
        <v/>
      </c>
      <c r="L22" s="360"/>
      <c r="M22" s="362" t="s">
        <v>942</v>
      </c>
      <c r="N22" s="363"/>
      <c r="O22" s="363"/>
      <c r="P22" s="363"/>
      <c r="Q22" s="363"/>
      <c r="R22" s="364"/>
      <c r="S22" s="293" t="str">
        <f>IF(Summary!$B81="E","E","")</f>
        <v/>
      </c>
      <c r="T22" s="293" t="str">
        <f>IF(Summary!$C81="Y","R","")</f>
        <v/>
      </c>
      <c r="U22" s="354" t="str">
        <f>IF(COUNTIF(S22:S23,"E")=2,"C"," ")</f>
        <v xml:space="preserve"> </v>
      </c>
      <c r="W22" s="476" t="str">
        <f>'Fun Patches'!C23</f>
        <v>&lt;List Patch Here&gt;</v>
      </c>
      <c r="X22" s="475" t="str">
        <f>IF(Summary!$B131="E","E","")</f>
        <v/>
      </c>
      <c r="Y22" s="475" t="str">
        <f>IF(Summary!$C131="Y","R","")</f>
        <v/>
      </c>
      <c r="AA22" s="427"/>
      <c r="AB22" s="287"/>
      <c r="AC22" s="288"/>
    </row>
    <row r="23" spans="2:29" ht="12.95" customHeight="1" thickBot="1">
      <c r="B23" s="360"/>
      <c r="C23" s="365" t="s">
        <v>614</v>
      </c>
      <c r="D23" s="334" t="str">
        <f>IF(Badges!$D588="A","/","")</f>
        <v/>
      </c>
      <c r="E23" s="334" t="str">
        <f>IF(Badges!$D592="A","/","")</f>
        <v/>
      </c>
      <c r="F23" s="334" t="str">
        <f>IF(Badges!$D596="A","/","")</f>
        <v/>
      </c>
      <c r="G23" s="334" t="str">
        <f>IF(Badges!$D600="A","/","")</f>
        <v/>
      </c>
      <c r="H23" s="334" t="str">
        <f>IF(Badges!$D604="A","/","")</f>
        <v/>
      </c>
      <c r="I23" s="301" t="str">
        <f>IF(Summary!$B30="E","E","")</f>
        <v/>
      </c>
      <c r="J23" s="301" t="str">
        <f>IF(Summary!$C30="Y","R","")</f>
        <v/>
      </c>
      <c r="L23" s="360"/>
      <c r="M23" s="375" t="s">
        <v>1093</v>
      </c>
      <c r="N23" s="376"/>
      <c r="O23" s="376"/>
      <c r="P23" s="376"/>
      <c r="Q23" s="376"/>
      <c r="R23" s="377"/>
      <c r="S23" s="295" t="str">
        <f>IF(Summary!$B82="E","E","")</f>
        <v/>
      </c>
      <c r="T23" s="295" t="str">
        <f>IF(Summary!$C82="Y","R","")</f>
        <v/>
      </c>
      <c r="U23" s="354" t="str">
        <f>IF(COUNTIF(S24:S25,"E")=2,"C"," ")</f>
        <v xml:space="preserve"> </v>
      </c>
      <c r="W23" s="476" t="str">
        <f>'Fun Patches'!C24</f>
        <v>&lt;List Patch Here&gt;</v>
      </c>
      <c r="X23" s="475" t="str">
        <f>IF(Summary!$B132="E","E","")</f>
        <v/>
      </c>
      <c r="Y23" s="475" t="str">
        <f>IF(Summary!$C132="Y","R","")</f>
        <v/>
      </c>
      <c r="AA23" s="427"/>
      <c r="AB23" s="287"/>
      <c r="AC23" s="288"/>
    </row>
    <row r="24" spans="2:29" ht="12.95" customHeight="1" thickBot="1">
      <c r="B24" s="360"/>
      <c r="C24" s="365" t="s">
        <v>635</v>
      </c>
      <c r="D24" s="297" t="str">
        <f>IF(Badges!$D611="A","/","")</f>
        <v/>
      </c>
      <c r="E24" s="297" t="str">
        <f>IF(Badges!$D615="A","/","")</f>
        <v/>
      </c>
      <c r="F24" s="297" t="str">
        <f>IF(Badges!$D619="A","/","")</f>
        <v/>
      </c>
      <c r="G24" s="297" t="str">
        <f>IF(Badges!$D623="A","/","")</f>
        <v/>
      </c>
      <c r="H24" s="297" t="str">
        <f>IF(Badges!$D627="A","/","")</f>
        <v/>
      </c>
      <c r="I24" s="295" t="str">
        <f>IF(Summary!$B31="E","E","")</f>
        <v/>
      </c>
      <c r="J24" s="295" t="str">
        <f>IF(Summary!$C31="Y","R","")</f>
        <v/>
      </c>
      <c r="K24" s="285" t="str">
        <f>IF(COUNT(#REF!)=2,MAX(#REF!),"")</f>
        <v/>
      </c>
      <c r="L24" s="360"/>
      <c r="M24" s="378" t="s">
        <v>948</v>
      </c>
      <c r="N24" s="379"/>
      <c r="O24" s="379"/>
      <c r="P24" s="379"/>
      <c r="Q24" s="379"/>
      <c r="R24" s="380"/>
      <c r="S24" s="293" t="str">
        <f>IF(Summary!$B83="E","E","")</f>
        <v/>
      </c>
      <c r="T24" s="293" t="str">
        <f>IF(Summary!$C83="Y","R","")</f>
        <v/>
      </c>
      <c r="U24" s="439"/>
      <c r="W24" s="476" t="str">
        <f>'Fun Patches'!C25</f>
        <v>&lt;List Patch Here&gt;</v>
      </c>
      <c r="X24" s="475" t="str">
        <f>IF(Summary!$B133="E","E","")</f>
        <v/>
      </c>
      <c r="Y24" s="475" t="str">
        <f>IF(Summary!$C133="Y","R","")</f>
        <v/>
      </c>
      <c r="AA24" s="427"/>
      <c r="AB24" s="287"/>
      <c r="AC24" s="288"/>
    </row>
    <row r="25" spans="2:29" ht="12.95" customHeight="1">
      <c r="B25" s="360"/>
      <c r="C25" s="370" t="s">
        <v>655</v>
      </c>
      <c r="D25" s="292" t="str">
        <f>IF(Badges!$D634="A","/","")</f>
        <v/>
      </c>
      <c r="E25" s="292" t="str">
        <f>IF(Badges!$D638="A","/","")</f>
        <v/>
      </c>
      <c r="F25" s="292" t="str">
        <f>IF(Badges!$D642="A","/","")</f>
        <v/>
      </c>
      <c r="G25" s="292" t="str">
        <f>IF(Badges!$D646="A","/","")</f>
        <v/>
      </c>
      <c r="H25" s="292" t="str">
        <f>IF(Badges!$D650="A","/","")</f>
        <v/>
      </c>
      <c r="I25" s="293" t="str">
        <f>IF(Summary!$B32="E","E","")</f>
        <v/>
      </c>
      <c r="J25" s="293" t="str">
        <f>IF(Summary!$C32="Y","R","")</f>
        <v/>
      </c>
      <c r="L25" s="360"/>
      <c r="M25" s="375" t="s">
        <v>1094</v>
      </c>
      <c r="N25" s="376"/>
      <c r="O25" s="376"/>
      <c r="P25" s="376"/>
      <c r="Q25" s="376"/>
      <c r="R25" s="377"/>
      <c r="S25" s="293" t="str">
        <f>IF(Summary!$B84="E","E","")</f>
        <v/>
      </c>
      <c r="T25" s="293" t="str">
        <f>IF(Summary!$C84="Y","R","")</f>
        <v/>
      </c>
      <c r="U25" s="607" t="s">
        <v>1136</v>
      </c>
      <c r="W25" s="476" t="str">
        <f>'Fun Patches'!C26</f>
        <v>&lt;List Patch Here&gt;</v>
      </c>
      <c r="X25" s="475" t="str">
        <f>IF(Summary!$B134="E","E","")</f>
        <v/>
      </c>
      <c r="Y25" s="475" t="str">
        <f>IF(Summary!$C134="Y","R","")</f>
        <v/>
      </c>
      <c r="AA25" s="427"/>
      <c r="AB25" s="287"/>
      <c r="AC25" s="288"/>
    </row>
    <row r="26" spans="2:29" ht="12.95" customHeight="1">
      <c r="B26" s="360"/>
      <c r="C26" s="365" t="s">
        <v>692</v>
      </c>
      <c r="D26" s="334" t="str">
        <f>IF(Badges!$D680="A","/","")</f>
        <v/>
      </c>
      <c r="E26" s="334" t="str">
        <f>IF(Badges!$D684="A","/","")</f>
        <v/>
      </c>
      <c r="F26" s="334" t="str">
        <f>IF(Badges!$D688="A","/","")</f>
        <v/>
      </c>
      <c r="G26" s="334" t="str">
        <f>IF(Badges!$D692="A","/","")</f>
        <v/>
      </c>
      <c r="H26" s="334" t="str">
        <f>IF(Badges!$D696="A","/","")</f>
        <v/>
      </c>
      <c r="I26" s="301" t="str">
        <f>IF(Summary!$B34="E","E","")</f>
        <v/>
      </c>
      <c r="J26" s="301" t="str">
        <f>IF(Summary!$C34="Y","R","")</f>
        <v/>
      </c>
      <c r="K26" s="285" t="str">
        <f>IF(COUNT(#REF!)=2,MAX(#REF!),"")</f>
        <v/>
      </c>
      <c r="L26" s="398"/>
      <c r="M26" s="398"/>
      <c r="N26" s="399"/>
      <c r="O26" s="399"/>
      <c r="P26" s="399"/>
      <c r="Q26" s="399"/>
      <c r="R26" s="399"/>
      <c r="S26" s="434"/>
      <c r="T26" s="434"/>
      <c r="U26" s="607"/>
      <c r="W26" s="476" t="str">
        <f>'Fun Patches'!C27</f>
        <v>&lt;List Patch Here&gt;</v>
      </c>
      <c r="X26" s="475" t="str">
        <f>IF(Summary!$B135="E","E","")</f>
        <v/>
      </c>
      <c r="Y26" s="475" t="str">
        <f>IF(Summary!$C135="Y","R","")</f>
        <v/>
      </c>
      <c r="AA26" s="427"/>
      <c r="AB26" s="287"/>
      <c r="AC26" s="288"/>
    </row>
    <row r="27" spans="2:29" ht="12.95" customHeight="1" thickBot="1">
      <c r="B27" s="360"/>
      <c r="C27" s="374" t="s">
        <v>713</v>
      </c>
      <c r="D27" s="297" t="str">
        <f>IF(Badges!$D703="A","/","")</f>
        <v/>
      </c>
      <c r="E27" s="297" t="str">
        <f>IF(Badges!$D707="A","/","")</f>
        <v/>
      </c>
      <c r="F27" s="297" t="str">
        <f>IF(Badges!$D711="A","/","")</f>
        <v/>
      </c>
      <c r="G27" s="297" t="str">
        <f>IF(Badges!$D715="A","/","")</f>
        <v/>
      </c>
      <c r="H27" s="297" t="str">
        <f>IF(Badges!$D719="A","/","")</f>
        <v/>
      </c>
      <c r="I27" s="295" t="str">
        <f>IF(Summary!$B35="E","E","")</f>
        <v/>
      </c>
      <c r="J27" s="295" t="str">
        <f>IF(Summary!$C35="Y","R","")</f>
        <v/>
      </c>
      <c r="L27" s="300"/>
      <c r="M27" s="300"/>
      <c r="N27" s="300"/>
      <c r="O27" s="300"/>
      <c r="P27" s="300"/>
      <c r="Q27" s="300"/>
      <c r="R27" s="300"/>
      <c r="S27" s="307"/>
      <c r="T27" s="307"/>
      <c r="U27" s="607"/>
      <c r="W27" s="476" t="str">
        <f>'Fun Patches'!C28</f>
        <v>&lt;List Patch Here&gt;</v>
      </c>
      <c r="X27" s="475" t="str">
        <f>IF(Summary!$B136="E","E","")</f>
        <v/>
      </c>
      <c r="Y27" s="475" t="str">
        <f>IF(Summary!$C136="Y","R","")</f>
        <v/>
      </c>
      <c r="AA27" s="427"/>
      <c r="AB27" s="287"/>
      <c r="AC27" s="288"/>
    </row>
    <row r="28" spans="2:29" ht="12.95" customHeight="1">
      <c r="B28" s="360"/>
      <c r="C28" s="365" t="s">
        <v>734</v>
      </c>
      <c r="D28" s="292" t="str">
        <f>IF(Badges!$D726="A","/","")</f>
        <v/>
      </c>
      <c r="E28" s="292" t="str">
        <f>IF(Badges!$D730="A","/","")</f>
        <v/>
      </c>
      <c r="F28" s="292" t="str">
        <f>IF(Badges!$D734="A","/","")</f>
        <v/>
      </c>
      <c r="G28" s="292" t="str">
        <f>IF(Badges!$D738="A","/","")</f>
        <v/>
      </c>
      <c r="H28" s="292" t="str">
        <f>IF(Badges!$D742="A","/","")</f>
        <v/>
      </c>
      <c r="I28" s="293" t="str">
        <f>IF(Summary!$B36="E","E","")</f>
        <v/>
      </c>
      <c r="J28" s="293" t="str">
        <f>IF(Summary!$C36="Y","R","")</f>
        <v/>
      </c>
      <c r="L28" s="611" t="str">
        <f>'Age-Level'!C117</f>
        <v>Investiture</v>
      </c>
      <c r="M28" s="611"/>
      <c r="N28" s="611"/>
      <c r="O28" s="611"/>
      <c r="P28" s="611"/>
      <c r="Q28" s="611"/>
      <c r="R28" s="613"/>
      <c r="S28" s="293" t="str">
        <f>IF(Summary!$B108="E","E","")</f>
        <v/>
      </c>
      <c r="T28" s="293" t="str">
        <f>IF(Summary!$C108="Y","R","")</f>
        <v/>
      </c>
      <c r="U28" s="607"/>
      <c r="W28" s="476" t="str">
        <f>'Fun Patches'!C29</f>
        <v>&lt;List Patch Here&gt;</v>
      </c>
      <c r="X28" s="475" t="str">
        <f>IF(Summary!$B137="E","E","")</f>
        <v/>
      </c>
      <c r="Y28" s="475" t="str">
        <f>IF(Summary!$C137="Y","R","")</f>
        <v/>
      </c>
      <c r="AA28" s="427"/>
      <c r="AB28" s="287"/>
      <c r="AC28" s="288"/>
    </row>
    <row r="29" spans="2:29" ht="12.95" customHeight="1">
      <c r="B29" s="360"/>
      <c r="C29" s="365" t="s">
        <v>1059</v>
      </c>
      <c r="D29" s="334" t="str">
        <f>IF(Badges!$D103="A","/","")</f>
        <v/>
      </c>
      <c r="E29" s="334" t="str">
        <f>IF(Badges!$D107="A","/","")</f>
        <v/>
      </c>
      <c r="F29" s="334" t="str">
        <f>IF(Badges!$D111="A","/","")</f>
        <v/>
      </c>
      <c r="G29" s="334" t="str">
        <f>IF(Badges!$D115="A","/","")</f>
        <v/>
      </c>
      <c r="H29" s="334" t="str">
        <f>IF(Badges!$D119="A","/","")</f>
        <v/>
      </c>
      <c r="I29" s="301" t="str">
        <f>IF(Summary!$B8="E","E","")</f>
        <v/>
      </c>
      <c r="J29" s="301" t="str">
        <f>IF(Summary!$C8="Y","R","")</f>
        <v/>
      </c>
      <c r="L29" s="611" t="str">
        <f>'Age-Level'!C118</f>
        <v>Rededication (1st year)</v>
      </c>
      <c r="M29" s="611"/>
      <c r="N29" s="611"/>
      <c r="O29" s="611"/>
      <c r="P29" s="611"/>
      <c r="Q29" s="611"/>
      <c r="R29" s="613"/>
      <c r="S29" s="293" t="str">
        <f>IF(Summary!$B109="E","E","")</f>
        <v/>
      </c>
      <c r="T29" s="293" t="str">
        <f>IF(Summary!$C109="Y","R","")</f>
        <v/>
      </c>
      <c r="U29" s="607"/>
      <c r="W29" s="476" t="str">
        <f>'Fun Patches'!C30</f>
        <v>&lt;List Patch Here&gt;</v>
      </c>
      <c r="X29" s="475" t="str">
        <f>IF(Summary!$B138="E","E","")</f>
        <v/>
      </c>
      <c r="Y29" s="475" t="str">
        <f>IF(Summary!$C138="Y","R","")</f>
        <v/>
      </c>
      <c r="AA29" s="427"/>
      <c r="AB29" s="287"/>
      <c r="AC29" s="288"/>
    </row>
    <row r="30" spans="2:29" ht="12.95" customHeight="1" thickBot="1">
      <c r="B30" s="360"/>
      <c r="C30" s="369" t="s">
        <v>1095</v>
      </c>
      <c r="D30" s="297" t="str">
        <f>IF(Badges!$D749="A","/","")</f>
        <v/>
      </c>
      <c r="E30" s="297" t="str">
        <f>IF(Badges!$D753="A","/","")</f>
        <v/>
      </c>
      <c r="F30" s="297" t="str">
        <f>IF(Badges!$D757="A","/","")</f>
        <v/>
      </c>
      <c r="G30" s="297" t="str">
        <f>IF(Badges!$D761="A","/","")</f>
        <v/>
      </c>
      <c r="H30" s="297" t="str">
        <f>IF(Badges!$D765="A","/","")</f>
        <v/>
      </c>
      <c r="I30" s="295" t="str">
        <f>IF(Summary!$B37="E","E","")</f>
        <v/>
      </c>
      <c r="J30" s="295" t="str">
        <f>IF(Summary!$C37="Y","R","")</f>
        <v/>
      </c>
      <c r="L30" s="611" t="str">
        <f>'Age-Level'!C119</f>
        <v>Rededication (2nd year)</v>
      </c>
      <c r="M30" s="611"/>
      <c r="N30" s="611"/>
      <c r="O30" s="611"/>
      <c r="P30" s="611"/>
      <c r="Q30" s="611"/>
      <c r="R30" s="613"/>
      <c r="S30" s="293" t="str">
        <f>IF(Summary!$B110="E","E","")</f>
        <v/>
      </c>
      <c r="T30" s="293" t="str">
        <f>IF(Summary!$C110="Y","R","")</f>
        <v/>
      </c>
      <c r="U30" s="607"/>
      <c r="W30" s="476" t="str">
        <f>'Fun Patches'!C31</f>
        <v>&lt;List Patch Here&gt;</v>
      </c>
      <c r="X30" s="475" t="str">
        <f>IF(Summary!$B139="E","E","")</f>
        <v/>
      </c>
      <c r="Y30" s="475" t="str">
        <f>IF(Summary!$C139="Y","R","")</f>
        <v/>
      </c>
      <c r="AA30" s="427"/>
      <c r="AB30" s="287"/>
      <c r="AC30" s="288"/>
    </row>
    <row r="31" spans="2:29" ht="12.95" customHeight="1">
      <c r="B31" s="360"/>
      <c r="C31" s="370" t="s">
        <v>756</v>
      </c>
      <c r="D31" s="292" t="str">
        <f>IF(Badges!$D772="A","/","")</f>
        <v/>
      </c>
      <c r="E31" s="292" t="str">
        <f>IF(Badges!$D776="A","/","")</f>
        <v/>
      </c>
      <c r="F31" s="292" t="str">
        <f>IF(Badges!$D780="A","/","")</f>
        <v/>
      </c>
      <c r="G31" s="292" t="str">
        <f>IF(Badges!$D784="A","/","")</f>
        <v/>
      </c>
      <c r="H31" s="292" t="str">
        <f>IF(Badges!$D788="A","/","")</f>
        <v/>
      </c>
      <c r="I31" s="293" t="str">
        <f>IF(Summary!$B38="E","E","")</f>
        <v/>
      </c>
      <c r="J31" s="293" t="str">
        <f>IF(Summary!$C38="Y","R","")</f>
        <v/>
      </c>
      <c r="L31" s="611" t="str">
        <f>'Age-Level'!C120</f>
        <v>Rededication (3rd year)</v>
      </c>
      <c r="M31" s="611"/>
      <c r="N31" s="611"/>
      <c r="O31" s="611"/>
      <c r="P31" s="611"/>
      <c r="Q31" s="611"/>
      <c r="R31" s="613"/>
      <c r="S31" s="293" t="str">
        <f>IF(Summary!$B111="E","E","")</f>
        <v/>
      </c>
      <c r="T31" s="293" t="str">
        <f>IF(Summary!$C111="Y","R","")</f>
        <v/>
      </c>
      <c r="U31" s="607"/>
      <c r="W31" s="476" t="str">
        <f>'Fun Patches'!C32</f>
        <v>&lt;List Patch Here&gt;</v>
      </c>
      <c r="X31" s="475" t="str">
        <f>IF(Summary!$B140="E","E","")</f>
        <v/>
      </c>
      <c r="Y31" s="475" t="str">
        <f>IF(Summary!$C140="Y","R","")</f>
        <v/>
      </c>
      <c r="AA31" s="427"/>
      <c r="AB31" s="287"/>
      <c r="AC31" s="288"/>
    </row>
    <row r="32" spans="2:29" ht="12.95" customHeight="1" thickBot="1">
      <c r="B32" s="360"/>
      <c r="C32" s="374" t="s">
        <v>777</v>
      </c>
      <c r="D32" s="297" t="str">
        <f>IF(Badges!D791="C","/","")</f>
        <v/>
      </c>
      <c r="E32" s="297" t="str">
        <f>IF(Badges!D792="C","/","")</f>
        <v/>
      </c>
      <c r="F32" s="297" t="str">
        <f>IF(Badges!D793="C","/","")</f>
        <v/>
      </c>
      <c r="G32" s="297" t="str">
        <f>IF(Badges!D794="C","/","")</f>
        <v/>
      </c>
      <c r="H32" s="297" t="str">
        <f>IF(Badges!D795="C","/","")</f>
        <v/>
      </c>
      <c r="I32" s="295" t="str">
        <f>IF(Summary!$B39="E","E","")</f>
        <v/>
      </c>
      <c r="J32" s="295" t="str">
        <f>IF(Summary!$C39="Y","R","")</f>
        <v/>
      </c>
      <c r="L32" s="398"/>
      <c r="M32" s="398"/>
      <c r="N32" s="399"/>
      <c r="O32" s="399"/>
      <c r="P32" s="399"/>
      <c r="Q32" s="399"/>
      <c r="R32" s="399"/>
      <c r="S32" s="434"/>
      <c r="T32" s="434"/>
      <c r="U32" s="607"/>
      <c r="W32" s="476" t="str">
        <f>'Fun Patches'!C33</f>
        <v>&lt;List Patch Here&gt;</v>
      </c>
      <c r="X32" s="475" t="str">
        <f>IF(Summary!$B141="E","E","")</f>
        <v/>
      </c>
      <c r="Y32" s="475" t="str">
        <f>IF(Summary!$C141="Y","R","")</f>
        <v/>
      </c>
      <c r="AA32" s="427"/>
      <c r="AB32" s="287"/>
      <c r="AC32" s="288"/>
    </row>
    <row r="33" spans="2:29" ht="12.95" customHeight="1">
      <c r="B33" s="360"/>
      <c r="C33" s="361" t="s">
        <v>1096</v>
      </c>
      <c r="D33" s="292" t="str">
        <f>IF(Badges!$D802="A","/","")</f>
        <v/>
      </c>
      <c r="E33" s="292" t="str">
        <f>IF(Badges!$D806="A","/","")</f>
        <v/>
      </c>
      <c r="F33" s="292" t="str">
        <f>IF(Badges!$D810="A","/","")</f>
        <v/>
      </c>
      <c r="G33" s="292" t="str">
        <f>IF(Badges!$D814="A","/","")</f>
        <v/>
      </c>
      <c r="H33" s="292" t="str">
        <f>IF(Badges!$D818="A","/","")</f>
        <v/>
      </c>
      <c r="I33" s="293" t="str">
        <f>IF(Summary!$B40="E","E","")</f>
        <v/>
      </c>
      <c r="J33" s="293" t="str">
        <f>IF(Summary!$C40="Y","R","")</f>
        <v/>
      </c>
      <c r="L33" s="300"/>
      <c r="M33" s="300"/>
      <c r="N33" s="300"/>
      <c r="O33" s="300"/>
      <c r="P33" s="300"/>
      <c r="Q33" s="300"/>
      <c r="R33" s="300"/>
      <c r="S33" s="307"/>
      <c r="T33" s="307"/>
      <c r="U33" s="607"/>
      <c r="W33" s="476" t="str">
        <f>'Fun Patches'!C34</f>
        <v>&lt;List Patch Here&gt;</v>
      </c>
      <c r="X33" s="475" t="str">
        <f>IF(Summary!$B142="E","E","")</f>
        <v/>
      </c>
      <c r="Y33" s="475" t="str">
        <f>IF(Summary!$C142="Y","R","")</f>
        <v/>
      </c>
      <c r="AA33" s="427"/>
      <c r="AB33" s="287"/>
      <c r="AC33" s="288"/>
    </row>
    <row r="34" spans="2:29" ht="12.95" customHeight="1">
      <c r="B34" s="360"/>
      <c r="C34" s="369" t="s">
        <v>1060</v>
      </c>
      <c r="D34" s="334" t="str">
        <f>IF(Badges!$D825="A","/","")</f>
        <v/>
      </c>
      <c r="E34" s="334" t="str">
        <f>IF(Badges!$D829="A","/","")</f>
        <v/>
      </c>
      <c r="F34" s="334" t="str">
        <f>IF(Badges!$D833="A","/","")</f>
        <v/>
      </c>
      <c r="G34" s="334" t="str">
        <f>IF(Badges!$D837="A","/","")</f>
        <v/>
      </c>
      <c r="H34" s="334" t="str">
        <f>IF(Badges!$D841="A","/","")</f>
        <v/>
      </c>
      <c r="I34" s="301" t="str">
        <f>IF(Summary!$B41="E","E","")</f>
        <v/>
      </c>
      <c r="J34" s="301" t="str">
        <f>IF(Summary!$C41="Y","R","")</f>
        <v/>
      </c>
      <c r="L34" s="612" t="str">
        <f>'Council Own'!B6</f>
        <v>&lt;&lt;List Badge 1 Here&gt;&gt;</v>
      </c>
      <c r="M34" s="613"/>
      <c r="N34" s="292" t="str">
        <f>IF('Council Own'!$D11="A","/","")</f>
        <v/>
      </c>
      <c r="O34" s="292" t="str">
        <f>IF('Council Own'!$D15="A","/","")</f>
        <v/>
      </c>
      <c r="P34" s="292" t="str">
        <f>IF('Council Own'!$D19="A","/","")</f>
        <v/>
      </c>
      <c r="Q34" s="292" t="str">
        <f>IF('Council Own'!$D23="A","/","")</f>
        <v/>
      </c>
      <c r="R34" s="292" t="str">
        <f>IF('Council Own'!$D27="A","/","")</f>
        <v/>
      </c>
      <c r="S34" s="293" t="str">
        <f>IF(Summary!$B86="E","E","")</f>
        <v/>
      </c>
      <c r="T34" s="308" t="str">
        <f>IF(Summary!$C86="Y","R","")</f>
        <v/>
      </c>
      <c r="U34" s="607"/>
      <c r="W34" s="476" t="str">
        <f>'Fun Patches'!C35</f>
        <v>&lt;List Patch Here&gt;</v>
      </c>
      <c r="X34" s="475" t="str">
        <f>IF(Summary!$B143="E","E","")</f>
        <v/>
      </c>
      <c r="Y34" s="475" t="str">
        <f>IF(Summary!$C143="Y","R","")</f>
        <v/>
      </c>
      <c r="AA34" s="427"/>
      <c r="AB34" s="287"/>
      <c r="AC34" s="288"/>
    </row>
    <row r="35" spans="2:29" ht="12.95" customHeight="1">
      <c r="L35" s="612" t="str">
        <f>'Council Own'!B30</f>
        <v>&lt;&lt;List Badge 2 Here&gt;&gt;</v>
      </c>
      <c r="M35" s="613"/>
      <c r="N35" s="292" t="str">
        <f>IF('Council Own'!$D35="A","/","")</f>
        <v/>
      </c>
      <c r="O35" s="292" t="str">
        <f>IF('Council Own'!$D39="A","/","")</f>
        <v/>
      </c>
      <c r="P35" s="292" t="str">
        <f>IF('Council Own'!$D43="A","/","")</f>
        <v/>
      </c>
      <c r="Q35" s="292" t="str">
        <f>IF('Council Own'!$D47="A","/","")</f>
        <v/>
      </c>
      <c r="R35" s="292" t="str">
        <f>IF('Council Own'!$D51="A","/","")</f>
        <v/>
      </c>
      <c r="S35" s="293" t="str">
        <f>IF(Summary!$B87="E","E","")</f>
        <v/>
      </c>
      <c r="T35" s="308" t="str">
        <f>IF(Summary!$C87="Y","R","")</f>
        <v/>
      </c>
      <c r="U35" s="607"/>
      <c r="W35" s="476" t="str">
        <f>'Fun Patches'!C36</f>
        <v>&lt;List Patch Here&gt;</v>
      </c>
      <c r="X35" s="475" t="str">
        <f>IF(Summary!$B144="E","E","")</f>
        <v/>
      </c>
      <c r="Y35" s="475" t="str">
        <f>IF(Summary!$C144="Y","R","")</f>
        <v/>
      </c>
      <c r="AA35" s="427"/>
      <c r="AB35" s="287"/>
      <c r="AC35" s="288"/>
    </row>
    <row r="36" spans="2:29" ht="12.95" customHeight="1">
      <c r="L36" s="614" t="str">
        <f>'Council Own'!B54</f>
        <v>&lt;&lt;List Badge 3 Here&gt;&gt;</v>
      </c>
      <c r="M36" s="615"/>
      <c r="N36" s="334" t="str">
        <f>IF('Council Own'!$D59="A","/","")</f>
        <v/>
      </c>
      <c r="O36" s="334" t="str">
        <f>IF('Council Own'!$D63="A","/","")</f>
        <v/>
      </c>
      <c r="P36" s="334" t="str">
        <f>IF('Council Own'!$D67="A","/","")</f>
        <v/>
      </c>
      <c r="Q36" s="334" t="str">
        <f>IF('Council Own'!$D71="A","/","")</f>
        <v/>
      </c>
      <c r="R36" s="334" t="str">
        <f>IF('Council Own'!$D75="A","/","")</f>
        <v/>
      </c>
      <c r="S36" s="301" t="str">
        <f>IF(Summary!$B88="E","E","")</f>
        <v/>
      </c>
      <c r="T36" s="335" t="str">
        <f>IF(Summary!$C88="Y","R","")</f>
        <v/>
      </c>
      <c r="U36" s="607"/>
      <c r="W36" s="476" t="str">
        <f>'Fun Patches'!C37</f>
        <v>&lt;List Patch Here&gt;</v>
      </c>
      <c r="X36" s="475" t="str">
        <f>IF(Summary!$B145="E","E","")</f>
        <v/>
      </c>
      <c r="Y36" s="475" t="str">
        <f>IF(Summary!$C145="Y","R","")</f>
        <v/>
      </c>
      <c r="AA36" s="427"/>
      <c r="AB36" s="287"/>
      <c r="AC36" s="288"/>
    </row>
    <row r="37" spans="2:29" ht="12.95" customHeight="1">
      <c r="B37" s="382"/>
      <c r="C37" s="361" t="s">
        <v>509</v>
      </c>
      <c r="D37" s="292" t="str">
        <f>IF(Badges!$D473="A","/","")</f>
        <v/>
      </c>
      <c r="E37" s="292" t="str">
        <f>IF(Badges!$D477="A","/","")</f>
        <v/>
      </c>
      <c r="F37" s="292" t="str">
        <f>IF(Badges!$D481="A","/","")</f>
        <v/>
      </c>
      <c r="G37" s="292" t="str">
        <f>IF(Badges!$D485="A","/","")</f>
        <v/>
      </c>
      <c r="H37" s="292" t="str">
        <f>IF(Badges!$D489="A","/","")</f>
        <v/>
      </c>
      <c r="I37" s="293" t="str">
        <f>IF(Summary!$B25="E","E","")</f>
        <v/>
      </c>
      <c r="J37" s="293" t="str">
        <f>IF(Summary!$C25="Y","R","")</f>
        <v/>
      </c>
      <c r="L37" s="614" t="str">
        <f>'Council Own'!B78</f>
        <v>&lt;&lt;List Badge 4 Here&gt;&gt;</v>
      </c>
      <c r="M37" s="615"/>
      <c r="N37" s="334" t="str">
        <f>IF('Council Own'!$D83="A","/","")</f>
        <v/>
      </c>
      <c r="O37" s="334" t="str">
        <f>IF('Council Own'!$D87="A","/","")</f>
        <v/>
      </c>
      <c r="P37" s="334" t="str">
        <f>IF('Council Own'!$D91="A","/","")</f>
        <v/>
      </c>
      <c r="Q37" s="334" t="str">
        <f>IF('Council Own'!$D95="A","/","")</f>
        <v/>
      </c>
      <c r="R37" s="334" t="str">
        <f>IF('Council Own'!$D99="A","/","")</f>
        <v/>
      </c>
      <c r="S37" s="301" t="str">
        <f>IF(Summary!$B89="E","E","")</f>
        <v/>
      </c>
      <c r="T37" s="335" t="str">
        <f>IF(Summary!$C89="Y","R","")</f>
        <v/>
      </c>
      <c r="U37" s="607"/>
      <c r="W37" s="476" t="str">
        <f>'Fun Patches'!C38</f>
        <v>&lt;List Patch Here&gt;</v>
      </c>
      <c r="X37" s="475" t="str">
        <f>IF(Summary!$B146="E","E","")</f>
        <v/>
      </c>
      <c r="Y37" s="475" t="str">
        <f>IF(Summary!$C146="Y","R","")</f>
        <v/>
      </c>
      <c r="AA37" s="427"/>
      <c r="AB37" s="287"/>
      <c r="AC37" s="288"/>
    </row>
    <row r="38" spans="2:29" ht="12.95" customHeight="1" thickBot="1">
      <c r="B38" s="383"/>
      <c r="C38" s="374" t="s">
        <v>676</v>
      </c>
      <c r="D38" s="297" t="str">
        <f>IF(Badges!$D657="A","/","")</f>
        <v/>
      </c>
      <c r="E38" s="297" t="str">
        <f>IF(Badges!$D661="A","/","")</f>
        <v/>
      </c>
      <c r="F38" s="297" t="str">
        <f>IF(Badges!$D665="A","/","")</f>
        <v/>
      </c>
      <c r="G38" s="297" t="str">
        <f>IF(Badges!$D669="A","/","")</f>
        <v/>
      </c>
      <c r="H38" s="297" t="str">
        <f>IF(Badges!$D673="A","/","")</f>
        <v/>
      </c>
      <c r="I38" s="295" t="str">
        <f>IF(Summary!$B33="E","E","")</f>
        <v/>
      </c>
      <c r="J38" s="295" t="str">
        <f>IF(Summary!$C33="Y","R","")</f>
        <v/>
      </c>
      <c r="L38" s="614" t="str">
        <f>'Council Own'!B102</f>
        <v>&lt;&lt;List Badge 5 Here&gt;&gt;</v>
      </c>
      <c r="M38" s="615"/>
      <c r="N38" s="334" t="str">
        <f>IF('Council Own'!$D107="A","/","")</f>
        <v/>
      </c>
      <c r="O38" s="334" t="str">
        <f>IF('Council Own'!$D111="A","/","")</f>
        <v/>
      </c>
      <c r="P38" s="334" t="str">
        <f>IF('Council Own'!$D115="A","/","")</f>
        <v/>
      </c>
      <c r="Q38" s="334" t="str">
        <f>IF('Council Own'!$D119="A","/","")</f>
        <v/>
      </c>
      <c r="R38" s="334" t="str">
        <f>IF('Council Own'!$D123="A","/","")</f>
        <v/>
      </c>
      <c r="S38" s="301" t="str">
        <f>IF(Summary!$B90="E","E","")</f>
        <v/>
      </c>
      <c r="T38" s="335" t="str">
        <f>IF(Summary!$C90="Y","R","")</f>
        <v/>
      </c>
      <c r="U38" s="607"/>
      <c r="W38" s="476" t="str">
        <f>'Fun Patches'!C39</f>
        <v>&lt;List Patch Here&gt;</v>
      </c>
      <c r="X38" s="475" t="str">
        <f>IF(Summary!$B147="E","E","")</f>
        <v/>
      </c>
      <c r="Y38" s="475" t="str">
        <f>IF(Summary!$C147="Y","R","")</f>
        <v/>
      </c>
      <c r="AA38" s="427"/>
      <c r="AB38" s="287"/>
      <c r="AC38" s="288"/>
    </row>
    <row r="39" spans="2:29" ht="12.95" customHeight="1">
      <c r="B39" s="383"/>
      <c r="C39" s="361" t="s">
        <v>498</v>
      </c>
      <c r="D39" s="292" t="str">
        <f>IF(Badges!$D458="A","/","")</f>
        <v/>
      </c>
      <c r="E39" s="292" t="str">
        <f>IF(Badges!$D460="A","/","")</f>
        <v/>
      </c>
      <c r="F39" s="292" t="str">
        <f>IF(Badges!$D462="A","/","")</f>
        <v/>
      </c>
      <c r="G39" s="292" t="str">
        <f>IF(Badges!$D464="A","/","")</f>
        <v/>
      </c>
      <c r="H39" s="292" t="str">
        <f>IF(Badges!$D466="A","/","")</f>
        <v/>
      </c>
      <c r="I39" s="293" t="str">
        <f>IF(Summary!$B24="E","E","")</f>
        <v/>
      </c>
      <c r="J39" s="293" t="str">
        <f>IF(Summary!$C24="Y","R","")</f>
        <v/>
      </c>
      <c r="L39" s="614" t="str">
        <f>'Council Own'!B125</f>
        <v>&lt;&lt;List Badge 6 Here&gt;&gt;</v>
      </c>
      <c r="M39" s="615"/>
      <c r="N39" s="334" t="str">
        <f>IF('Council Own'!$D130="A","/","")</f>
        <v/>
      </c>
      <c r="O39" s="334" t="str">
        <f>IF('Council Own'!$D134="A","/","")</f>
        <v/>
      </c>
      <c r="P39" s="334" t="str">
        <f>IF('Council Own'!$D138="A","/","")</f>
        <v/>
      </c>
      <c r="Q39" s="334" t="str">
        <f>IF('Council Own'!$D142="A","/","")</f>
        <v/>
      </c>
      <c r="R39" s="334" t="str">
        <f>IF('Council Own'!$D146="A","/","")</f>
        <v/>
      </c>
      <c r="S39" s="301" t="str">
        <f>IF(Summary!$B91="E","E","")</f>
        <v/>
      </c>
      <c r="T39" s="335" t="str">
        <f>IF(Summary!$C91="Y","R","")</f>
        <v/>
      </c>
      <c r="U39" s="607"/>
      <c r="W39" s="476" t="str">
        <f>'Fun Patches'!C40</f>
        <v>&lt;List Patch Here&gt;</v>
      </c>
      <c r="X39" s="475" t="str">
        <f>IF(Summary!$B148="E","E","")</f>
        <v/>
      </c>
      <c r="Y39" s="475" t="str">
        <f>IF(Summary!$C148="Y","R","")</f>
        <v/>
      </c>
      <c r="AA39" s="427"/>
      <c r="AB39" s="287"/>
      <c r="AC39" s="288"/>
    </row>
    <row r="40" spans="2:29" ht="12.95" customHeight="1">
      <c r="B40" s="384"/>
      <c r="C40" s="369" t="s">
        <v>340</v>
      </c>
      <c r="D40" s="292" t="str">
        <f>IF(Badges!$D284="A","/","")</f>
        <v/>
      </c>
      <c r="E40" s="292" t="str">
        <f>IF(Badges!$D286="A","/","")</f>
        <v/>
      </c>
      <c r="F40" s="292" t="str">
        <f>IF(Badges!$D288="A","/","")</f>
        <v/>
      </c>
      <c r="G40" s="292" t="str">
        <f>IF(Badges!$D290="A","/","")</f>
        <v/>
      </c>
      <c r="H40" s="292" t="str">
        <f>IF(Badges!$D292="A","/","")</f>
        <v/>
      </c>
      <c r="I40" s="293" t="str">
        <f>IF(Summary!$B16="E","E","")</f>
        <v/>
      </c>
      <c r="J40" s="293" t="str">
        <f>IF(Summary!$C16="Y","R","")</f>
        <v/>
      </c>
      <c r="L40" s="614" t="str">
        <f>'Council Own'!B149</f>
        <v>&lt;&lt;List Badge 7 Here&gt;&gt;</v>
      </c>
      <c r="M40" s="615"/>
      <c r="N40" s="334" t="str">
        <f>IF('Council Own'!$D154="A","/","")</f>
        <v/>
      </c>
      <c r="O40" s="334" t="str">
        <f>IF('Council Own'!$D158="A","/","")</f>
        <v/>
      </c>
      <c r="P40" s="334" t="str">
        <f>IF('Council Own'!$D162="A","/","")</f>
        <v/>
      </c>
      <c r="Q40" s="334" t="str">
        <f>IF('Council Own'!$D166="A","/","")</f>
        <v/>
      </c>
      <c r="R40" s="334" t="str">
        <f>IF('Council Own'!$D170="A","/","")</f>
        <v/>
      </c>
      <c r="S40" s="301" t="str">
        <f>IF(Summary!$B92="E","E","")</f>
        <v/>
      </c>
      <c r="T40" s="335" t="str">
        <f>IF(Summary!$C92="Y","R","")</f>
        <v/>
      </c>
      <c r="U40" s="607"/>
      <c r="W40" s="476" t="str">
        <f>'Fun Patches'!C41</f>
        <v>&lt;List Patch Here&gt;</v>
      </c>
      <c r="X40" s="475" t="str">
        <f>IF(Summary!$B149="E","E","")</f>
        <v/>
      </c>
      <c r="Y40" s="475" t="str">
        <f>IF(Summary!$C149="Y","R","")</f>
        <v/>
      </c>
      <c r="AA40" s="427"/>
      <c r="AB40" s="287"/>
      <c r="AC40" s="288"/>
    </row>
    <row r="41" spans="2:29" ht="12.95" customHeight="1">
      <c r="L41" s="614" t="str">
        <f>'Council Own'!B173</f>
        <v>&lt;&lt;List Badge 8 Here&gt;&gt;</v>
      </c>
      <c r="M41" s="615"/>
      <c r="N41" s="334" t="str">
        <f>IF('Council Own'!$D178="A","/","")</f>
        <v/>
      </c>
      <c r="O41" s="334" t="str">
        <f>IF('Council Own'!$D182="A","/","")</f>
        <v/>
      </c>
      <c r="P41" s="334" t="str">
        <f>IF('Council Own'!$D186="A","/","")</f>
        <v/>
      </c>
      <c r="Q41" s="334" t="str">
        <f>IF('Council Own'!$D190="A","/","")</f>
        <v/>
      </c>
      <c r="R41" s="334" t="str">
        <f>IF('Council Own'!$D194="A","/","")</f>
        <v/>
      </c>
      <c r="S41" s="301" t="str">
        <f>IF(Summary!$B93="E","E","")</f>
        <v/>
      </c>
      <c r="T41" s="335" t="str">
        <f>IF(Summary!$C93="Y","R","")</f>
        <v/>
      </c>
      <c r="U41" s="607"/>
      <c r="W41" s="476" t="str">
        <f>'Fun Patches'!C42</f>
        <v>&lt;List Patch Here&gt;</v>
      </c>
      <c r="X41" s="475" t="str">
        <f>IF(Summary!$B150="E","E","")</f>
        <v/>
      </c>
      <c r="Y41" s="475" t="str">
        <f>IF(Summary!$C150="Y","R","")</f>
        <v/>
      </c>
      <c r="AA41" s="427"/>
      <c r="AB41" s="287"/>
      <c r="AC41" s="288"/>
    </row>
    <row r="42" spans="2:29" ht="12.95" customHeight="1">
      <c r="L42" s="614" t="str">
        <f>'Council Own'!B197</f>
        <v>&lt;&lt;List Badge 9 Here&gt;&gt;</v>
      </c>
      <c r="M42" s="615"/>
      <c r="N42" s="334" t="str">
        <f>IF('Council Own'!$D202="A","/","")</f>
        <v/>
      </c>
      <c r="O42" s="334" t="str">
        <f>IF('Council Own'!$D206="A","/","")</f>
        <v/>
      </c>
      <c r="P42" s="334" t="str">
        <f>IF('Council Own'!$D210="A","/","")</f>
        <v/>
      </c>
      <c r="Q42" s="334" t="str">
        <f>IF('Council Own'!$D214="A","/","")</f>
        <v/>
      </c>
      <c r="R42" s="334" t="str">
        <f>IF('Council Own'!$D218="A","/","")</f>
        <v/>
      </c>
      <c r="S42" s="301" t="str">
        <f>IF(Summary!$B94="E","E","")</f>
        <v/>
      </c>
      <c r="T42" s="335" t="str">
        <f>IF(Summary!$C94="Y","R","")</f>
        <v/>
      </c>
      <c r="U42" s="607"/>
      <c r="W42" s="476" t="str">
        <f>'Fun Patches'!C43</f>
        <v>&lt;List Patch Here&gt;</v>
      </c>
      <c r="X42" s="475" t="str">
        <f>IF(Summary!$B151="E","E","")</f>
        <v/>
      </c>
      <c r="Y42" s="475" t="str">
        <f>IF(Summary!$C151="Y","R","")</f>
        <v/>
      </c>
      <c r="AA42" s="427"/>
      <c r="AB42" s="287"/>
      <c r="AC42" s="288"/>
    </row>
    <row r="43" spans="2:29" ht="12.95" customHeight="1">
      <c r="B43" s="360"/>
      <c r="C43" s="361" t="s">
        <v>1061</v>
      </c>
      <c r="D43" s="292" t="str">
        <f>IF(Badges!$D846="C","/","")</f>
        <v/>
      </c>
      <c r="E43" s="292" t="str">
        <f>IF(Badges!$D847="C","/","")</f>
        <v/>
      </c>
      <c r="F43" s="292" t="str">
        <f>IF(Badges!$D848="C","/","")</f>
        <v/>
      </c>
      <c r="G43" s="292" t="str">
        <f>IF(Badges!$D849="C","/","")</f>
        <v/>
      </c>
      <c r="H43" s="292" t="str">
        <f>IF(Badges!$D850="C","/","")</f>
        <v/>
      </c>
      <c r="I43" s="293" t="str">
        <f>IF(Summary!$B43="E","E","")</f>
        <v/>
      </c>
      <c r="J43" s="293" t="str">
        <f>IF(Summary!$C43="Y","R","")</f>
        <v/>
      </c>
      <c r="L43" s="614" t="str">
        <f>'Council Own'!B221</f>
        <v>&lt;&lt;List Badge 10 Here&gt;&gt;</v>
      </c>
      <c r="M43" s="615"/>
      <c r="N43" s="334" t="str">
        <f>IF('Council Own'!$D226="A","/","")</f>
        <v/>
      </c>
      <c r="O43" s="334" t="str">
        <f>IF('Council Own'!$D230="A","/","")</f>
        <v/>
      </c>
      <c r="P43" s="334" t="str">
        <f>IF('Council Own'!$D234="A","/","")</f>
        <v/>
      </c>
      <c r="Q43" s="334" t="str">
        <f>IF('Council Own'!$D238="A","/","")</f>
        <v/>
      </c>
      <c r="R43" s="334" t="str">
        <f>IF('Council Own'!$D242="A","/","")</f>
        <v/>
      </c>
      <c r="S43" s="301" t="str">
        <f>IF(Summary!$B95="E","E","")</f>
        <v/>
      </c>
      <c r="T43" s="335" t="str">
        <f>IF(Summary!$C95="Y","R","")</f>
        <v/>
      </c>
      <c r="U43" s="607"/>
      <c r="W43" s="476" t="str">
        <f>'Fun Patches'!C44</f>
        <v>&lt;List Patch Here&gt;</v>
      </c>
      <c r="X43" s="475" t="str">
        <f>IF(Summary!$B152="E","E","")</f>
        <v/>
      </c>
      <c r="Y43" s="475" t="str">
        <f>IF(Summary!$C152="Y","R","")</f>
        <v/>
      </c>
      <c r="AA43" s="427"/>
      <c r="AB43" s="287"/>
      <c r="AC43" s="288"/>
    </row>
    <row r="44" spans="2:29" ht="12.95" customHeight="1">
      <c r="B44" s="360"/>
      <c r="C44" s="365" t="s">
        <v>1062</v>
      </c>
      <c r="D44" s="292" t="str">
        <f>IF(Badges!$D853="C","/","")</f>
        <v/>
      </c>
      <c r="E44" s="292" t="str">
        <f>IF(Badges!$D854="C","/","")</f>
        <v/>
      </c>
      <c r="F44" s="292" t="str">
        <f>IF(Badges!$D855="C","/","")</f>
        <v/>
      </c>
      <c r="G44" s="292" t="str">
        <f>IF(Badges!$D856="C","/","")</f>
        <v/>
      </c>
      <c r="H44" s="292" t="str">
        <f>IF(Badges!$D857="C","/","")</f>
        <v/>
      </c>
      <c r="I44" s="293" t="str">
        <f>IF(Summary!$B44="E","E","")</f>
        <v/>
      </c>
      <c r="J44" s="293" t="str">
        <f>IF(Summary!$C44="Y","R","")</f>
        <v/>
      </c>
      <c r="U44" s="607"/>
      <c r="W44" s="476" t="str">
        <f>'Fun Patches'!C45</f>
        <v>&lt;List Patch Here&gt;</v>
      </c>
      <c r="X44" s="475" t="str">
        <f>IF(Summary!$B153="E","E","")</f>
        <v/>
      </c>
      <c r="Y44" s="475" t="str">
        <f>IF(Summary!$C153="Y","R","")</f>
        <v/>
      </c>
      <c r="AA44" s="427"/>
      <c r="AB44" s="287"/>
      <c r="AC44" s="288"/>
    </row>
    <row r="45" spans="2:29" ht="12.95" customHeight="1" thickBot="1">
      <c r="B45" s="360"/>
      <c r="C45" s="374" t="s">
        <v>1063</v>
      </c>
      <c r="D45" s="297" t="str">
        <f>IF(Badges!$D860="C","/","")</f>
        <v/>
      </c>
      <c r="E45" s="297" t="str">
        <f>IF(Badges!$D861="C","/","")</f>
        <v/>
      </c>
      <c r="F45" s="297" t="str">
        <f>IF(Badges!$D862="C","/","")</f>
        <v/>
      </c>
      <c r="G45" s="297" t="str">
        <f>IF(Badges!$D863="C","/","")</f>
        <v/>
      </c>
      <c r="H45" s="297" t="str">
        <f>IF(Badges!$D864="C","/","")</f>
        <v/>
      </c>
      <c r="I45" s="295" t="str">
        <f>IF(Summary!$B45="E","E","")</f>
        <v/>
      </c>
      <c r="J45" s="295" t="str">
        <f>IF(Summary!$C45="Y","R","")</f>
        <v/>
      </c>
      <c r="U45" s="607"/>
      <c r="W45" s="476" t="str">
        <f>'Fun Patches'!C46</f>
        <v>&lt;List Patch Here&gt;</v>
      </c>
      <c r="X45" s="475" t="str">
        <f>IF(Summary!$B154="E","E","")</f>
        <v/>
      </c>
      <c r="Y45" s="475" t="str">
        <f>IF(Summary!$C154="Y","R","")</f>
        <v/>
      </c>
      <c r="AA45" s="427"/>
      <c r="AB45" s="287"/>
      <c r="AC45" s="288"/>
    </row>
    <row r="46" spans="2:29" ht="12.95" customHeight="1">
      <c r="B46" s="360"/>
      <c r="C46" s="361" t="s">
        <v>1064</v>
      </c>
      <c r="D46" s="292" t="str">
        <f>IF(Badges!$D868="C","/","")</f>
        <v/>
      </c>
      <c r="E46" s="292" t="str">
        <f>IF(Badges!$D869="C","/","")</f>
        <v/>
      </c>
      <c r="F46" s="292" t="str">
        <f>IF(Badges!$D870="C","/","")</f>
        <v/>
      </c>
      <c r="G46" s="292" t="str">
        <f>IF(Badges!$D871="C","/","")</f>
        <v/>
      </c>
      <c r="H46" s="292" t="str">
        <f>IF(Badges!$D872="C","/","")</f>
        <v/>
      </c>
      <c r="I46" s="293" t="str">
        <f>IF(Summary!$B47="E","E","")</f>
        <v/>
      </c>
      <c r="J46" s="293" t="str">
        <f>IF(Summary!$C47="Y","R","")</f>
        <v/>
      </c>
      <c r="L46" s="610"/>
      <c r="M46" s="610"/>
      <c r="N46" s="610"/>
      <c r="O46" s="610"/>
      <c r="P46" s="610"/>
      <c r="Q46" s="610"/>
      <c r="R46" s="616"/>
      <c r="S46" s="283"/>
      <c r="T46" s="284"/>
      <c r="U46" s="607"/>
      <c r="W46" s="476" t="str">
        <f>'Fun Patches'!C47</f>
        <v>&lt;List Patch Here&gt;</v>
      </c>
      <c r="X46" s="475" t="str">
        <f>IF(Summary!$B155="E","E","")</f>
        <v/>
      </c>
      <c r="Y46" s="475" t="str">
        <f>IF(Summary!$C155="Y","R","")</f>
        <v/>
      </c>
      <c r="AA46" s="427"/>
      <c r="AB46" s="287"/>
      <c r="AC46" s="288"/>
    </row>
    <row r="47" spans="2:29" ht="12.95" customHeight="1">
      <c r="B47" s="360"/>
      <c r="C47" s="365" t="s">
        <v>1065</v>
      </c>
      <c r="D47" s="292" t="str">
        <f>IF(Badges!$D875="C","/","")</f>
        <v/>
      </c>
      <c r="E47" s="292" t="str">
        <f>IF(Badges!$D876="C","/","")</f>
        <v/>
      </c>
      <c r="F47" s="292" t="str">
        <f>IF(Badges!$D877="C","/","")</f>
        <v/>
      </c>
      <c r="G47" s="292" t="str">
        <f>IF(Badges!$D878="C","/","")</f>
        <v/>
      </c>
      <c r="H47" s="292" t="str">
        <f>IF(Badges!$D879="C","/","")</f>
        <v/>
      </c>
      <c r="I47" s="293" t="str">
        <f>IF(Summary!$B48="E","E","")</f>
        <v/>
      </c>
      <c r="J47" s="293" t="str">
        <f>IF(Summary!$C48="Y","R","")</f>
        <v/>
      </c>
      <c r="L47" s="609"/>
      <c r="M47" s="609"/>
      <c r="N47" s="609"/>
      <c r="O47" s="609"/>
      <c r="P47" s="609"/>
      <c r="Q47" s="609"/>
      <c r="R47" s="617"/>
      <c r="S47" s="287"/>
      <c r="T47" s="288"/>
      <c r="U47" s="607"/>
      <c r="W47" s="476" t="str">
        <f>'Fun Patches'!C48</f>
        <v>&lt;List Patch Here&gt;</v>
      </c>
      <c r="X47" s="475" t="str">
        <f>IF(Summary!$B156="E","E","")</f>
        <v/>
      </c>
      <c r="Y47" s="475" t="str">
        <f>IF(Summary!$C156="Y","R","")</f>
        <v/>
      </c>
      <c r="AA47" s="427"/>
      <c r="AB47" s="287"/>
      <c r="AC47" s="288"/>
    </row>
    <row r="48" spans="2:29" ht="12.95" customHeight="1" thickBot="1">
      <c r="B48" s="360"/>
      <c r="C48" s="374" t="s">
        <v>1066</v>
      </c>
      <c r="D48" s="297" t="str">
        <f>IF(Badges!$D882="C","/","")</f>
        <v/>
      </c>
      <c r="E48" s="297" t="str">
        <f>IF(Badges!$D883="C","/","")</f>
        <v/>
      </c>
      <c r="F48" s="297" t="str">
        <f>IF(Badges!$D884="C","/","")</f>
        <v/>
      </c>
      <c r="G48" s="297" t="str">
        <f>IF(Badges!$D885="C","/","")</f>
        <v/>
      </c>
      <c r="H48" s="297" t="str">
        <f>IF(Badges!$D886="C","/","")</f>
        <v/>
      </c>
      <c r="I48" s="298" t="str">
        <f>IF(Summary!$B49="E","E","")</f>
        <v/>
      </c>
      <c r="J48" s="298" t="str">
        <f>IF(Summary!$C49="Y","R","")</f>
        <v/>
      </c>
      <c r="L48" s="609"/>
      <c r="M48" s="609"/>
      <c r="N48" s="609"/>
      <c r="O48" s="609"/>
      <c r="P48" s="609"/>
      <c r="Q48" s="609"/>
      <c r="R48" s="617"/>
      <c r="S48" s="287"/>
      <c r="T48" s="288"/>
      <c r="U48" s="607"/>
      <c r="W48" s="476" t="str">
        <f>'Fun Patches'!C49</f>
        <v>&lt;List Patch Here&gt;</v>
      </c>
      <c r="X48" s="475" t="str">
        <f>IF(Summary!$B157="E","E","")</f>
        <v/>
      </c>
      <c r="Y48" s="475" t="str">
        <f>IF(Summary!$C157="Y","R","")</f>
        <v/>
      </c>
      <c r="AA48" s="427"/>
      <c r="AB48" s="287"/>
      <c r="AC48" s="288"/>
    </row>
    <row r="49" spans="2:29" ht="12.95" customHeight="1">
      <c r="B49" s="360"/>
      <c r="C49" s="385" t="s">
        <v>1067</v>
      </c>
      <c r="D49" s="292" t="str">
        <f>IF(Badges!$D890="C","/","")</f>
        <v/>
      </c>
      <c r="E49" s="292" t="str">
        <f>IF(Badges!$D891="C","/","")</f>
        <v/>
      </c>
      <c r="F49" s="292" t="str">
        <f>IF(Badges!$D892="C","/","")</f>
        <v/>
      </c>
      <c r="G49" s="292" t="str">
        <f>IF(Badges!$D893="C","/","")</f>
        <v/>
      </c>
      <c r="H49" s="292" t="str">
        <f>IF(Badges!$D894="C","/","")</f>
        <v/>
      </c>
      <c r="I49" s="299" t="str">
        <f>IF(Summary!$B51="E","E","")</f>
        <v/>
      </c>
      <c r="J49" s="299" t="str">
        <f>IF(Summary!$C51="Y","R","")</f>
        <v/>
      </c>
      <c r="L49" s="610"/>
      <c r="M49" s="610"/>
      <c r="N49" s="610"/>
      <c r="O49" s="610"/>
      <c r="P49" s="610"/>
      <c r="Q49" s="610"/>
      <c r="R49" s="616"/>
      <c r="S49" s="287"/>
      <c r="T49" s="288"/>
      <c r="U49" s="607"/>
      <c r="W49" s="476" t="str">
        <f>'Fun Patches'!C50</f>
        <v>&lt;List Patch Here&gt;</v>
      </c>
      <c r="X49" s="475" t="str">
        <f>IF(Summary!$B158="E","E","")</f>
        <v/>
      </c>
      <c r="Y49" s="475" t="str">
        <f>IF(Summary!$C158="Y","R","")</f>
        <v/>
      </c>
      <c r="AA49" s="427"/>
      <c r="AB49" s="287"/>
      <c r="AC49" s="288"/>
    </row>
    <row r="50" spans="2:29" ht="12.95" customHeight="1">
      <c r="B50" s="360"/>
      <c r="C50" s="386" t="s">
        <v>1068</v>
      </c>
      <c r="D50" s="292" t="str">
        <f>IF(Badges!$D897="C","/","")</f>
        <v/>
      </c>
      <c r="E50" s="292" t="str">
        <f>IF(Badges!$D898="C","/","")</f>
        <v/>
      </c>
      <c r="F50" s="292" t="str">
        <f>IF(Badges!$D899="C","/","")</f>
        <v/>
      </c>
      <c r="G50" s="292" t="str">
        <f>IF(Badges!$D900="C","/","")</f>
        <v/>
      </c>
      <c r="H50" s="292" t="str">
        <f>IF(Badges!$D901="C","/","")</f>
        <v/>
      </c>
      <c r="I50" s="293" t="str">
        <f>IF(Summary!$B52="E","E","")</f>
        <v/>
      </c>
      <c r="J50" s="293" t="str">
        <f>IF(Summary!$C52="Y","R","")</f>
        <v/>
      </c>
      <c r="L50" s="609"/>
      <c r="M50" s="609"/>
      <c r="N50" s="609"/>
      <c r="O50" s="609"/>
      <c r="P50" s="609"/>
      <c r="Q50" s="609"/>
      <c r="R50" s="617"/>
      <c r="S50" s="287"/>
      <c r="T50" s="288"/>
      <c r="U50" s="607"/>
      <c r="W50" s="476" t="str">
        <f>'Fun Patches'!C51</f>
        <v>&lt;List Patch Here&gt;</v>
      </c>
      <c r="X50" s="475" t="str">
        <f>IF(Summary!$B159="E","E","")</f>
        <v/>
      </c>
      <c r="Y50" s="475" t="str">
        <f>IF(Summary!$C159="Y","R","")</f>
        <v/>
      </c>
      <c r="AA50" s="427"/>
      <c r="AB50" s="287"/>
      <c r="AC50" s="288"/>
    </row>
    <row r="51" spans="2:29" ht="12.95" customHeight="1" thickBot="1">
      <c r="B51" s="360"/>
      <c r="C51" s="387" t="s">
        <v>1069</v>
      </c>
      <c r="D51" s="297" t="str">
        <f>IF(Badges!$D904="C","/","")</f>
        <v/>
      </c>
      <c r="E51" s="297" t="str">
        <f>IF(Badges!$D905="C","/","")</f>
        <v/>
      </c>
      <c r="F51" s="297" t="str">
        <f>IF(Badges!$D906="C","/","")</f>
        <v/>
      </c>
      <c r="G51" s="297" t="str">
        <f>IF(Badges!$D907="C","/","")</f>
        <v/>
      </c>
      <c r="H51" s="297" t="str">
        <f>IF(Badges!$D908="C","/","")</f>
        <v/>
      </c>
      <c r="I51" s="298" t="str">
        <f>IF(Summary!$B53="E","E","")</f>
        <v/>
      </c>
      <c r="J51" s="298" t="str">
        <f>IF(Summary!$C53="Y","R","")</f>
        <v/>
      </c>
      <c r="L51" s="609"/>
      <c r="M51" s="609"/>
      <c r="N51" s="609"/>
      <c r="O51" s="609"/>
      <c r="P51" s="609"/>
      <c r="Q51" s="609"/>
      <c r="R51" s="617"/>
      <c r="S51" s="287"/>
      <c r="T51" s="288"/>
      <c r="U51" s="607"/>
      <c r="W51" s="476" t="str">
        <f>'Fun Patches'!C52</f>
        <v>&lt;List Patch Here&gt;</v>
      </c>
      <c r="X51" s="475" t="str">
        <f>IF(Summary!$B160="E","E","")</f>
        <v/>
      </c>
      <c r="Y51" s="475" t="str">
        <f>IF(Summary!$C160="Y","R","")</f>
        <v/>
      </c>
      <c r="AA51" s="427"/>
      <c r="AB51" s="287"/>
      <c r="AC51" s="288"/>
    </row>
    <row r="52" spans="2:29" ht="12.95" customHeight="1">
      <c r="B52" s="360"/>
      <c r="C52" s="370" t="s">
        <v>1070</v>
      </c>
      <c r="D52" s="292" t="str">
        <f>IF(Badges!$D912="C","/","")</f>
        <v/>
      </c>
      <c r="E52" s="292" t="str">
        <f>IF(Badges!$D913="C","/","")</f>
        <v/>
      </c>
      <c r="F52" s="292" t="str">
        <f>IF(Badges!$D914="C","/","")</f>
        <v/>
      </c>
      <c r="G52" s="292" t="str">
        <f>IF(Badges!$D915="C","/","")</f>
        <v/>
      </c>
      <c r="H52" s="292" t="str">
        <f>IF(Badges!$D916="C","/","")</f>
        <v/>
      </c>
      <c r="I52" s="299" t="str">
        <f>IF(Summary!$B55="E","E","")</f>
        <v/>
      </c>
      <c r="J52" s="299" t="str">
        <f>IF(Summary!$C55="Y","R","")</f>
        <v/>
      </c>
      <c r="L52" s="610"/>
      <c r="M52" s="610"/>
      <c r="N52" s="610"/>
      <c r="O52" s="610"/>
      <c r="P52" s="610"/>
      <c r="Q52" s="610"/>
      <c r="R52" s="616"/>
      <c r="S52" s="287"/>
      <c r="T52" s="288"/>
      <c r="U52" s="607"/>
      <c r="W52" s="476" t="str">
        <f>'Fun Patches'!C53</f>
        <v>&lt;List Patch Here&gt;</v>
      </c>
      <c r="X52" s="475" t="str">
        <f>IF(Summary!$B161="E","E","")</f>
        <v/>
      </c>
      <c r="Y52" s="475" t="str">
        <f>IF(Summary!$C161="Y","R","")</f>
        <v/>
      </c>
      <c r="AA52" s="427"/>
      <c r="AB52" s="287"/>
      <c r="AC52" s="288"/>
    </row>
    <row r="53" spans="2:29" ht="12.95" customHeight="1">
      <c r="B53" s="360"/>
      <c r="C53" s="365" t="s">
        <v>1071</v>
      </c>
      <c r="D53" s="292" t="str">
        <f>IF(Badges!$D919="C","/","")</f>
        <v/>
      </c>
      <c r="E53" s="292" t="str">
        <f>IF(Badges!$D920="C","/","")</f>
        <v/>
      </c>
      <c r="F53" s="292" t="str">
        <f>IF(Badges!$D921="C","/","")</f>
        <v/>
      </c>
      <c r="G53" s="292" t="str">
        <f>IF(Badges!$D922="C","/","")</f>
        <v/>
      </c>
      <c r="H53" s="292" t="str">
        <f>IF(Badges!$D923="C","/","")</f>
        <v/>
      </c>
      <c r="I53" s="293" t="str">
        <f>IF(Summary!$B56="E","E","")</f>
        <v/>
      </c>
      <c r="J53" s="293" t="str">
        <f>IF(Summary!$C56="Y","R","")</f>
        <v/>
      </c>
      <c r="L53" s="609"/>
      <c r="M53" s="609"/>
      <c r="N53" s="609"/>
      <c r="O53" s="609"/>
      <c r="P53" s="609"/>
      <c r="Q53" s="609"/>
      <c r="R53" s="617"/>
      <c r="S53" s="287"/>
      <c r="T53" s="288"/>
      <c r="U53" s="607"/>
      <c r="W53" s="477" t="str">
        <f>'Fun Patches'!C54</f>
        <v>&lt;List Patch Here&gt;</v>
      </c>
      <c r="X53" s="475" t="str">
        <f>IF(Summary!$B162="E","E","")</f>
        <v/>
      </c>
      <c r="Y53" s="475" t="str">
        <f>IF(Summary!$C162="Y","R","")</f>
        <v/>
      </c>
      <c r="AA53" s="427"/>
      <c r="AB53" s="287"/>
      <c r="AC53" s="288"/>
    </row>
    <row r="54" spans="2:29" ht="12.95" customHeight="1" thickBot="1">
      <c r="B54" s="360"/>
      <c r="C54" s="374" t="s">
        <v>1072</v>
      </c>
      <c r="D54" s="297" t="str">
        <f>IF(Badges!$D926="C","/","")</f>
        <v/>
      </c>
      <c r="E54" s="297" t="str">
        <f>IF(Badges!$D927="C","/","")</f>
        <v/>
      </c>
      <c r="F54" s="297" t="str">
        <f>IF(Badges!$D928="C","/","")</f>
        <v/>
      </c>
      <c r="G54" s="297" t="str">
        <f>IF(Badges!$D929="C","/","")</f>
        <v/>
      </c>
      <c r="H54" s="297" t="str">
        <f>IF(Badges!$D930="C","/","")</f>
        <v/>
      </c>
      <c r="I54" s="298" t="str">
        <f>IF(Summary!$B57="E","E","")</f>
        <v/>
      </c>
      <c r="J54" s="298" t="str">
        <f>IF(Summary!$C57="Y","R","")</f>
        <v/>
      </c>
      <c r="L54" s="609"/>
      <c r="M54" s="609"/>
      <c r="N54" s="609"/>
      <c r="O54" s="609"/>
      <c r="P54" s="609"/>
      <c r="Q54" s="609"/>
      <c r="R54" s="617"/>
      <c r="S54" s="287"/>
      <c r="T54" s="288"/>
      <c r="U54" s="607"/>
      <c r="W54" s="468"/>
      <c r="X54" s="400"/>
      <c r="Y54" s="400"/>
      <c r="AA54" s="427"/>
      <c r="AB54" s="287"/>
      <c r="AC54" s="288"/>
    </row>
    <row r="55" spans="2:29" ht="12.95" customHeight="1">
      <c r="B55" s="360"/>
      <c r="C55" s="385" t="s">
        <v>1073</v>
      </c>
      <c r="D55" s="292" t="str">
        <f>IF(Badges!$D934="C","/","")</f>
        <v/>
      </c>
      <c r="E55" s="292" t="str">
        <f>IF(Badges!$D935="C","/","")</f>
        <v/>
      </c>
      <c r="F55" s="292" t="str">
        <f>IF(Badges!$D936="C","/","")</f>
        <v/>
      </c>
      <c r="G55" s="292" t="str">
        <f>IF(Badges!$D937="C","/","")</f>
        <v/>
      </c>
      <c r="H55" s="292" t="str">
        <f>IF(Badges!$D938="C","/","")</f>
        <v/>
      </c>
      <c r="I55" s="299" t="str">
        <f>IF(Summary!$B59="E","E","")</f>
        <v/>
      </c>
      <c r="J55" s="299" t="str">
        <f>IF(Summary!$C59="Y","R","")</f>
        <v/>
      </c>
      <c r="L55" s="610"/>
      <c r="M55" s="610"/>
      <c r="N55" s="610"/>
      <c r="O55" s="610"/>
      <c r="P55" s="610"/>
      <c r="Q55" s="610"/>
      <c r="R55" s="616"/>
      <c r="S55" s="287"/>
      <c r="T55" s="288"/>
      <c r="U55" s="607"/>
      <c r="W55" s="467"/>
      <c r="X55" s="478"/>
      <c r="Y55" s="478"/>
      <c r="AA55" s="427"/>
      <c r="AB55" s="287"/>
      <c r="AC55" s="288"/>
    </row>
    <row r="56" spans="2:29" ht="12.95" customHeight="1">
      <c r="B56" s="360"/>
      <c r="C56" s="386" t="s">
        <v>1074</v>
      </c>
      <c r="D56" s="292" t="str">
        <f>IF(Badges!$D941="C","/","")</f>
        <v/>
      </c>
      <c r="E56" s="292" t="str">
        <f>IF(Badges!$D942="C","/","")</f>
        <v/>
      </c>
      <c r="F56" s="292" t="str">
        <f>IF(Badges!$D943="C","/","")</f>
        <v/>
      </c>
      <c r="G56" s="292" t="str">
        <f>IF(Badges!$D944="C","/","")</f>
        <v/>
      </c>
      <c r="H56" s="292" t="str">
        <f>IF(Badges!$D945="C","/","")</f>
        <v/>
      </c>
      <c r="I56" s="293" t="str">
        <f>IF(Summary!$B60="E","E","")</f>
        <v/>
      </c>
      <c r="J56" s="293" t="str">
        <f>IF(Summary!$C60="Y","R","")</f>
        <v/>
      </c>
      <c r="L56" s="609"/>
      <c r="M56" s="609"/>
      <c r="N56" s="609"/>
      <c r="O56" s="609"/>
      <c r="P56" s="609"/>
      <c r="Q56" s="609"/>
      <c r="R56" s="617"/>
      <c r="S56" s="287"/>
      <c r="T56" s="288"/>
      <c r="U56" s="607"/>
      <c r="W56" s="427"/>
      <c r="X56" s="287"/>
      <c r="Y56" s="288"/>
      <c r="AA56" s="427"/>
      <c r="AB56" s="287"/>
      <c r="AC56" s="288"/>
    </row>
    <row r="57" spans="2:29" ht="12.95" customHeight="1">
      <c r="B57" s="360"/>
      <c r="C57" s="387" t="s">
        <v>1075</v>
      </c>
      <c r="D57" s="292" t="str">
        <f>IF(Badges!$D951="A","/","")</f>
        <v/>
      </c>
      <c r="E57" s="292" t="str">
        <f>IF(Badges!$D954="A","/","")</f>
        <v/>
      </c>
      <c r="F57" s="292" t="str">
        <f>IF(Badges!$D958="A","/","")</f>
        <v/>
      </c>
      <c r="G57" s="292" t="str">
        <f>IF(Badges!$D962="A","/","")</f>
        <v/>
      </c>
      <c r="H57" s="292" t="str">
        <f>IF(Badges!$D966="A","/","")</f>
        <v/>
      </c>
      <c r="I57" s="293" t="str">
        <f>IF(Summary!$B61="E","E","")</f>
        <v/>
      </c>
      <c r="J57" s="293" t="str">
        <f>IF(Summary!$C61="Y","R","")</f>
        <v/>
      </c>
      <c r="L57" s="609"/>
      <c r="M57" s="609"/>
      <c r="N57" s="609"/>
      <c r="O57" s="609"/>
      <c r="P57" s="609"/>
      <c r="Q57" s="609"/>
      <c r="R57" s="617"/>
      <c r="S57" s="287"/>
      <c r="T57" s="288"/>
      <c r="U57" s="607"/>
      <c r="W57" s="427"/>
      <c r="X57" s="287"/>
      <c r="Y57" s="288"/>
      <c r="AA57" s="427"/>
      <c r="AB57" s="287"/>
      <c r="AC57" s="288"/>
    </row>
    <row r="58" spans="2:29" ht="12.95" customHeight="1">
      <c r="D58" s="354"/>
      <c r="E58" s="354"/>
      <c r="F58" s="354"/>
      <c r="G58" s="354"/>
      <c r="H58" s="354"/>
      <c r="J58" s="357"/>
      <c r="L58" s="610"/>
      <c r="M58" s="610"/>
      <c r="N58" s="610"/>
      <c r="O58" s="610"/>
      <c r="P58" s="610"/>
      <c r="Q58" s="610"/>
      <c r="R58" s="616"/>
      <c r="S58" s="287"/>
      <c r="T58" s="288"/>
      <c r="U58" s="607"/>
      <c r="W58" s="427"/>
      <c r="X58" s="287"/>
      <c r="Y58" s="288"/>
      <c r="AA58" s="427"/>
      <c r="AB58" s="287"/>
      <c r="AC58" s="288"/>
    </row>
    <row r="59" spans="2:29" ht="12.95" customHeight="1">
      <c r="D59" s="354"/>
      <c r="E59" s="354"/>
      <c r="F59" s="354"/>
      <c r="G59" s="354"/>
      <c r="H59" s="354"/>
      <c r="L59" s="609"/>
      <c r="M59" s="609"/>
      <c r="N59" s="609"/>
      <c r="O59" s="609"/>
      <c r="P59" s="609"/>
      <c r="Q59" s="609"/>
      <c r="R59" s="617"/>
      <c r="S59" s="287"/>
      <c r="T59" s="288"/>
      <c r="U59" s="607"/>
      <c r="W59" s="427"/>
      <c r="X59" s="287"/>
      <c r="Y59" s="288"/>
      <c r="AA59" s="427"/>
      <c r="AB59" s="287"/>
      <c r="AC59" s="288"/>
    </row>
    <row r="60" spans="2:29" ht="12.95" customHeight="1">
      <c r="B60" s="360"/>
      <c r="C60" s="385" t="s">
        <v>1076</v>
      </c>
      <c r="D60" s="292" t="str">
        <f>IF('Age-Level'!$D6="C","/","")</f>
        <v/>
      </c>
      <c r="E60" s="292" t="str">
        <f>IF('Age-Level'!$D7="C","/","")</f>
        <v/>
      </c>
      <c r="F60" s="292" t="str">
        <f>IF('Age-Level'!$D8="C","/","")</f>
        <v/>
      </c>
      <c r="G60" s="292" t="str">
        <f>IF('Age-Level'!$D9="C","/","")</f>
        <v/>
      </c>
      <c r="H60" s="292" t="str">
        <f>IF('Age-Level'!$D10="C","/","")</f>
        <v/>
      </c>
      <c r="I60" s="293" t="str">
        <f>IF(Summary!$B98="E","E","")</f>
        <v/>
      </c>
      <c r="J60" s="293" t="str">
        <f>IF(Summary!$C98="Y","R","")</f>
        <v/>
      </c>
      <c r="L60" s="609"/>
      <c r="M60" s="609"/>
      <c r="N60" s="609"/>
      <c r="O60" s="609"/>
      <c r="P60" s="609"/>
      <c r="Q60" s="609"/>
      <c r="R60" s="617"/>
      <c r="S60" s="287"/>
      <c r="T60" s="288"/>
      <c r="U60" s="607"/>
      <c r="W60" s="427"/>
      <c r="X60" s="287"/>
      <c r="Y60" s="288"/>
      <c r="AA60" s="427"/>
      <c r="AB60" s="287"/>
      <c r="AC60" s="288"/>
    </row>
    <row r="61" spans="2:29" ht="12.95" customHeight="1" thickBot="1">
      <c r="B61" s="360"/>
      <c r="C61" s="387" t="s">
        <v>1077</v>
      </c>
      <c r="D61" s="294" t="str">
        <f>IF('Age-Level'!$D13="C","/","")</f>
        <v/>
      </c>
      <c r="E61" s="294" t="str">
        <f>IF('Age-Level'!$D14="C","/","")</f>
        <v/>
      </c>
      <c r="F61" s="294" t="str">
        <f>IF('Age-Level'!$D15="C","/","")</f>
        <v/>
      </c>
      <c r="G61" s="294" t="str">
        <f>IF('Age-Level'!$D16="C","/","")</f>
        <v/>
      </c>
      <c r="H61" s="294" t="str">
        <f>IF('Age-Level'!$D17="C","/","")</f>
        <v/>
      </c>
      <c r="I61" s="295" t="str">
        <f>IF(Summary!$B99="E","E","")</f>
        <v/>
      </c>
      <c r="J61" s="295" t="str">
        <f>IF(Summary!$C99="Y","R","")</f>
        <v/>
      </c>
      <c r="L61" s="610"/>
      <c r="M61" s="610"/>
      <c r="N61" s="610"/>
      <c r="O61" s="610"/>
      <c r="P61" s="610"/>
      <c r="Q61" s="610"/>
      <c r="R61" s="616"/>
      <c r="S61" s="287"/>
      <c r="T61" s="288"/>
      <c r="U61" s="607"/>
      <c r="W61" s="427"/>
      <c r="X61" s="287"/>
      <c r="Y61" s="288"/>
      <c r="AA61" s="427"/>
      <c r="AB61" s="287"/>
      <c r="AC61" s="288"/>
    </row>
    <row r="62" spans="2:29" ht="12.95" customHeight="1">
      <c r="B62" s="360"/>
      <c r="C62" s="388" t="s">
        <v>1078</v>
      </c>
      <c r="D62" s="296" t="str">
        <f>IF('Age-Level'!$D20="C","/","")</f>
        <v/>
      </c>
      <c r="E62" s="296" t="str">
        <f>IF('Age-Level'!$D21="C","/","")</f>
        <v/>
      </c>
      <c r="F62" s="296" t="str">
        <f>IF('Age-Level'!$D22="C","/","")</f>
        <v/>
      </c>
      <c r="G62" s="296" t="str">
        <f>IF('Age-Level'!$D23="C","/","")</f>
        <v/>
      </c>
      <c r="H62" s="296" t="str">
        <f>IF('Age-Level'!$D24="C","/","")</f>
        <v/>
      </c>
      <c r="I62" s="293" t="str">
        <f>IF(Summary!$B100="E","E","")</f>
        <v/>
      </c>
      <c r="J62" s="293" t="str">
        <f>IF(Summary!$C100="Y","R","")</f>
        <v/>
      </c>
      <c r="L62" s="609"/>
      <c r="M62" s="609"/>
      <c r="N62" s="609"/>
      <c r="O62" s="609"/>
      <c r="P62" s="609"/>
      <c r="Q62" s="609"/>
      <c r="R62" s="617"/>
      <c r="S62" s="287"/>
      <c r="T62" s="288"/>
      <c r="U62" s="607"/>
      <c r="W62" s="427"/>
      <c r="X62" s="287"/>
      <c r="Y62" s="288"/>
      <c r="AA62" s="427"/>
      <c r="AB62" s="287"/>
      <c r="AC62" s="288"/>
    </row>
    <row r="63" spans="2:29" ht="12.95" customHeight="1" thickBot="1">
      <c r="B63" s="360"/>
      <c r="C63" s="389" t="s">
        <v>1079</v>
      </c>
      <c r="D63" s="297" t="str">
        <f>IF('Age-Level'!$D27="C","/","")</f>
        <v/>
      </c>
      <c r="E63" s="297" t="str">
        <f>IF('Age-Level'!$D28="C","/","")</f>
        <v/>
      </c>
      <c r="F63" s="297" t="str">
        <f>IF('Age-Level'!$D29="C","/","")</f>
        <v/>
      </c>
      <c r="G63" s="297" t="str">
        <f>IF('Age-Level'!$D30="C","/","")</f>
        <v/>
      </c>
      <c r="H63" s="297" t="str">
        <f>IF('Age-Level'!$D31="C","/","")</f>
        <v/>
      </c>
      <c r="I63" s="295" t="str">
        <f>IF(Summary!$B101="E","E","")</f>
        <v/>
      </c>
      <c r="J63" s="295" t="str">
        <f>IF(Summary!$C101="Y","R","")</f>
        <v/>
      </c>
      <c r="L63" s="609"/>
      <c r="M63" s="609"/>
      <c r="N63" s="609"/>
      <c r="O63" s="609"/>
      <c r="P63" s="609"/>
      <c r="Q63" s="609"/>
      <c r="R63" s="617"/>
      <c r="S63" s="287"/>
      <c r="T63" s="288"/>
      <c r="U63" s="607"/>
      <c r="W63" s="427"/>
      <c r="X63" s="287"/>
      <c r="Y63" s="288"/>
      <c r="AA63" s="427"/>
      <c r="AB63" s="287"/>
      <c r="AC63" s="288"/>
    </row>
    <row r="64" spans="2:29" ht="12.95" customHeight="1">
      <c r="B64" s="360"/>
      <c r="C64" s="385" t="s">
        <v>1051</v>
      </c>
      <c r="D64" s="292" t="str">
        <f>IF('Age-Level'!$D34="C","/","")</f>
        <v/>
      </c>
      <c r="E64" s="292" t="str">
        <f>IF('Age-Level'!$D35="C","/","")</f>
        <v/>
      </c>
      <c r="F64" s="292" t="str">
        <f>IF('Age-Level'!$D36="C","/","")</f>
        <v/>
      </c>
      <c r="G64" s="292" t="str">
        <f>IF('Age-Level'!$D37="C","/","")</f>
        <v/>
      </c>
      <c r="H64" s="292" t="str">
        <f>IF('Age-Level'!$D38="C","/","")</f>
        <v/>
      </c>
      <c r="I64" s="293" t="str">
        <f>IF(Summary!$B102="E","E","")</f>
        <v/>
      </c>
      <c r="J64" s="293" t="str">
        <f>IF(Summary!$C102="Y","R","")</f>
        <v/>
      </c>
      <c r="L64" s="610"/>
      <c r="M64" s="610"/>
      <c r="N64" s="610"/>
      <c r="O64" s="610"/>
      <c r="P64" s="610"/>
      <c r="Q64" s="610"/>
      <c r="R64" s="616"/>
      <c r="S64" s="287"/>
      <c r="T64" s="288"/>
      <c r="U64" s="607"/>
      <c r="W64" s="427"/>
      <c r="X64" s="287"/>
      <c r="Y64" s="288"/>
      <c r="AA64" s="427"/>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IF(Summary!$B103="E","E","")</f>
        <v/>
      </c>
      <c r="J65" s="295" t="str">
        <f>IF(Summary!$C103="Y","R","")</f>
        <v/>
      </c>
      <c r="L65" s="609"/>
      <c r="M65" s="609"/>
      <c r="N65" s="609"/>
      <c r="O65" s="609"/>
      <c r="P65" s="609"/>
      <c r="Q65" s="609"/>
      <c r="R65" s="617"/>
      <c r="S65" s="287"/>
      <c r="T65" s="288"/>
      <c r="U65" s="607"/>
      <c r="W65" s="427"/>
      <c r="X65" s="287"/>
      <c r="Y65" s="288"/>
      <c r="AA65" s="427"/>
      <c r="AB65" s="287"/>
      <c r="AC65" s="288"/>
    </row>
    <row r="66" spans="1:29" ht="12.95" customHeight="1">
      <c r="D66" s="354"/>
      <c r="E66" s="354"/>
      <c r="F66" s="354"/>
      <c r="G66" s="354"/>
      <c r="H66" s="354"/>
      <c r="L66" s="609"/>
      <c r="M66" s="609"/>
      <c r="N66" s="609"/>
      <c r="O66" s="609"/>
      <c r="P66" s="609"/>
      <c r="Q66" s="609"/>
      <c r="R66" s="617"/>
      <c r="S66" s="287"/>
      <c r="T66" s="288"/>
      <c r="U66" s="607"/>
      <c r="W66" s="427"/>
      <c r="X66" s="287"/>
      <c r="Y66" s="288"/>
      <c r="AA66" s="427"/>
      <c r="AB66" s="287"/>
      <c r="AC66" s="288"/>
    </row>
    <row r="67" spans="1:29" ht="13.5" thickBot="1">
      <c r="D67" s="354"/>
      <c r="E67" s="354"/>
      <c r="F67" s="354"/>
      <c r="G67" s="354"/>
      <c r="H67" s="354"/>
      <c r="L67" s="610"/>
      <c r="M67" s="610"/>
      <c r="N67" s="610"/>
      <c r="O67" s="610"/>
      <c r="P67" s="610"/>
      <c r="Q67" s="610"/>
      <c r="R67" s="616"/>
      <c r="S67" s="287"/>
      <c r="T67" s="288"/>
      <c r="U67" s="607"/>
      <c r="W67" s="427"/>
      <c r="X67" s="287"/>
      <c r="Y67" s="288"/>
      <c r="AA67" s="427"/>
      <c r="AB67" s="287"/>
      <c r="AC67" s="288"/>
    </row>
    <row r="68" spans="1:29">
      <c r="B68" s="360"/>
      <c r="C68" s="391" t="s">
        <v>1081</v>
      </c>
      <c r="D68" s="296" t="str">
        <f>IF('Age-Level'!$D44="a","/","")</f>
        <v/>
      </c>
      <c r="E68" s="296" t="str">
        <f>IF('Age-Level'!$D48="a","/","")</f>
        <v/>
      </c>
      <c r="F68" s="296" t="str">
        <f>IF('Age-Level'!$D52="a","/","")</f>
        <v/>
      </c>
      <c r="G68" s="296" t="str">
        <f>IF('Age-Level'!$D57="a","/","")</f>
        <v/>
      </c>
      <c r="H68" s="296" t="str">
        <f>IF('Age-Level'!$D59="a","/","")</f>
        <v/>
      </c>
      <c r="I68" s="293" t="str">
        <f>IF(Summary!$B104="E","E","")</f>
        <v/>
      </c>
      <c r="J68" s="293" t="str">
        <f>IF(Summary!$C104="Y","R","")</f>
        <v/>
      </c>
      <c r="L68" s="609"/>
      <c r="M68" s="609"/>
      <c r="N68" s="609"/>
      <c r="O68" s="609"/>
      <c r="P68" s="609"/>
      <c r="Q68" s="609"/>
      <c r="R68" s="617"/>
      <c r="S68" s="287"/>
      <c r="T68" s="288"/>
      <c r="U68" s="607"/>
      <c r="W68" s="427"/>
      <c r="X68" s="287"/>
      <c r="Y68" s="288"/>
      <c r="AA68" s="427"/>
      <c r="AB68" s="287"/>
      <c r="AC68" s="288"/>
    </row>
    <row r="69" spans="1:29" ht="13.5" thickBot="1">
      <c r="B69" s="360"/>
      <c r="C69" s="390" t="s">
        <v>1082</v>
      </c>
      <c r="D69" s="297" t="str">
        <f>IF('Age-Level'!$D62="a","/","")</f>
        <v/>
      </c>
      <c r="E69" s="297" t="str">
        <f>IF('Age-Level'!$D66="a","/","")</f>
        <v/>
      </c>
      <c r="F69" s="297" t="str">
        <f>IF('Age-Level'!$D70="a","/","")</f>
        <v/>
      </c>
      <c r="G69" s="297" t="str">
        <f>IF('Age-Level'!$D75="a","/","")</f>
        <v/>
      </c>
      <c r="H69" s="297" t="str">
        <f>IF('Age-Level'!$D77="a","/","")</f>
        <v/>
      </c>
      <c r="I69" s="295" t="str">
        <f>IF(Summary!$B105="E","E","")</f>
        <v/>
      </c>
      <c r="J69" s="295" t="str">
        <f>IF(Summary!$C105="Y","R","")</f>
        <v/>
      </c>
      <c r="L69" s="609"/>
      <c r="M69" s="609"/>
      <c r="N69" s="609"/>
      <c r="O69" s="609"/>
      <c r="P69" s="609"/>
      <c r="Q69" s="609"/>
      <c r="R69" s="617"/>
      <c r="S69" s="287"/>
      <c r="T69" s="288"/>
      <c r="U69" s="607"/>
      <c r="W69" s="427"/>
      <c r="X69" s="287"/>
      <c r="Y69" s="288"/>
      <c r="AA69" s="427"/>
      <c r="AB69" s="287"/>
      <c r="AC69" s="288"/>
    </row>
    <row r="70" spans="1:29">
      <c r="B70" s="360"/>
      <c r="C70" s="392" t="s">
        <v>1083</v>
      </c>
      <c r="D70" s="296" t="str">
        <f>IF('Age-Level'!$D80="a","/","")</f>
        <v/>
      </c>
      <c r="E70" s="296" t="str">
        <f>IF('Age-Level'!$D84="a","/","")</f>
        <v/>
      </c>
      <c r="F70" s="296" t="str">
        <f>IF('Age-Level'!$D88="a","/","")</f>
        <v/>
      </c>
      <c r="G70" s="296" t="str">
        <f>IF('Age-Level'!$D93="a","/","")</f>
        <v/>
      </c>
      <c r="H70" s="296" t="str">
        <f>IF('Age-Level'!$D95="a","/","")</f>
        <v/>
      </c>
      <c r="I70" s="293" t="str">
        <f>IF(Summary!$B106="E","E","")</f>
        <v/>
      </c>
      <c r="J70" s="293" t="str">
        <f>IF(Summary!$C106="Y","R","")</f>
        <v/>
      </c>
      <c r="L70" s="610"/>
      <c r="M70" s="610"/>
      <c r="N70" s="610"/>
      <c r="O70" s="610"/>
      <c r="P70" s="610"/>
      <c r="Q70" s="610"/>
      <c r="R70" s="616"/>
      <c r="S70" s="287"/>
      <c r="T70" s="288"/>
      <c r="U70" s="607"/>
      <c r="W70" s="427"/>
      <c r="X70" s="287"/>
      <c r="Y70" s="288"/>
      <c r="AA70" s="427"/>
      <c r="AB70" s="287"/>
      <c r="AC70" s="288"/>
    </row>
    <row r="71" spans="1:29" ht="13.5" thickBot="1">
      <c r="B71" s="360"/>
      <c r="C71" s="393" t="s">
        <v>1084</v>
      </c>
      <c r="D71" s="297" t="str">
        <f>IF('Age-Level'!$D98="a","/","")</f>
        <v/>
      </c>
      <c r="E71" s="297" t="str">
        <f>IF('Age-Level'!$D102="a","/","")</f>
        <v/>
      </c>
      <c r="F71" s="297" t="str">
        <f>IF('Age-Level'!$D106="a","/","")</f>
        <v/>
      </c>
      <c r="G71" s="297" t="str">
        <f>IF('Age-Level'!$D111="a","/","")</f>
        <v/>
      </c>
      <c r="H71" s="297" t="str">
        <f>IF('Age-Level'!$D113="a","/","")</f>
        <v/>
      </c>
      <c r="I71" s="295" t="str">
        <f>IF(Summary!$B107="E","E","")</f>
        <v/>
      </c>
      <c r="J71" s="295" t="str">
        <f>IF(Summary!$C107="Y","R","")</f>
        <v/>
      </c>
      <c r="L71" s="609"/>
      <c r="M71" s="609"/>
      <c r="N71" s="609"/>
      <c r="O71" s="609"/>
      <c r="P71" s="609"/>
      <c r="Q71" s="609"/>
      <c r="R71" s="617"/>
      <c r="S71" s="287"/>
      <c r="T71" s="288"/>
      <c r="U71" s="607"/>
      <c r="W71" s="427"/>
      <c r="X71" s="287"/>
      <c r="Y71" s="288"/>
      <c r="AA71" s="427"/>
      <c r="AB71" s="287"/>
      <c r="AC71" s="288"/>
    </row>
    <row r="72" spans="1:29" ht="13.5" thickBot="1">
      <c r="B72" s="360"/>
      <c r="C72" s="394" t="s">
        <v>1049</v>
      </c>
      <c r="D72" s="354"/>
      <c r="E72" s="354"/>
      <c r="F72" s="296" t="str">
        <f>IF(Bridging!$D10="A","/","")</f>
        <v/>
      </c>
      <c r="G72" s="296" t="str">
        <f>IF(Bridging!$D14="A","/","")</f>
        <v/>
      </c>
      <c r="H72" s="296" t="str">
        <f>IF(Bridging!$D16="A","/","")</f>
        <v/>
      </c>
      <c r="I72" s="295" t="str">
        <f>IF(Summary!$B96="E","E","")</f>
        <v/>
      </c>
      <c r="J72" s="295" t="str">
        <f>IF(Summary!$C96="Y","R","")</f>
        <v/>
      </c>
      <c r="L72" s="609"/>
      <c r="M72" s="609"/>
      <c r="N72" s="609"/>
      <c r="O72" s="609"/>
      <c r="P72" s="609"/>
      <c r="Q72" s="609"/>
      <c r="R72" s="617"/>
      <c r="S72" s="287"/>
      <c r="T72" s="288"/>
      <c r="U72" s="607"/>
      <c r="W72" s="427"/>
      <c r="X72" s="287"/>
      <c r="Y72" s="288"/>
      <c r="AA72" s="427"/>
      <c r="AB72" s="287"/>
      <c r="AC72" s="288"/>
    </row>
    <row r="73" spans="1:29">
      <c r="L73" s="610"/>
      <c r="M73" s="610"/>
      <c r="N73" s="610"/>
      <c r="O73" s="610"/>
      <c r="P73" s="610"/>
      <c r="Q73" s="610"/>
      <c r="R73" s="616"/>
      <c r="S73" s="287"/>
      <c r="T73" s="288"/>
      <c r="U73" s="607"/>
      <c r="W73" s="427"/>
      <c r="X73" s="287"/>
      <c r="Y73" s="288"/>
      <c r="AA73" s="427"/>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27"/>
      <c r="X74" s="287"/>
      <c r="Y74" s="288"/>
      <c r="AA74" s="427"/>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EDNOOSE220kYqYlgkq9vVjtCIexJarnK4wjs3wVt+FS5NcCTtz/cLxqqEo/8RZA6HILxk7jnQh9YXa73rFNcwg==" saltValue="kTsayqDZUde/3jXwthw+vQ==" spinCount="100000" sheet="1" objects="1" scenarios="1" selectLockedCells="1"/>
  <mergeCells count="60">
    <mergeCell ref="L46:R46"/>
    <mergeCell ref="L47:R47"/>
    <mergeCell ref="L48:R48"/>
    <mergeCell ref="L49:R49"/>
    <mergeCell ref="L50:R50"/>
    <mergeCell ref="L51:R51"/>
    <mergeCell ref="L52:R52"/>
    <mergeCell ref="L53:R53"/>
    <mergeCell ref="L54:R54"/>
    <mergeCell ref="L66:R66"/>
    <mergeCell ref="L55:R55"/>
    <mergeCell ref="L56:R56"/>
    <mergeCell ref="L57:R57"/>
    <mergeCell ref="L58:R58"/>
    <mergeCell ref="L59:R59"/>
    <mergeCell ref="L60:R60"/>
    <mergeCell ref="L61:R61"/>
    <mergeCell ref="L62:R62"/>
    <mergeCell ref="L63:R63"/>
    <mergeCell ref="L64:R64"/>
    <mergeCell ref="L87:R87"/>
    <mergeCell ref="L88:R88"/>
    <mergeCell ref="L89:R89"/>
    <mergeCell ref="L90:R90"/>
    <mergeCell ref="L65:R65"/>
    <mergeCell ref="L78:R78"/>
    <mergeCell ref="L67:R67"/>
    <mergeCell ref="L68:R68"/>
    <mergeCell ref="L69:R69"/>
    <mergeCell ref="L70:R70"/>
    <mergeCell ref="L71:R71"/>
    <mergeCell ref="L72:R72"/>
    <mergeCell ref="L74:R74"/>
    <mergeCell ref="L75:R75"/>
    <mergeCell ref="L76:R76"/>
    <mergeCell ref="L77:R77"/>
    <mergeCell ref="L86:R86"/>
    <mergeCell ref="L85:R85"/>
    <mergeCell ref="L79:R79"/>
    <mergeCell ref="L80:R80"/>
    <mergeCell ref="L81:R81"/>
    <mergeCell ref="L82:R82"/>
    <mergeCell ref="L83:R83"/>
    <mergeCell ref="L84:R84"/>
    <mergeCell ref="U25:U74"/>
    <mergeCell ref="L39:M39"/>
    <mergeCell ref="L40:M40"/>
    <mergeCell ref="L41:M41"/>
    <mergeCell ref="L42:M42"/>
    <mergeCell ref="L43:M43"/>
    <mergeCell ref="L36:M36"/>
    <mergeCell ref="L37:M37"/>
    <mergeCell ref="L38:M38"/>
    <mergeCell ref="L34:M34"/>
    <mergeCell ref="L35:M35"/>
    <mergeCell ref="L28:R28"/>
    <mergeCell ref="L29:R29"/>
    <mergeCell ref="L30:R30"/>
    <mergeCell ref="L31:R31"/>
    <mergeCell ref="L73:R73"/>
  </mergeCells>
  <conditionalFormatting sqref="D1:T1">
    <cfRule type="expression" dxfId="119" priority="3">
      <formula>LEFT($U$1,8)&lt;&gt;"Brownie_"</formula>
    </cfRule>
  </conditionalFormatting>
  <conditionalFormatting sqref="T1:W1">
    <cfRule type="expression" dxfId="118" priority="2">
      <formula>LEFT($U$1,8)="Brownie_"</formula>
    </cfRule>
  </conditionalFormatting>
  <conditionalFormatting sqref="C1">
    <cfRule type="expression" dxfId="117" priority="1">
      <formula>LEFT($U$1,8)&lt;&gt;"Brownie_"</formula>
    </cfRule>
  </conditionalFormatting>
  <conditionalFormatting sqref="L46:L90 W54:W75 AA4:AA75">
    <cfRule type="duplicateValues" dxfId="11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3F821-21FF-421A-B307-272D08449F1E}">
  <sheetPr>
    <tabColor rgb="FF663300"/>
  </sheetPr>
  <dimension ref="A1:AD90"/>
  <sheetViews>
    <sheetView showGridLines="0" topLeftCell="A7"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v>
      </c>
      <c r="U1" s="349" t="str">
        <f ca="1">MID(CELL("filename",A1),FIND(IF(ISERROR(FIND("]",CELL("filename",A1))),"$","]"),CELL("filename",A1))+1,256)</f>
        <v>Brownie_2</v>
      </c>
      <c r="W1" s="350" t="str">
        <f ca="1">IF(T1&lt;&gt;"",T1,"")</f>
        <v>Brownie_2</v>
      </c>
      <c r="X1" s="351"/>
      <c r="Y1" s="351"/>
      <c r="Z1" s="352"/>
      <c r="AA1" s="353"/>
      <c r="AB1" s="351"/>
      <c r="AC1" s="351"/>
      <c r="AD1" s="352"/>
    </row>
    <row r="2" spans="2:30" ht="12.95" customHeight="1">
      <c r="T2" s="357"/>
    </row>
    <row r="3" spans="2:30" ht="12.95" customHeight="1"/>
    <row r="4" spans="2:30" ht="12.95" customHeight="1">
      <c r="B4" s="360"/>
      <c r="C4" s="361" t="s">
        <v>130</v>
      </c>
      <c r="D4" s="292" t="str">
        <f>IF(Badges!$E11="A","/","")</f>
        <v/>
      </c>
      <c r="E4" s="292" t="str">
        <f>IF(Badges!$E15="A","/","")</f>
        <v/>
      </c>
      <c r="F4" s="292" t="str">
        <f>IF(Badges!$E19="A","/","")</f>
        <v/>
      </c>
      <c r="G4" s="292" t="str">
        <f>IF(Badges!$E23="A","/","")</f>
        <v/>
      </c>
      <c r="H4" s="292" t="str">
        <f>IF(Badges!$E27="A","/","")</f>
        <v/>
      </c>
      <c r="I4" s="293" t="str">
        <f>IF(Summary!$D4="E","E","")</f>
        <v/>
      </c>
      <c r="J4" s="293" t="str">
        <f>IF(Summary!$E4="Y","R","")</f>
        <v/>
      </c>
      <c r="K4" s="285" t="str">
        <f>IF(COUNT(#REF!)=4,MAX(#REF!),"")</f>
        <v/>
      </c>
      <c r="L4" s="360"/>
      <c r="M4" s="362" t="s">
        <v>897</v>
      </c>
      <c r="N4" s="363"/>
      <c r="O4" s="363"/>
      <c r="P4" s="363"/>
      <c r="Q4" s="363"/>
      <c r="R4" s="364"/>
      <c r="S4" s="293" t="str">
        <f>IF(Summary!$D67="E","E","")</f>
        <v/>
      </c>
      <c r="T4" s="293" t="str">
        <f>IF(Summary!$E67="Y","R","")</f>
        <v/>
      </c>
      <c r="W4" s="474" t="str">
        <f>'Fun Patches'!C5</f>
        <v>&lt;List Patch Here&gt;</v>
      </c>
      <c r="X4" s="475" t="str">
        <f>IF(Summary!$D113="E","E","")</f>
        <v/>
      </c>
      <c r="Y4" s="475" t="str">
        <f>IF(Summary!$E113="Y","R","")</f>
        <v/>
      </c>
      <c r="AA4" s="286"/>
      <c r="AB4" s="283"/>
      <c r="AC4" s="284"/>
    </row>
    <row r="5" spans="2:30" ht="12.95" customHeight="1">
      <c r="B5" s="360"/>
      <c r="C5" s="365" t="s">
        <v>152</v>
      </c>
      <c r="D5" s="292" t="str">
        <f>IF(Badges!$E34="A","/","")</f>
        <v/>
      </c>
      <c r="E5" s="292" t="str">
        <f>IF(Badges!$E38="A","/","")</f>
        <v/>
      </c>
      <c r="F5" s="292" t="str">
        <f>IF(Badges!$E42="A","/","")</f>
        <v/>
      </c>
      <c r="G5" s="292" t="str">
        <f>IF(Badges!$E46="A","/","")</f>
        <v/>
      </c>
      <c r="H5" s="292" t="str">
        <f>IF(Badges!$E50="A","/","")</f>
        <v/>
      </c>
      <c r="I5" s="293" t="str">
        <f>IF(Summary!$D5="E","E","")</f>
        <v/>
      </c>
      <c r="J5" s="293" t="str">
        <f>IF(Summary!$E5="Y","R","")</f>
        <v/>
      </c>
      <c r="L5" s="360"/>
      <c r="M5" s="366" t="s">
        <v>1085</v>
      </c>
      <c r="N5" s="367"/>
      <c r="O5" s="367"/>
      <c r="P5" s="367"/>
      <c r="Q5" s="367"/>
      <c r="R5" s="368"/>
      <c r="S5" s="301" t="str">
        <f>IF(Summary!$D64="E","E","")</f>
        <v/>
      </c>
      <c r="T5" s="301" t="str">
        <f>IF(Summary!$E64="Y","R","")</f>
        <v/>
      </c>
      <c r="W5" s="476" t="str">
        <f>'Fun Patches'!C6</f>
        <v>&lt;List Patch Here&gt;</v>
      </c>
      <c r="X5" s="475" t="str">
        <f>IF(Summary!$D114="E","E","")</f>
        <v/>
      </c>
      <c r="Y5" s="475" t="str">
        <f>IF(Summary!$E114="Y","R","")</f>
        <v/>
      </c>
      <c r="AA5" s="472"/>
      <c r="AB5" s="287"/>
      <c r="AC5" s="288"/>
    </row>
    <row r="6" spans="2:30" ht="12.95" customHeight="1" thickBot="1">
      <c r="B6" s="360"/>
      <c r="C6" s="369" t="s">
        <v>193</v>
      </c>
      <c r="D6" s="297" t="str">
        <f>IF(Badges!$E80="A","/","")</f>
        <v/>
      </c>
      <c r="E6" s="297" t="str">
        <f>IF(Badges!$E84="A","/","")</f>
        <v/>
      </c>
      <c r="F6" s="297" t="str">
        <f>IF(Badges!$E88="A","/","")</f>
        <v/>
      </c>
      <c r="G6" s="297" t="str">
        <f>IF(Badges!$E92="A","/","")</f>
        <v/>
      </c>
      <c r="H6" s="297" t="str">
        <f>IF(Badges!$E96="A","/","")</f>
        <v/>
      </c>
      <c r="I6" s="295" t="str">
        <f>IF(Summary!$D7="E","E","")</f>
        <v/>
      </c>
      <c r="J6" s="295" t="str">
        <f>IF(Summary!$E7="Y","R","")</f>
        <v/>
      </c>
      <c r="L6" s="360"/>
      <c r="M6" s="366" t="s">
        <v>1086</v>
      </c>
      <c r="N6" s="367"/>
      <c r="O6" s="367"/>
      <c r="P6" s="367"/>
      <c r="Q6" s="367"/>
      <c r="R6" s="368"/>
      <c r="S6" s="301" t="str">
        <f>IF(Summary!$D65="E","E","")</f>
        <v/>
      </c>
      <c r="T6" s="301" t="str">
        <f>IF(Summary!$E65="Y","R","")</f>
        <v/>
      </c>
      <c r="W6" s="476" t="str">
        <f>'Fun Patches'!C7</f>
        <v>&lt;List Patch Here&gt;</v>
      </c>
      <c r="X6" s="475" t="str">
        <f>IF(Summary!$D115="E","E","")</f>
        <v/>
      </c>
      <c r="Y6" s="475" t="str">
        <f>IF(Summary!$E115="Y","R","")</f>
        <v/>
      </c>
      <c r="AA6" s="472"/>
      <c r="AB6" s="287"/>
      <c r="AC6" s="288"/>
    </row>
    <row r="7" spans="2:30" ht="12.95" customHeight="1" thickBot="1">
      <c r="B7" s="360"/>
      <c r="C7" s="370" t="s">
        <v>233</v>
      </c>
      <c r="D7" s="292" t="str">
        <f>IF(Badges!$E126="A","/","")</f>
        <v/>
      </c>
      <c r="E7" s="292" t="str">
        <f>IF(Badges!$E130="A","/","")</f>
        <v/>
      </c>
      <c r="F7" s="292" t="str">
        <f>IF(Badges!$E134="A","/","")</f>
        <v/>
      </c>
      <c r="G7" s="292" t="str">
        <f>IF(Badges!$E138="A","/","")</f>
        <v/>
      </c>
      <c r="H7" s="292" t="str">
        <f>IF(Badges!$E142="A","/","")</f>
        <v/>
      </c>
      <c r="I7" s="293" t="str">
        <f>IF(Summary!$D9="E","E","")</f>
        <v/>
      </c>
      <c r="J7" s="293" t="str">
        <f>IF(Summary!$E9="Y","R","")</f>
        <v/>
      </c>
      <c r="L7" s="360"/>
      <c r="M7" s="371" t="s">
        <v>1087</v>
      </c>
      <c r="N7" s="372"/>
      <c r="O7" s="372"/>
      <c r="P7" s="372"/>
      <c r="Q7" s="372"/>
      <c r="R7" s="373"/>
      <c r="S7" s="295" t="str">
        <f>IF(Summary!$D66="E","E","")</f>
        <v/>
      </c>
      <c r="T7" s="295" t="str">
        <f>IF(Summary!$E66="Y","R","")</f>
        <v/>
      </c>
      <c r="U7" s="354" t="str">
        <f>IF(COUNTIF(S4:S7,"E")=4,"C"," ")</f>
        <v xml:space="preserve"> </v>
      </c>
      <c r="W7" s="476" t="str">
        <f>'Fun Patches'!C8</f>
        <v>&lt;List Patch Here&gt;</v>
      </c>
      <c r="X7" s="475" t="str">
        <f>IF(Summary!$D116="E","E","")</f>
        <v/>
      </c>
      <c r="Y7" s="475" t="str">
        <f>IF(Summary!$E116="Y","R","")</f>
        <v/>
      </c>
      <c r="AA7" s="472"/>
      <c r="AB7" s="287"/>
      <c r="AC7" s="288"/>
    </row>
    <row r="8" spans="2:30" ht="12.95" customHeight="1">
      <c r="B8" s="360"/>
      <c r="C8" s="365" t="s">
        <v>254</v>
      </c>
      <c r="D8" s="334" t="str">
        <f>IF(Badges!$E149="A","/","")</f>
        <v/>
      </c>
      <c r="E8" s="334" t="str">
        <f>IF(Badges!$E153="A","/","")</f>
        <v/>
      </c>
      <c r="F8" s="334" t="str">
        <f>IF(Badges!$E157="A","/","")</f>
        <v/>
      </c>
      <c r="G8" s="334" t="str">
        <f>IF(Badges!$E161="A","/","")</f>
        <v/>
      </c>
      <c r="H8" s="334" t="str">
        <f>IF(Badges!$E165="A","/","")</f>
        <v/>
      </c>
      <c r="I8" s="301" t="str">
        <f>IF(Summary!$D10="E","E","")</f>
        <v/>
      </c>
      <c r="J8" s="301" t="str">
        <f>IF(Summary!$E10="Y","R","")</f>
        <v/>
      </c>
      <c r="L8" s="360"/>
      <c r="M8" s="362" t="s">
        <v>1054</v>
      </c>
      <c r="N8" s="363"/>
      <c r="O8" s="363"/>
      <c r="P8" s="363"/>
      <c r="Q8" s="363"/>
      <c r="R8" s="364"/>
      <c r="S8" s="293" t="str">
        <f>IF(Summary!$D72="E","E","")</f>
        <v/>
      </c>
      <c r="T8" s="293" t="str">
        <f>IF(Summary!$E72="Y","R","")</f>
        <v/>
      </c>
      <c r="W8" s="476" t="str">
        <f>'Fun Patches'!C9</f>
        <v>&lt;List Patch Here&gt;</v>
      </c>
      <c r="X8" s="475" t="str">
        <f>IF(Summary!$D117="E","E","")</f>
        <v/>
      </c>
      <c r="Y8" s="475" t="str">
        <f>IF(Summary!$E117="Y","R","")</f>
        <v/>
      </c>
      <c r="AA8" s="472"/>
      <c r="AB8" s="287"/>
      <c r="AC8" s="288"/>
    </row>
    <row r="9" spans="2:30" ht="12.95" customHeight="1" thickBot="1">
      <c r="B9" s="360"/>
      <c r="C9" s="374" t="s">
        <v>275</v>
      </c>
      <c r="D9" s="297" t="str">
        <f>IF(Badges!$E172="A","/","")</f>
        <v/>
      </c>
      <c r="E9" s="297" t="str">
        <f>IF(Badges!$E176="A","/","")</f>
        <v/>
      </c>
      <c r="F9" s="297" t="str">
        <f>IF(Badges!$E180="A","/","")</f>
        <v/>
      </c>
      <c r="G9" s="297" t="str">
        <f>IF(Badges!$E184="A","/","")</f>
        <v/>
      </c>
      <c r="H9" s="297" t="str">
        <f>IF(Badges!$E188="A","/","")</f>
        <v/>
      </c>
      <c r="I9" s="295" t="str">
        <f>IF(Summary!$D11="E","E","")</f>
        <v/>
      </c>
      <c r="J9" s="295" t="str">
        <f>IF(Summary!$E11="Y","R","")</f>
        <v/>
      </c>
      <c r="L9" s="360"/>
      <c r="M9" s="366" t="s">
        <v>1088</v>
      </c>
      <c r="N9" s="367"/>
      <c r="O9" s="367"/>
      <c r="P9" s="367"/>
      <c r="Q9" s="367"/>
      <c r="R9" s="368"/>
      <c r="S9" s="301" t="str">
        <f>IF(Summary!$D69="E","E","")</f>
        <v/>
      </c>
      <c r="T9" s="301" t="str">
        <f>IF(Summary!$E69="Y","R","")</f>
        <v/>
      </c>
      <c r="W9" s="476" t="str">
        <f>'Fun Patches'!C10</f>
        <v>&lt;List Patch Here&gt;</v>
      </c>
      <c r="X9" s="475" t="str">
        <f>IF(Summary!$D118="E","E","")</f>
        <v/>
      </c>
      <c r="Y9" s="475" t="str">
        <f>IF(Summary!$E118="Y","R","")</f>
        <v/>
      </c>
      <c r="AA9" s="472"/>
      <c r="AB9" s="287"/>
      <c r="AC9" s="288"/>
    </row>
    <row r="10" spans="2:30" ht="12.95" customHeight="1">
      <c r="B10" s="360"/>
      <c r="C10" s="361" t="s">
        <v>278</v>
      </c>
      <c r="D10" s="292" t="str">
        <f>IF(Badges!$E195="A","/","")</f>
        <v/>
      </c>
      <c r="E10" s="292" t="str">
        <f>IF(Badges!$E199="A","/","")</f>
        <v/>
      </c>
      <c r="F10" s="292" t="str">
        <f>IF(Badges!$E202="A","/","")</f>
        <v/>
      </c>
      <c r="G10" s="292" t="str">
        <f>IF(Badges!$E206="A","/","")</f>
        <v/>
      </c>
      <c r="H10" s="292" t="str">
        <f>IF(Badges!$E210="A","/","")</f>
        <v/>
      </c>
      <c r="I10" s="293" t="str">
        <f>IF(Summary!$D12="E","E","")</f>
        <v/>
      </c>
      <c r="J10" s="293" t="str">
        <f>IF(Summary!$E12="Y","R","")</f>
        <v/>
      </c>
      <c r="K10" s="285" t="str">
        <f>IF(COUNT(#REF!)=4,MAX(#REF!),"")</f>
        <v/>
      </c>
      <c r="L10" s="360"/>
      <c r="M10" s="366" t="s">
        <v>1089</v>
      </c>
      <c r="N10" s="367"/>
      <c r="O10" s="367"/>
      <c r="P10" s="367"/>
      <c r="Q10" s="367"/>
      <c r="R10" s="368"/>
      <c r="S10" s="301" t="str">
        <f>IF(Summary!$D70="E","E","")</f>
        <v/>
      </c>
      <c r="T10" s="301" t="str">
        <f>IF(Summary!$E70="Y","R","")</f>
        <v/>
      </c>
      <c r="W10" s="476" t="str">
        <f>'Fun Patches'!C11</f>
        <v>&lt;List Patch Here&gt;</v>
      </c>
      <c r="X10" s="475" t="str">
        <f>IF(Summary!$D119="E","E","")</f>
        <v/>
      </c>
      <c r="Y10" s="475" t="str">
        <f>IF(Summary!$E119="Y","R","")</f>
        <v/>
      </c>
      <c r="AA10" s="472"/>
      <c r="AB10" s="287"/>
      <c r="AC10" s="288"/>
    </row>
    <row r="11" spans="2:30" ht="12.95" customHeight="1" thickBot="1">
      <c r="B11" s="360"/>
      <c r="C11" s="365" t="s">
        <v>297</v>
      </c>
      <c r="D11" s="334" t="str">
        <f>IF(Badges!$E217="A","/","")</f>
        <v/>
      </c>
      <c r="E11" s="334" t="str">
        <f>IF(Badges!$E221="A","/","")</f>
        <v/>
      </c>
      <c r="F11" s="334" t="str">
        <f>IF(Badges!$E225="A","/","")</f>
        <v/>
      </c>
      <c r="G11" s="334" t="str">
        <f>IF(Badges!$E229="A","/","")</f>
        <v/>
      </c>
      <c r="H11" s="334" t="str">
        <f>IF(Badges!$E233="A","/","")</f>
        <v/>
      </c>
      <c r="I11" s="301" t="str">
        <f>IF(Summary!$D13="E","E","")</f>
        <v/>
      </c>
      <c r="J11" s="301" t="str">
        <f>IF(Summary!$E13="Y","R","")</f>
        <v/>
      </c>
      <c r="L11" s="360"/>
      <c r="M11" s="375" t="s">
        <v>1090</v>
      </c>
      <c r="N11" s="376"/>
      <c r="O11" s="376"/>
      <c r="P11" s="376"/>
      <c r="Q11" s="376"/>
      <c r="R11" s="377"/>
      <c r="S11" s="298" t="str">
        <f>IF(Summary!$D71="E","E","")</f>
        <v/>
      </c>
      <c r="T11" s="298" t="str">
        <f>IF(Summary!$E71="Y","R","")</f>
        <v/>
      </c>
      <c r="U11" s="354" t="str">
        <f>IF(COUNTIF(S8:S11,"E")=4,"C"," ")</f>
        <v xml:space="preserve"> </v>
      </c>
      <c r="W11" s="476" t="str">
        <f>'Fun Patches'!C12</f>
        <v>&lt;List Patch Here&gt;</v>
      </c>
      <c r="X11" s="475" t="str">
        <f>IF(Summary!$D120="E","E","")</f>
        <v/>
      </c>
      <c r="Y11" s="475" t="str">
        <f>IF(Summary!$E120="Y","R","")</f>
        <v/>
      </c>
      <c r="AA11" s="472"/>
      <c r="AB11" s="287"/>
      <c r="AC11" s="288"/>
    </row>
    <row r="12" spans="2:30" ht="12.95" customHeight="1" thickBot="1">
      <c r="B12" s="360"/>
      <c r="C12" s="365" t="s">
        <v>319</v>
      </c>
      <c r="D12" s="297" t="str">
        <f>IF(Badges!$E263="A","/","")</f>
        <v/>
      </c>
      <c r="E12" s="297" t="str">
        <f>IF(Badges!$E267="A","/","")</f>
        <v/>
      </c>
      <c r="F12" s="297" t="str">
        <f>IF(Badges!$E271="A","/","")</f>
        <v/>
      </c>
      <c r="G12" s="297" t="str">
        <f>IF(Badges!$E275="A","/","")</f>
        <v/>
      </c>
      <c r="H12" s="297" t="str">
        <f>IF(Badges!$E279="A","/","")</f>
        <v/>
      </c>
      <c r="I12" s="295" t="str">
        <f>IF(Summary!$D15="E","E","")</f>
        <v/>
      </c>
      <c r="J12" s="295" t="str">
        <f>IF(Summary!$E15="Y","R","")</f>
        <v/>
      </c>
      <c r="L12" s="360"/>
      <c r="M12" s="378" t="s">
        <v>1055</v>
      </c>
      <c r="N12" s="379"/>
      <c r="O12" s="379"/>
      <c r="P12" s="379"/>
      <c r="Q12" s="379"/>
      <c r="R12" s="380"/>
      <c r="S12" s="299" t="str">
        <f>IF(Summary!$D77="E","E","")</f>
        <v/>
      </c>
      <c r="T12" s="299" t="str">
        <f>IF(Summary!$E77="Y","R","")</f>
        <v/>
      </c>
      <c r="W12" s="476" t="str">
        <f>'Fun Patches'!C13</f>
        <v>&lt;List Patch Here&gt;</v>
      </c>
      <c r="X12" s="475" t="str">
        <f>IF(Summary!$D121="E","E","")</f>
        <v/>
      </c>
      <c r="Y12" s="475" t="str">
        <f>IF(Summary!$E121="Y","R","")</f>
        <v/>
      </c>
      <c r="AA12" s="472"/>
      <c r="AB12" s="287"/>
      <c r="AC12" s="288"/>
    </row>
    <row r="13" spans="2:30" ht="12.95" customHeight="1">
      <c r="B13" s="360"/>
      <c r="C13" s="370" t="s">
        <v>372</v>
      </c>
      <c r="D13" s="292" t="str">
        <f>IF(Badges!$E322="A","/","")</f>
        <v/>
      </c>
      <c r="E13" s="292" t="str">
        <f>IF(Badges!$E326="A","/","")</f>
        <v/>
      </c>
      <c r="F13" s="292" t="str">
        <f>IF(Badges!$E330="A","/","")</f>
        <v/>
      </c>
      <c r="G13" s="292" t="str">
        <f>IF(Badges!$E334="A","/","")</f>
        <v/>
      </c>
      <c r="H13" s="292" t="str">
        <f>IF(Badges!$E338="A","/","")</f>
        <v/>
      </c>
      <c r="I13" s="293" t="str">
        <f>IF(Summary!$D18="E","E","")</f>
        <v/>
      </c>
      <c r="J13" s="293" t="str">
        <f>IF(Summary!$E18="Y","R","")</f>
        <v/>
      </c>
      <c r="L13" s="360"/>
      <c r="M13" s="366" t="s">
        <v>925</v>
      </c>
      <c r="N13" s="367"/>
      <c r="O13" s="367"/>
      <c r="P13" s="367"/>
      <c r="Q13" s="367"/>
      <c r="R13" s="368"/>
      <c r="S13" s="301" t="str">
        <f>IF(Summary!$D74="E","E","")</f>
        <v/>
      </c>
      <c r="T13" s="301" t="str">
        <f>IF(Summary!$E74="Y","R","")</f>
        <v/>
      </c>
      <c r="W13" s="476" t="str">
        <f>'Fun Patches'!C14</f>
        <v>&lt;List Patch Here&gt;</v>
      </c>
      <c r="X13" s="475" t="str">
        <f>IF(Summary!$D122="E","E","")</f>
        <v/>
      </c>
      <c r="Y13" s="475" t="str">
        <f>IF(Summary!$E122="Y","R","")</f>
        <v/>
      </c>
      <c r="AA13" s="472"/>
      <c r="AB13" s="287"/>
      <c r="AC13" s="288"/>
    </row>
    <row r="14" spans="2:30" ht="12.95" customHeight="1">
      <c r="B14" s="360"/>
      <c r="C14" s="365" t="s">
        <v>393</v>
      </c>
      <c r="D14" s="334" t="str">
        <f>IF(Badges!$E345="A","/","")</f>
        <v/>
      </c>
      <c r="E14" s="334" t="str">
        <f>IF(Badges!$E349="A","/","")</f>
        <v/>
      </c>
      <c r="F14" s="334" t="str">
        <f>IF(Badges!$E353="A","/","")</f>
        <v/>
      </c>
      <c r="G14" s="334" t="str">
        <f>IF(Badges!$E357="A","/","")</f>
        <v/>
      </c>
      <c r="H14" s="334" t="str">
        <f>IF(Badges!$E361="A","/","")</f>
        <v/>
      </c>
      <c r="I14" s="301" t="str">
        <f>IF(Summary!$D19="E","E","")</f>
        <v/>
      </c>
      <c r="J14" s="301" t="str">
        <f>IF(Summary!$E19="Y","R","")</f>
        <v/>
      </c>
      <c r="K14" s="285" t="str">
        <f>IF(COUNT(#REF!)=4,MAX(#REF!),"")</f>
        <v/>
      </c>
      <c r="L14" s="360"/>
      <c r="M14" s="366" t="s">
        <v>927</v>
      </c>
      <c r="N14" s="367"/>
      <c r="O14" s="367"/>
      <c r="P14" s="367"/>
      <c r="Q14" s="367"/>
      <c r="R14" s="368"/>
      <c r="S14" s="301" t="str">
        <f>IF(Summary!$D75="E","E","")</f>
        <v/>
      </c>
      <c r="T14" s="301" t="str">
        <f>IF(Summary!$E75="Y","R","")</f>
        <v/>
      </c>
      <c r="W14" s="476" t="str">
        <f>'Fun Patches'!C15</f>
        <v>&lt;List Patch Here&gt;</v>
      </c>
      <c r="X14" s="475" t="str">
        <f>IF(Summary!$D123="E","E","")</f>
        <v/>
      </c>
      <c r="Y14" s="475" t="str">
        <f>IF(Summary!$E123="Y","R","")</f>
        <v/>
      </c>
      <c r="AA14" s="472"/>
      <c r="AB14" s="287"/>
      <c r="AC14" s="288"/>
    </row>
    <row r="15" spans="2:30" ht="12.95" customHeight="1" thickBot="1">
      <c r="B15" s="360"/>
      <c r="C15" s="374" t="s">
        <v>414</v>
      </c>
      <c r="D15" s="297" t="str">
        <f>IF(Badges!$E368="A","/","")</f>
        <v/>
      </c>
      <c r="E15" s="297" t="str">
        <f>IF(Badges!$E372="A","/","")</f>
        <v/>
      </c>
      <c r="F15" s="297" t="str">
        <f>IF(Badges!$E376="A","/","")</f>
        <v/>
      </c>
      <c r="G15" s="297" t="str">
        <f>IF(Badges!$E380="A","/","")</f>
        <v/>
      </c>
      <c r="H15" s="297" t="str">
        <f>IF(Badges!$E384="A","/","")</f>
        <v/>
      </c>
      <c r="I15" s="295" t="str">
        <f>IF(Summary!$D20="E","E","")</f>
        <v/>
      </c>
      <c r="J15" s="295" t="str">
        <f>IF(Summary!$E20="Y","R","")</f>
        <v/>
      </c>
      <c r="L15" s="360"/>
      <c r="M15" s="371" t="s">
        <v>929</v>
      </c>
      <c r="N15" s="372"/>
      <c r="O15" s="372"/>
      <c r="P15" s="372"/>
      <c r="Q15" s="372"/>
      <c r="R15" s="373"/>
      <c r="S15" s="295" t="str">
        <f>IF(Summary!$D76="E","E","")</f>
        <v/>
      </c>
      <c r="T15" s="295" t="str">
        <f>IF(Summary!$E76="Y","R","")</f>
        <v/>
      </c>
      <c r="U15" s="354" t="str">
        <f>IF(COUNTIF(S12:S15,"E")=4,"C"," ")</f>
        <v xml:space="preserve"> </v>
      </c>
      <c r="W15" s="476" t="str">
        <f>'Fun Patches'!C16</f>
        <v>&lt;List Patch Here&gt;</v>
      </c>
      <c r="X15" s="475" t="str">
        <f>IF(Summary!$D124="E","E","")</f>
        <v/>
      </c>
      <c r="Y15" s="475" t="str">
        <f>IF(Summary!$E124="Y","R","")</f>
        <v/>
      </c>
      <c r="AA15" s="472"/>
      <c r="AB15" s="287"/>
      <c r="AC15" s="288"/>
    </row>
    <row r="16" spans="2:30" ht="12.95" customHeight="1">
      <c r="B16" s="360"/>
      <c r="C16" s="365" t="s">
        <v>435</v>
      </c>
      <c r="D16" s="292" t="str">
        <f>IF(Badges!$E391="A","/","")</f>
        <v/>
      </c>
      <c r="E16" s="292" t="str">
        <f>IF(Badges!$E395="A","/","")</f>
        <v/>
      </c>
      <c r="F16" s="292" t="str">
        <f>IF(Badges!$E399="A","/","")</f>
        <v/>
      </c>
      <c r="G16" s="292" t="str">
        <f>IF(Badges!$E403="A","/","")</f>
        <v/>
      </c>
      <c r="H16" s="292" t="str">
        <f>IF(Badges!$E407="A","/","")</f>
        <v/>
      </c>
      <c r="I16" s="293" t="str">
        <f>IF(Summary!$D21="E","E","")</f>
        <v/>
      </c>
      <c r="J16" s="293" t="str">
        <f>IF(Summary!$E21="Y","R","")</f>
        <v/>
      </c>
      <c r="L16" s="360"/>
      <c r="M16" s="361" t="s">
        <v>1056</v>
      </c>
      <c r="N16" s="292" t="str">
        <f>IF(Badges!$E240="A","/","")</f>
        <v/>
      </c>
      <c r="O16" s="292" t="str">
        <f>IF(Badges!$E244="A","/","")</f>
        <v/>
      </c>
      <c r="P16" s="292" t="str">
        <f>IF(Badges!$E248="A","/","")</f>
        <v/>
      </c>
      <c r="Q16" s="292" t="str">
        <f>IF(Badges!$E252="A","/","")</f>
        <v/>
      </c>
      <c r="R16" s="292" t="str">
        <f>IF(Badges!$E256="A","/","")</f>
        <v/>
      </c>
      <c r="S16" s="293" t="str">
        <f>IF(Summary!$D14="E","E","")</f>
        <v/>
      </c>
      <c r="T16" s="293" t="str">
        <f>IF(Summary!$E14="Y","R","")</f>
        <v/>
      </c>
      <c r="W16" s="476" t="str">
        <f>'Fun Patches'!C17</f>
        <v>&lt;List Patch Here&gt;</v>
      </c>
      <c r="X16" s="475" t="str">
        <f>IF(Summary!$D125="E","E","")</f>
        <v/>
      </c>
      <c r="Y16" s="475" t="str">
        <f>IF(Summary!$E125="Y","R","")</f>
        <v/>
      </c>
      <c r="AA16" s="472"/>
      <c r="AB16" s="287"/>
      <c r="AC16" s="288"/>
    </row>
    <row r="17" spans="2:29" ht="12.95" customHeight="1">
      <c r="B17" s="360"/>
      <c r="C17" s="365" t="s">
        <v>456</v>
      </c>
      <c r="D17" s="334" t="str">
        <f>IF(Badges!$E414="A","/","")</f>
        <v/>
      </c>
      <c r="E17" s="334" t="str">
        <f>IF(Badges!$E418="A","/","")</f>
        <v/>
      </c>
      <c r="F17" s="334" t="str">
        <f>IF(Badges!$E422="A","/","")</f>
        <v/>
      </c>
      <c r="G17" s="334" t="str">
        <f>IF(Badges!$E426="A","/","")</f>
        <v/>
      </c>
      <c r="H17" s="334" t="str">
        <f>IF(Badges!$E430="A","/","")</f>
        <v/>
      </c>
      <c r="I17" s="301" t="str">
        <f>IF(Summary!$D22="E","E","")</f>
        <v/>
      </c>
      <c r="J17" s="301" t="str">
        <f>IF(Summary!$E22="Y","R","")</f>
        <v/>
      </c>
      <c r="L17" s="360"/>
      <c r="M17" s="365" t="s">
        <v>1057</v>
      </c>
      <c r="N17" s="292" t="str">
        <f>IF(Badges!$E299="A","/","")</f>
        <v/>
      </c>
      <c r="O17" s="292" t="str">
        <f>IF(Badges!$E303="A","/","")</f>
        <v/>
      </c>
      <c r="P17" s="292" t="str">
        <f>IF(Badges!$E307="A","/","")</f>
        <v/>
      </c>
      <c r="Q17" s="292" t="str">
        <f>IF(Badges!$E311="A","/","")</f>
        <v/>
      </c>
      <c r="R17" s="292" t="str">
        <f>IF(Badges!$E315="A","/","")</f>
        <v/>
      </c>
      <c r="S17" s="293" t="str">
        <f>IF(Summary!$D17="E","E","")</f>
        <v/>
      </c>
      <c r="T17" s="293" t="str">
        <f>IF(Summary!$E17="Y","R","")</f>
        <v/>
      </c>
      <c r="W17" s="476" t="str">
        <f>'Fun Patches'!C18</f>
        <v>&lt;List Patch Here&gt;</v>
      </c>
      <c r="X17" s="475" t="str">
        <f>IF(Summary!$D126="E","E","")</f>
        <v/>
      </c>
      <c r="Y17" s="475" t="str">
        <f>IF(Summary!$E126="Y","R","")</f>
        <v/>
      </c>
      <c r="AA17" s="472"/>
      <c r="AB17" s="287"/>
      <c r="AC17" s="288"/>
    </row>
    <row r="18" spans="2:29" ht="12.95" customHeight="1" thickBot="1">
      <c r="B18" s="360"/>
      <c r="C18" s="365" t="s">
        <v>477</v>
      </c>
      <c r="D18" s="297" t="str">
        <f>IF(Badges!$E437="A","/","")</f>
        <v/>
      </c>
      <c r="E18" s="297" t="str">
        <f>IF(Badges!$E441="A","/","")</f>
        <v/>
      </c>
      <c r="F18" s="297" t="str">
        <f>IF(Badges!$E445="A","/","")</f>
        <v/>
      </c>
      <c r="G18" s="297" t="str">
        <f>IF(Badges!$E449="A","/","")</f>
        <v/>
      </c>
      <c r="H18" s="297" t="str">
        <f>IF(Badges!$E453="A","/","")</f>
        <v/>
      </c>
      <c r="I18" s="295" t="str">
        <f>IF(Summary!$D23="E","E","")</f>
        <v/>
      </c>
      <c r="J18" s="295" t="str">
        <f>IF(Summary!$E23="Y","R","")</f>
        <v/>
      </c>
      <c r="K18" s="285" t="str">
        <f>IF(COUNT(#REF!)=4,MAX(#REF!),"")</f>
        <v/>
      </c>
      <c r="L18" s="360"/>
      <c r="M18" s="365" t="s">
        <v>1058</v>
      </c>
      <c r="N18" s="292" t="str">
        <f>IF(Badges!$E57="A","/","")</f>
        <v/>
      </c>
      <c r="O18" s="292" t="str">
        <f>IF(Badges!$E61="A","/","")</f>
        <v/>
      </c>
      <c r="P18" s="292" t="str">
        <f>IF(Badges!$E65="A","/","")</f>
        <v/>
      </c>
      <c r="Q18" s="292" t="str">
        <f>IF(Badges!$E69="A","/","")</f>
        <v/>
      </c>
      <c r="R18" s="292" t="str">
        <f>IF(Badges!$E73="A","/","")</f>
        <v/>
      </c>
      <c r="S18" s="293" t="str">
        <f>IF(Summary!$D6="E","E","")</f>
        <v/>
      </c>
      <c r="T18" s="293" t="str">
        <f>IF(Summary!$E6="Y","R","")</f>
        <v/>
      </c>
      <c r="W18" s="476" t="str">
        <f>'Fun Patches'!C19</f>
        <v>&lt;List Patch Here&gt;</v>
      </c>
      <c r="X18" s="475" t="str">
        <f>IF(Summary!$D127="E","E","")</f>
        <v/>
      </c>
      <c r="Y18" s="475" t="str">
        <f>IF(Summary!$E127="Y","R","")</f>
        <v/>
      </c>
      <c r="AA18" s="472"/>
      <c r="AB18" s="287"/>
      <c r="AC18" s="288"/>
    </row>
    <row r="19" spans="2:29" ht="12.95" customHeight="1" thickBot="1">
      <c r="B19" s="360"/>
      <c r="C19" s="370" t="s">
        <v>530</v>
      </c>
      <c r="D19" s="292" t="str">
        <f>IF(Badges!$E496="A","/","")</f>
        <v/>
      </c>
      <c r="E19" s="292" t="str">
        <f>IF(Badges!$E500="A","/","")</f>
        <v/>
      </c>
      <c r="F19" s="292" t="str">
        <f>IF(Badges!$E504="A","/","")</f>
        <v/>
      </c>
      <c r="G19" s="292" t="str">
        <f>IF(Badges!$E508="A","/","")</f>
        <v/>
      </c>
      <c r="H19" s="292" t="str">
        <f>IF(Badges!$E512="A","/","")</f>
        <v/>
      </c>
      <c r="I19" s="293" t="str">
        <f>IF(Summary!$D26="E","E","")</f>
        <v/>
      </c>
      <c r="J19" s="293" t="str">
        <f>IF(Summary!$E26="Y","R","")</f>
        <v/>
      </c>
      <c r="L19" s="360"/>
      <c r="M19" s="381" t="s">
        <v>1091</v>
      </c>
      <c r="N19" s="376"/>
      <c r="O19" s="376"/>
      <c r="P19" s="376"/>
      <c r="Q19" s="376"/>
      <c r="R19" s="377"/>
      <c r="S19" s="295" t="str">
        <f>IF(Summary!$D78="E","E","")</f>
        <v/>
      </c>
      <c r="T19" s="295" t="str">
        <f>IF(Summary!$E78="Y","R","")</f>
        <v/>
      </c>
      <c r="U19" s="354" t="str">
        <f>IF(COUNTIF(S16:S19,"E")=4,"C"," ")</f>
        <v xml:space="preserve"> </v>
      </c>
      <c r="W19" s="476" t="str">
        <f>'Fun Patches'!C20</f>
        <v>&lt;List Patch Here&gt;</v>
      </c>
      <c r="X19" s="475" t="str">
        <f>IF(Summary!$D128="E","E","")</f>
        <v/>
      </c>
      <c r="Y19" s="475" t="str">
        <f>IF(Summary!$E128="Y","R","")</f>
        <v/>
      </c>
      <c r="AA19" s="472"/>
      <c r="AB19" s="287"/>
      <c r="AC19" s="288"/>
    </row>
    <row r="20" spans="2:29" ht="12.95" customHeight="1">
      <c r="B20" s="360"/>
      <c r="C20" s="365" t="s">
        <v>551</v>
      </c>
      <c r="D20" s="334" t="str">
        <f>IF(Badges!$E519="A","/","")</f>
        <v/>
      </c>
      <c r="E20" s="334" t="str">
        <f>IF(Badges!$E523="A","/","")</f>
        <v/>
      </c>
      <c r="F20" s="334" t="str">
        <f>IF(Badges!$E527="A","/","")</f>
        <v/>
      </c>
      <c r="G20" s="334" t="str">
        <f>IF(Badges!$E531="A","/","")</f>
        <v/>
      </c>
      <c r="H20" s="334" t="str">
        <f>IF(Badges!$E535="A","/","")</f>
        <v/>
      </c>
      <c r="I20" s="301" t="str">
        <f>IF(Summary!$D27="E","E","")</f>
        <v/>
      </c>
      <c r="J20" s="301" t="str">
        <f>IF(Summary!$E27="Y","R","")</f>
        <v/>
      </c>
      <c r="L20" s="360"/>
      <c r="M20" s="378" t="s">
        <v>935</v>
      </c>
      <c r="N20" s="379"/>
      <c r="O20" s="379"/>
      <c r="P20" s="379"/>
      <c r="Q20" s="379"/>
      <c r="R20" s="380"/>
      <c r="S20" s="293" t="str">
        <f>IF(Summary!$D79="E","E","")</f>
        <v/>
      </c>
      <c r="T20" s="293" t="str">
        <f>IF(Summary!$E79="Y","R","")</f>
        <v/>
      </c>
      <c r="W20" s="476" t="str">
        <f>'Fun Patches'!C21</f>
        <v>&lt;List Patch Here&gt;</v>
      </c>
      <c r="X20" s="475" t="str">
        <f>IF(Summary!$D129="E","E","")</f>
        <v/>
      </c>
      <c r="Y20" s="475" t="str">
        <f>IF(Summary!$E129="Y","R","")</f>
        <v/>
      </c>
      <c r="AA20" s="472"/>
      <c r="AB20" s="287"/>
      <c r="AC20" s="288"/>
    </row>
    <row r="21" spans="2:29" ht="12.95" customHeight="1" thickBot="1">
      <c r="B21" s="360"/>
      <c r="C21" s="374" t="s">
        <v>572</v>
      </c>
      <c r="D21" s="297" t="str">
        <f>IF(Badges!$E542="A","/","")</f>
        <v/>
      </c>
      <c r="E21" s="297" t="str">
        <f>IF(Badges!$E546="A","/","")</f>
        <v/>
      </c>
      <c r="F21" s="297" t="str">
        <f>IF(Badges!$E550="A","/","")</f>
        <v/>
      </c>
      <c r="G21" s="297" t="str">
        <f>IF(Badges!$E554="A","/","")</f>
        <v/>
      </c>
      <c r="H21" s="297" t="str">
        <f>IF(Badges!$E558="A","/","")</f>
        <v/>
      </c>
      <c r="I21" s="295" t="str">
        <f>IF(Summary!$D28="E","E","")</f>
        <v/>
      </c>
      <c r="J21" s="295" t="str">
        <f>IF(Summary!$E28="Y","R","")</f>
        <v/>
      </c>
      <c r="L21" s="360"/>
      <c r="M21" s="371" t="s">
        <v>1092</v>
      </c>
      <c r="N21" s="372"/>
      <c r="O21" s="372"/>
      <c r="P21" s="372"/>
      <c r="Q21" s="372"/>
      <c r="R21" s="373"/>
      <c r="S21" s="295" t="str">
        <f>IF(Summary!$D80="E","E","")</f>
        <v/>
      </c>
      <c r="T21" s="295" t="str">
        <f>IF(Summary!$E80="Y","R","")</f>
        <v/>
      </c>
      <c r="U21" s="354" t="str">
        <f>IF(COUNTIF(S20:S21,"E")=2,"C"," ")</f>
        <v xml:space="preserve"> </v>
      </c>
      <c r="W21" s="476" t="str">
        <f>'Fun Patches'!C22</f>
        <v>&lt;List Patch Here&gt;</v>
      </c>
      <c r="X21" s="475" t="str">
        <f>IF(Summary!$D130="E","E","")</f>
        <v/>
      </c>
      <c r="Y21" s="475" t="str">
        <f>IF(Summary!$E130="Y","R","")</f>
        <v/>
      </c>
      <c r="AA21" s="472"/>
      <c r="AB21" s="287"/>
      <c r="AC21" s="288"/>
    </row>
    <row r="22" spans="2:29" ht="12.95" customHeight="1">
      <c r="B22" s="360"/>
      <c r="C22" s="365" t="s">
        <v>593</v>
      </c>
      <c r="D22" s="292" t="str">
        <f>IF(Badges!$E565="A","/","")</f>
        <v/>
      </c>
      <c r="E22" s="292" t="str">
        <f>IF(Badges!$E569="A","/","")</f>
        <v/>
      </c>
      <c r="F22" s="292" t="str">
        <f>IF(Badges!$E573="A","/","")</f>
        <v/>
      </c>
      <c r="G22" s="292" t="str">
        <f>IF(Badges!$E577="A","/","")</f>
        <v/>
      </c>
      <c r="H22" s="292" t="str">
        <f>IF(Badges!$E581="A","/","")</f>
        <v/>
      </c>
      <c r="I22" s="293" t="str">
        <f>IF(Summary!$D29="E","E","")</f>
        <v/>
      </c>
      <c r="J22" s="293" t="str">
        <f>IF(Summary!$E29="Y","R","")</f>
        <v/>
      </c>
      <c r="K22" s="285" t="str">
        <f>IF(COUNT(#REF!)=2,MAX(#REF!),"")</f>
        <v/>
      </c>
      <c r="L22" s="360"/>
      <c r="M22" s="362" t="s">
        <v>942</v>
      </c>
      <c r="N22" s="363"/>
      <c r="O22" s="363"/>
      <c r="P22" s="363"/>
      <c r="Q22" s="363"/>
      <c r="R22" s="364"/>
      <c r="S22" s="293" t="str">
        <f>IF(Summary!$D81="E","E","")</f>
        <v/>
      </c>
      <c r="T22" s="293" t="str">
        <f>IF(Summary!$E81="Y","R","")</f>
        <v/>
      </c>
      <c r="U22" s="354" t="str">
        <f>IF(COUNTIF(S22:S23,"E")=2,"C"," ")</f>
        <v xml:space="preserve"> </v>
      </c>
      <c r="W22" s="476" t="str">
        <f>'Fun Patches'!C23</f>
        <v>&lt;List Patch Here&gt;</v>
      </c>
      <c r="X22" s="475" t="str">
        <f>IF(Summary!$D131="E","E","")</f>
        <v/>
      </c>
      <c r="Y22" s="475" t="str">
        <f>IF(Summary!$E131="Y","R","")</f>
        <v/>
      </c>
      <c r="AA22" s="472"/>
      <c r="AB22" s="287"/>
      <c r="AC22" s="288"/>
    </row>
    <row r="23" spans="2:29" ht="12.95" customHeight="1" thickBot="1">
      <c r="B23" s="360"/>
      <c r="C23" s="365" t="s">
        <v>614</v>
      </c>
      <c r="D23" s="334" t="str">
        <f>IF(Badges!$E588="A","/","")</f>
        <v/>
      </c>
      <c r="E23" s="334" t="str">
        <f>IF(Badges!$E592="A","/","")</f>
        <v/>
      </c>
      <c r="F23" s="334" t="str">
        <f>IF(Badges!$E596="A","/","")</f>
        <v/>
      </c>
      <c r="G23" s="334" t="str">
        <f>IF(Badges!$E600="A","/","")</f>
        <v/>
      </c>
      <c r="H23" s="334" t="str">
        <f>IF(Badges!$E604="A","/","")</f>
        <v/>
      </c>
      <c r="I23" s="301" t="str">
        <f>IF(Summary!$D30="E","E","")</f>
        <v/>
      </c>
      <c r="J23" s="301" t="str">
        <f>IF(Summary!$E30="Y","R","")</f>
        <v/>
      </c>
      <c r="L23" s="360"/>
      <c r="M23" s="375" t="s">
        <v>1093</v>
      </c>
      <c r="N23" s="376"/>
      <c r="O23" s="376"/>
      <c r="P23" s="376"/>
      <c r="Q23" s="376"/>
      <c r="R23" s="377"/>
      <c r="S23" s="295" t="str">
        <f>IF(Summary!$D82="E","E","")</f>
        <v/>
      </c>
      <c r="T23" s="295" t="str">
        <f>IF(Summary!$E82="Y","R","")</f>
        <v/>
      </c>
      <c r="U23" s="354" t="str">
        <f>IF(COUNTIF(S24:S25,"E")=2,"C"," ")</f>
        <v xml:space="preserve"> </v>
      </c>
      <c r="W23" s="476" t="str">
        <f>'Fun Patches'!C24</f>
        <v>&lt;List Patch Here&gt;</v>
      </c>
      <c r="X23" s="475" t="str">
        <f>IF(Summary!$D132="E","E","")</f>
        <v/>
      </c>
      <c r="Y23" s="475" t="str">
        <f>IF(Summary!$E132="Y","R","")</f>
        <v/>
      </c>
      <c r="AA23" s="472"/>
      <c r="AB23" s="287"/>
      <c r="AC23" s="288"/>
    </row>
    <row r="24" spans="2:29" ht="12.95" customHeight="1" thickBot="1">
      <c r="B24" s="360"/>
      <c r="C24" s="365" t="s">
        <v>635</v>
      </c>
      <c r="D24" s="297" t="str">
        <f>IF(Badges!$E611="A","/","")</f>
        <v/>
      </c>
      <c r="E24" s="297" t="str">
        <f>IF(Badges!$E615="A","/","")</f>
        <v/>
      </c>
      <c r="F24" s="297" t="str">
        <f>IF(Badges!$E619="A","/","")</f>
        <v/>
      </c>
      <c r="G24" s="297" t="str">
        <f>IF(Badges!$E623="A","/","")</f>
        <v/>
      </c>
      <c r="H24" s="297" t="str">
        <f>IF(Badges!$E627="A","/","")</f>
        <v/>
      </c>
      <c r="I24" s="295" t="str">
        <f>IF(Summary!$D31="E","E","")</f>
        <v/>
      </c>
      <c r="J24" s="295" t="str">
        <f>IF(Summary!$E31="Y","R","")</f>
        <v/>
      </c>
      <c r="K24" s="285" t="str">
        <f>IF(COUNT(#REF!)=2,MAX(#REF!),"")</f>
        <v/>
      </c>
      <c r="L24" s="360"/>
      <c r="M24" s="378" t="s">
        <v>948</v>
      </c>
      <c r="N24" s="379"/>
      <c r="O24" s="379"/>
      <c r="P24" s="379"/>
      <c r="Q24" s="379"/>
      <c r="R24" s="380"/>
      <c r="S24" s="293" t="str">
        <f>IF(Summary!$D83="E","E","")</f>
        <v/>
      </c>
      <c r="T24" s="293" t="str">
        <f>IF(Summary!$E83="Y","R","")</f>
        <v/>
      </c>
      <c r="U24" s="439"/>
      <c r="W24" s="476" t="str">
        <f>'Fun Patches'!C25</f>
        <v>&lt;List Patch Here&gt;</v>
      </c>
      <c r="X24" s="475" t="str">
        <f>IF(Summary!$D133="E","E","")</f>
        <v/>
      </c>
      <c r="Y24" s="475" t="str">
        <f>IF(Summary!$E133="Y","R","")</f>
        <v/>
      </c>
      <c r="AA24" s="472"/>
      <c r="AB24" s="287"/>
      <c r="AC24" s="288"/>
    </row>
    <row r="25" spans="2:29" ht="12.95" customHeight="1">
      <c r="B25" s="360"/>
      <c r="C25" s="370" t="s">
        <v>655</v>
      </c>
      <c r="D25" s="292" t="str">
        <f>IF(Badges!$E634="A","/","")</f>
        <v/>
      </c>
      <c r="E25" s="292" t="str">
        <f>IF(Badges!$E638="A","/","")</f>
        <v/>
      </c>
      <c r="F25" s="292" t="str">
        <f>IF(Badges!$E642="A","/","")</f>
        <v/>
      </c>
      <c r="G25" s="292" t="str">
        <f>IF(Badges!$E646="A","/","")</f>
        <v/>
      </c>
      <c r="H25" s="292" t="str">
        <f>IF(Badges!$E650="A","/","")</f>
        <v/>
      </c>
      <c r="I25" s="293" t="str">
        <f>IF(Summary!$D32="E","E","")</f>
        <v/>
      </c>
      <c r="J25" s="293" t="str">
        <f>IF(Summary!$E32="Y","R","")</f>
        <v/>
      </c>
      <c r="L25" s="360"/>
      <c r="M25" s="375" t="s">
        <v>1094</v>
      </c>
      <c r="N25" s="376"/>
      <c r="O25" s="376"/>
      <c r="P25" s="376"/>
      <c r="Q25" s="376"/>
      <c r="R25" s="377"/>
      <c r="S25" s="293" t="str">
        <f>IF(Summary!$D84="E","E","")</f>
        <v/>
      </c>
      <c r="T25" s="293" t="str">
        <f>IF(Summary!$E84="Y","R","")</f>
        <v/>
      </c>
      <c r="U25" s="607" t="s">
        <v>1136</v>
      </c>
      <c r="W25" s="476" t="str">
        <f>'Fun Patches'!C26</f>
        <v>&lt;List Patch Here&gt;</v>
      </c>
      <c r="X25" s="475" t="str">
        <f>IF(Summary!$D134="E","E","")</f>
        <v/>
      </c>
      <c r="Y25" s="475" t="str">
        <f>IF(Summary!$E134="Y","R","")</f>
        <v/>
      </c>
      <c r="AA25" s="472"/>
      <c r="AB25" s="287"/>
      <c r="AC25" s="288"/>
    </row>
    <row r="26" spans="2:29" ht="12.95" customHeight="1">
      <c r="B26" s="360"/>
      <c r="C26" s="365" t="s">
        <v>692</v>
      </c>
      <c r="D26" s="334" t="str">
        <f>IF(Badges!$E680="A","/","")</f>
        <v/>
      </c>
      <c r="E26" s="334" t="str">
        <f>IF(Badges!$E684="A","/","")</f>
        <v/>
      </c>
      <c r="F26" s="334" t="str">
        <f>IF(Badges!$E688="A","/","")</f>
        <v/>
      </c>
      <c r="G26" s="334" t="str">
        <f>IF(Badges!$E692="A","/","")</f>
        <v/>
      </c>
      <c r="H26" s="334" t="str">
        <f>IF(Badges!$E696="A","/","")</f>
        <v/>
      </c>
      <c r="I26" s="301" t="str">
        <f>IF(Summary!$D34="E","E","")</f>
        <v/>
      </c>
      <c r="J26" s="301" t="str">
        <f>IF(Summary!$E34="Y","R","")</f>
        <v/>
      </c>
      <c r="K26" s="285" t="str">
        <f>IF(COUNT(#REF!)=2,MAX(#REF!),"")</f>
        <v/>
      </c>
      <c r="L26" s="398"/>
      <c r="M26" s="398"/>
      <c r="N26" s="399"/>
      <c r="O26" s="399"/>
      <c r="P26" s="399"/>
      <c r="Q26" s="399"/>
      <c r="R26" s="399"/>
      <c r="S26" s="470"/>
      <c r="T26" s="470"/>
      <c r="U26" s="607"/>
      <c r="W26" s="476" t="str">
        <f>'Fun Patches'!C27</f>
        <v>&lt;List Patch Here&gt;</v>
      </c>
      <c r="X26" s="475" t="str">
        <f>IF(Summary!$D135="E","E","")</f>
        <v/>
      </c>
      <c r="Y26" s="475" t="str">
        <f>IF(Summary!$E135="Y","R","")</f>
        <v/>
      </c>
      <c r="AA26" s="472"/>
      <c r="AB26" s="287"/>
      <c r="AC26" s="288"/>
    </row>
    <row r="27" spans="2:29" ht="12.95" customHeight="1" thickBot="1">
      <c r="B27" s="360"/>
      <c r="C27" s="374" t="s">
        <v>713</v>
      </c>
      <c r="D27" s="297" t="str">
        <f>IF(Badges!$E703="A","/","")</f>
        <v/>
      </c>
      <c r="E27" s="297" t="str">
        <f>IF(Badges!$E707="A","/","")</f>
        <v/>
      </c>
      <c r="F27" s="297" t="str">
        <f>IF(Badges!$E711="A","/","")</f>
        <v/>
      </c>
      <c r="G27" s="297" t="str">
        <f>IF(Badges!$E715="A","/","")</f>
        <v/>
      </c>
      <c r="H27" s="297" t="str">
        <f>IF(Badges!$E719="A","/","")</f>
        <v/>
      </c>
      <c r="I27" s="295" t="str">
        <f>IF(Summary!$D35="E","E","")</f>
        <v/>
      </c>
      <c r="J27" s="295" t="str">
        <f>IF(Summary!$E35="Y","R","")</f>
        <v/>
      </c>
      <c r="L27" s="300"/>
      <c r="M27" s="300"/>
      <c r="N27" s="300"/>
      <c r="O27" s="300"/>
      <c r="P27" s="300"/>
      <c r="Q27" s="300"/>
      <c r="R27" s="300"/>
      <c r="S27" s="307"/>
      <c r="T27" s="307"/>
      <c r="U27" s="607"/>
      <c r="W27" s="476" t="str">
        <f>'Fun Patches'!C28</f>
        <v>&lt;List Patch Here&gt;</v>
      </c>
      <c r="X27" s="475" t="str">
        <f>IF(Summary!$D136="E","E","")</f>
        <v/>
      </c>
      <c r="Y27" s="475" t="str">
        <f>IF(Summary!$E136="Y","R","")</f>
        <v/>
      </c>
      <c r="AA27" s="472"/>
      <c r="AB27" s="287"/>
      <c r="AC27" s="288"/>
    </row>
    <row r="28" spans="2:29" ht="12.95" customHeight="1">
      <c r="B28" s="360"/>
      <c r="C28" s="365" t="s">
        <v>734</v>
      </c>
      <c r="D28" s="292" t="str">
        <f>IF(Badges!$E726="A","/","")</f>
        <v/>
      </c>
      <c r="E28" s="292" t="str">
        <f>IF(Badges!$E730="A","/","")</f>
        <v/>
      </c>
      <c r="F28" s="292" t="str">
        <f>IF(Badges!$E734="A","/","")</f>
        <v/>
      </c>
      <c r="G28" s="292" t="str">
        <f>IF(Badges!$E738="A","/","")</f>
        <v/>
      </c>
      <c r="H28" s="292" t="str">
        <f>IF(Badges!$E742="A","/","")</f>
        <v/>
      </c>
      <c r="I28" s="293" t="str">
        <f>IF(Summary!$D36="E","E","")</f>
        <v/>
      </c>
      <c r="J28" s="293" t="str">
        <f>IF(Summary!$E36="Y","R","")</f>
        <v/>
      </c>
      <c r="L28" s="611" t="str">
        <f>'Age-Level'!C117</f>
        <v>Investiture</v>
      </c>
      <c r="M28" s="611"/>
      <c r="N28" s="611"/>
      <c r="O28" s="611"/>
      <c r="P28" s="611"/>
      <c r="Q28" s="611"/>
      <c r="R28" s="613"/>
      <c r="S28" s="293" t="str">
        <f>IF(Summary!$D108="E","E","")</f>
        <v/>
      </c>
      <c r="T28" s="293" t="str">
        <f>IF(Summary!$E108="Y","R","")</f>
        <v/>
      </c>
      <c r="U28" s="607"/>
      <c r="W28" s="476" t="str">
        <f>'Fun Patches'!C29</f>
        <v>&lt;List Patch Here&gt;</v>
      </c>
      <c r="X28" s="475" t="str">
        <f>IF(Summary!$D137="E","E","")</f>
        <v/>
      </c>
      <c r="Y28" s="475" t="str">
        <f>IF(Summary!$E137="Y","R","")</f>
        <v/>
      </c>
      <c r="AA28" s="472"/>
      <c r="AB28" s="287"/>
      <c r="AC28" s="288"/>
    </row>
    <row r="29" spans="2:29" ht="12.95" customHeight="1">
      <c r="B29" s="360"/>
      <c r="C29" s="365" t="s">
        <v>1059</v>
      </c>
      <c r="D29" s="334" t="str">
        <f>IF(Badges!$E103="A","/","")</f>
        <v/>
      </c>
      <c r="E29" s="334" t="str">
        <f>IF(Badges!$E107="A","/","")</f>
        <v/>
      </c>
      <c r="F29" s="334" t="str">
        <f>IF(Badges!$E111="A","/","")</f>
        <v/>
      </c>
      <c r="G29" s="334" t="str">
        <f>IF(Badges!$E115="A","/","")</f>
        <v/>
      </c>
      <c r="H29" s="334" t="str">
        <f>IF(Badges!$E119="A","/","")</f>
        <v/>
      </c>
      <c r="I29" s="301" t="str">
        <f>IF(Summary!$D8="E","E","")</f>
        <v/>
      </c>
      <c r="J29" s="301" t="str">
        <f>IF(Summary!$E8="Y","R","")</f>
        <v/>
      </c>
      <c r="L29" s="611" t="str">
        <f>'Age-Level'!C118</f>
        <v>Rededication (1st year)</v>
      </c>
      <c r="M29" s="611"/>
      <c r="N29" s="611"/>
      <c r="O29" s="611"/>
      <c r="P29" s="611"/>
      <c r="Q29" s="611"/>
      <c r="R29" s="613"/>
      <c r="S29" s="293" t="str">
        <f>IF(Summary!$D109="E","E","")</f>
        <v/>
      </c>
      <c r="T29" s="293" t="str">
        <f>IF(Summary!$E109="Y","R","")</f>
        <v/>
      </c>
      <c r="U29" s="607"/>
      <c r="W29" s="476" t="str">
        <f>'Fun Patches'!C30</f>
        <v>&lt;List Patch Here&gt;</v>
      </c>
      <c r="X29" s="475" t="str">
        <f>IF(Summary!$D138="E","E","")</f>
        <v/>
      </c>
      <c r="Y29" s="475" t="str">
        <f>IF(Summary!$E138="Y","R","")</f>
        <v/>
      </c>
      <c r="AA29" s="472"/>
      <c r="AB29" s="287"/>
      <c r="AC29" s="288"/>
    </row>
    <row r="30" spans="2:29" ht="12.95" customHeight="1" thickBot="1">
      <c r="B30" s="360"/>
      <c r="C30" s="369" t="s">
        <v>1095</v>
      </c>
      <c r="D30" s="297" t="str">
        <f>IF(Badges!$E749="A","/","")</f>
        <v/>
      </c>
      <c r="E30" s="297" t="str">
        <f>IF(Badges!$E753="A","/","")</f>
        <v/>
      </c>
      <c r="F30" s="297" t="str">
        <f>IF(Badges!$E757="A","/","")</f>
        <v/>
      </c>
      <c r="G30" s="297" t="str">
        <f>IF(Badges!$E761="A","/","")</f>
        <v/>
      </c>
      <c r="H30" s="297" t="str">
        <f>IF(Badges!$E765="A","/","")</f>
        <v/>
      </c>
      <c r="I30" s="295" t="str">
        <f>IF(Summary!$D37="E","E","")</f>
        <v/>
      </c>
      <c r="J30" s="295" t="str">
        <f>IF(Summary!$E37="Y","R","")</f>
        <v/>
      </c>
      <c r="L30" s="611" t="str">
        <f>'Age-Level'!C119</f>
        <v>Rededication (2nd year)</v>
      </c>
      <c r="M30" s="611"/>
      <c r="N30" s="611"/>
      <c r="O30" s="611"/>
      <c r="P30" s="611"/>
      <c r="Q30" s="611"/>
      <c r="R30" s="613"/>
      <c r="S30" s="293" t="str">
        <f>IF(Summary!$D110="E","E","")</f>
        <v/>
      </c>
      <c r="T30" s="293" t="str">
        <f>IF(Summary!$E110="Y","R","")</f>
        <v/>
      </c>
      <c r="U30" s="607"/>
      <c r="W30" s="476" t="str">
        <f>'Fun Patches'!C31</f>
        <v>&lt;List Patch Here&gt;</v>
      </c>
      <c r="X30" s="475" t="str">
        <f>IF(Summary!$D139="E","E","")</f>
        <v/>
      </c>
      <c r="Y30" s="475" t="str">
        <f>IF(Summary!$E139="Y","R","")</f>
        <v/>
      </c>
      <c r="AA30" s="472"/>
      <c r="AB30" s="287"/>
      <c r="AC30" s="288"/>
    </row>
    <row r="31" spans="2:29" ht="12.95" customHeight="1">
      <c r="B31" s="360"/>
      <c r="C31" s="370" t="s">
        <v>756</v>
      </c>
      <c r="D31" s="292" t="str">
        <f>IF(Badges!$E772="A","/","")</f>
        <v/>
      </c>
      <c r="E31" s="292" t="str">
        <f>IF(Badges!$E776="A","/","")</f>
        <v/>
      </c>
      <c r="F31" s="292" t="str">
        <f>IF(Badges!$E780="A","/","")</f>
        <v/>
      </c>
      <c r="G31" s="292" t="str">
        <f>IF(Badges!$E784="A","/","")</f>
        <v/>
      </c>
      <c r="H31" s="292" t="str">
        <f>IF(Badges!$E788="A","/","")</f>
        <v/>
      </c>
      <c r="I31" s="293" t="str">
        <f>IF(Summary!$D38="E","E","")</f>
        <v/>
      </c>
      <c r="J31" s="293" t="str">
        <f>IF(Summary!$E38="Y","R","")</f>
        <v/>
      </c>
      <c r="L31" s="611" t="str">
        <f>'Age-Level'!C120</f>
        <v>Rededication (3rd year)</v>
      </c>
      <c r="M31" s="611"/>
      <c r="N31" s="611"/>
      <c r="O31" s="611"/>
      <c r="P31" s="611"/>
      <c r="Q31" s="611"/>
      <c r="R31" s="613"/>
      <c r="S31" s="293" t="str">
        <f>IF(Summary!$D111="E","E","")</f>
        <v/>
      </c>
      <c r="T31" s="293" t="str">
        <f>IF(Summary!$E111="Y","R","")</f>
        <v/>
      </c>
      <c r="U31" s="607"/>
      <c r="W31" s="476" t="str">
        <f>'Fun Patches'!C32</f>
        <v>&lt;List Patch Here&gt;</v>
      </c>
      <c r="X31" s="475" t="str">
        <f>IF(Summary!$D140="E","E","")</f>
        <v/>
      </c>
      <c r="Y31" s="475" t="str">
        <f>IF(Summary!$E140="Y","R","")</f>
        <v/>
      </c>
      <c r="AA31" s="472"/>
      <c r="AB31" s="287"/>
      <c r="AC31" s="288"/>
    </row>
    <row r="32" spans="2:29" ht="12.95" customHeight="1" thickBot="1">
      <c r="B32" s="360"/>
      <c r="C32" s="374" t="s">
        <v>777</v>
      </c>
      <c r="D32" s="297" t="str">
        <f>IF(Badges!$E791="C","/","")</f>
        <v/>
      </c>
      <c r="E32" s="297" t="str">
        <f>IF(Badges!$E792="C","/","")</f>
        <v/>
      </c>
      <c r="F32" s="297" t="str">
        <f>IF(Badges!$E793="C","/","")</f>
        <v/>
      </c>
      <c r="G32" s="297" t="str">
        <f>IF(Badges!$E794="C","/","")</f>
        <v/>
      </c>
      <c r="H32" s="297" t="str">
        <f>IF(Badges!$E795="C","/","")</f>
        <v/>
      </c>
      <c r="I32" s="295" t="str">
        <f>IF(Summary!$D39="E","E","")</f>
        <v/>
      </c>
      <c r="J32" s="295" t="str">
        <f>IF(Summary!$E39="Y","R","")</f>
        <v/>
      </c>
      <c r="L32" s="398"/>
      <c r="M32" s="398"/>
      <c r="N32" s="399"/>
      <c r="O32" s="399"/>
      <c r="P32" s="399"/>
      <c r="Q32" s="399"/>
      <c r="R32" s="399"/>
      <c r="S32" s="470"/>
      <c r="T32" s="470"/>
      <c r="U32" s="607"/>
      <c r="W32" s="476" t="str">
        <f>'Fun Patches'!C33</f>
        <v>&lt;List Patch Here&gt;</v>
      </c>
      <c r="X32" s="475" t="str">
        <f>IF(Summary!$D141="E","E","")</f>
        <v/>
      </c>
      <c r="Y32" s="475" t="str">
        <f>IF(Summary!$E141="Y","R","")</f>
        <v/>
      </c>
      <c r="AA32" s="472"/>
      <c r="AB32" s="287"/>
      <c r="AC32" s="288"/>
    </row>
    <row r="33" spans="2:29" ht="12.95" customHeight="1">
      <c r="B33" s="360"/>
      <c r="C33" s="361" t="s">
        <v>1096</v>
      </c>
      <c r="D33" s="292" t="str">
        <f>IF(Badges!$E802="A","/","")</f>
        <v/>
      </c>
      <c r="E33" s="292" t="str">
        <f>IF(Badges!$E806="A","/","")</f>
        <v/>
      </c>
      <c r="F33" s="292" t="str">
        <f>IF(Badges!$E810="A","/","")</f>
        <v/>
      </c>
      <c r="G33" s="292" t="str">
        <f>IF(Badges!$E814="A","/","")</f>
        <v/>
      </c>
      <c r="H33" s="292" t="str">
        <f>IF(Badges!$E818="A","/","")</f>
        <v/>
      </c>
      <c r="I33" s="293" t="str">
        <f>IF(Summary!$D40="E","E","")</f>
        <v/>
      </c>
      <c r="J33" s="293" t="str">
        <f>IF(Summary!$E40="Y","R","")</f>
        <v/>
      </c>
      <c r="L33" s="300"/>
      <c r="M33" s="300"/>
      <c r="N33" s="300"/>
      <c r="O33" s="300"/>
      <c r="P33" s="300"/>
      <c r="Q33" s="300"/>
      <c r="R33" s="300"/>
      <c r="S33" s="307"/>
      <c r="T33" s="307"/>
      <c r="U33" s="607"/>
      <c r="W33" s="476" t="str">
        <f>'Fun Patches'!C34</f>
        <v>&lt;List Patch Here&gt;</v>
      </c>
      <c r="X33" s="475" t="str">
        <f>IF(Summary!$D142="E","E","")</f>
        <v/>
      </c>
      <c r="Y33" s="475" t="str">
        <f>IF(Summary!$E142="Y","R","")</f>
        <v/>
      </c>
      <c r="AA33" s="472"/>
      <c r="AB33" s="287"/>
      <c r="AC33" s="288"/>
    </row>
    <row r="34" spans="2:29" ht="12.95" customHeight="1">
      <c r="B34" s="360"/>
      <c r="C34" s="369" t="s">
        <v>1060</v>
      </c>
      <c r="D34" s="334" t="str">
        <f>IF(Badges!$E825="A","/","")</f>
        <v/>
      </c>
      <c r="E34" s="334" t="str">
        <f>IF(Badges!$E829="A","/","")</f>
        <v/>
      </c>
      <c r="F34" s="334" t="str">
        <f>IF(Badges!$E833="A","/","")</f>
        <v/>
      </c>
      <c r="G34" s="334" t="str">
        <f>IF(Badges!$E837="A","/","")</f>
        <v/>
      </c>
      <c r="H34" s="334" t="str">
        <f>IF(Badges!$E841="A","/","")</f>
        <v/>
      </c>
      <c r="I34" s="301" t="str">
        <f>IF(Summary!$D41="E","E","")</f>
        <v/>
      </c>
      <c r="J34" s="301" t="str">
        <f>IF(Summary!$E41="Y","R","")</f>
        <v/>
      </c>
      <c r="L34" s="612" t="str">
        <f>'Council Own'!B6</f>
        <v>&lt;&lt;List Badge 1 Here&gt;&gt;</v>
      </c>
      <c r="M34" s="613"/>
      <c r="N34" s="292" t="str">
        <f>IF('Council Own'!$E11="A","/","")</f>
        <v/>
      </c>
      <c r="O34" s="292" t="str">
        <f>IF('Council Own'!$E15="A","/","")</f>
        <v/>
      </c>
      <c r="P34" s="292" t="str">
        <f>IF('Council Own'!$E19="A","/","")</f>
        <v/>
      </c>
      <c r="Q34" s="292" t="str">
        <f>IF('Council Own'!$E23="A","/","")</f>
        <v/>
      </c>
      <c r="R34" s="292" t="str">
        <f>IF('Council Own'!$E27="A","/","")</f>
        <v/>
      </c>
      <c r="S34" s="293" t="str">
        <f>IF(Summary!$D86="E","E","")</f>
        <v/>
      </c>
      <c r="T34" s="308" t="str">
        <f>IF(Summary!$E86="Y","R","")</f>
        <v/>
      </c>
      <c r="U34" s="607"/>
      <c r="W34" s="476" t="str">
        <f>'Fun Patches'!C35</f>
        <v>&lt;List Patch Here&gt;</v>
      </c>
      <c r="X34" s="475" t="str">
        <f>IF(Summary!$D143="E","E","")</f>
        <v/>
      </c>
      <c r="Y34" s="475" t="str">
        <f>IF(Summary!$E143="Y","R","")</f>
        <v/>
      </c>
      <c r="AA34" s="472"/>
      <c r="AB34" s="287"/>
      <c r="AC34" s="288"/>
    </row>
    <row r="35" spans="2:29" ht="12.95" customHeight="1">
      <c r="L35" s="612" t="str">
        <f>'Council Own'!B30</f>
        <v>&lt;&lt;List Badge 2 Here&gt;&gt;</v>
      </c>
      <c r="M35" s="613"/>
      <c r="N35" s="292" t="str">
        <f>IF('Council Own'!$E35="A","/","")</f>
        <v/>
      </c>
      <c r="O35" s="292" t="str">
        <f>IF('Council Own'!$E39="A","/","")</f>
        <v/>
      </c>
      <c r="P35" s="292" t="str">
        <f>IF('Council Own'!$E43="A","/","")</f>
        <v/>
      </c>
      <c r="Q35" s="292" t="str">
        <f>IF('Council Own'!$E47="A","/","")</f>
        <v/>
      </c>
      <c r="R35" s="292" t="str">
        <f>IF('Council Own'!$E51="A","/","")</f>
        <v/>
      </c>
      <c r="S35" s="293" t="str">
        <f>IF(Summary!$D87="E","E","")</f>
        <v/>
      </c>
      <c r="T35" s="308" t="str">
        <f>IF(Summary!$E87="Y","R","")</f>
        <v/>
      </c>
      <c r="U35" s="607"/>
      <c r="W35" s="476" t="str">
        <f>'Fun Patches'!C36</f>
        <v>&lt;List Patch Here&gt;</v>
      </c>
      <c r="X35" s="475" t="str">
        <f>IF(Summary!$D144="E","E","")</f>
        <v/>
      </c>
      <c r="Y35" s="475" t="str">
        <f>IF(Summary!$E144="Y","R","")</f>
        <v/>
      </c>
      <c r="AA35" s="472"/>
      <c r="AB35" s="287"/>
      <c r="AC35" s="288"/>
    </row>
    <row r="36" spans="2:29" ht="12.95" customHeight="1">
      <c r="L36" s="614" t="str">
        <f>'Council Own'!B54</f>
        <v>&lt;&lt;List Badge 3 Here&gt;&gt;</v>
      </c>
      <c r="M36" s="615"/>
      <c r="N36" s="334" t="str">
        <f>IF('Council Own'!$E59="A","/","")</f>
        <v/>
      </c>
      <c r="O36" s="334" t="str">
        <f>IF('Council Own'!$E63="A","/","")</f>
        <v/>
      </c>
      <c r="P36" s="334" t="str">
        <f>IF('Council Own'!$E67="A","/","")</f>
        <v/>
      </c>
      <c r="Q36" s="334" t="str">
        <f>IF('Council Own'!$E71="A","/","")</f>
        <v/>
      </c>
      <c r="R36" s="334" t="str">
        <f>IF('Council Own'!$E75="A","/","")</f>
        <v/>
      </c>
      <c r="S36" s="301" t="str">
        <f>IF(Summary!$D88="E","E","")</f>
        <v/>
      </c>
      <c r="T36" s="335" t="str">
        <f>IF(Summary!$E88="Y","R","")</f>
        <v/>
      </c>
      <c r="U36" s="607"/>
      <c r="W36" s="476" t="str">
        <f>'Fun Patches'!C37</f>
        <v>&lt;List Patch Here&gt;</v>
      </c>
      <c r="X36" s="475" t="str">
        <f>IF(Summary!$D145="E","E","")</f>
        <v/>
      </c>
      <c r="Y36" s="475" t="str">
        <f>IF(Summary!$E145="Y","R","")</f>
        <v/>
      </c>
      <c r="AA36" s="472"/>
      <c r="AB36" s="287"/>
      <c r="AC36" s="288"/>
    </row>
    <row r="37" spans="2:29" ht="12.95" customHeight="1">
      <c r="B37" s="382"/>
      <c r="C37" s="361" t="s">
        <v>509</v>
      </c>
      <c r="D37" s="292" t="str">
        <f>IF(Badges!$E473="A","/","")</f>
        <v/>
      </c>
      <c r="E37" s="292" t="str">
        <f>IF(Badges!$E477="A","/","")</f>
        <v/>
      </c>
      <c r="F37" s="292" t="str">
        <f>IF(Badges!$E481="A","/","")</f>
        <v/>
      </c>
      <c r="G37" s="292" t="str">
        <f>IF(Badges!$E485="A","/","")</f>
        <v/>
      </c>
      <c r="H37" s="292" t="str">
        <f>IF(Badges!$E489="A","/","")</f>
        <v/>
      </c>
      <c r="I37" s="293" t="str">
        <f>IF(Summary!$D25="E","E","")</f>
        <v/>
      </c>
      <c r="J37" s="293" t="str">
        <f>IF(Summary!$E25="Y","R","")</f>
        <v/>
      </c>
      <c r="L37" s="614" t="str">
        <f>'Council Own'!B78</f>
        <v>&lt;&lt;List Badge 4 Here&gt;&gt;</v>
      </c>
      <c r="M37" s="615"/>
      <c r="N37" s="334" t="str">
        <f>IF('Council Own'!$E83="A","/","")</f>
        <v/>
      </c>
      <c r="O37" s="334" t="str">
        <f>IF('Council Own'!$E87="A","/","")</f>
        <v/>
      </c>
      <c r="P37" s="334" t="str">
        <f>IF('Council Own'!$E91="A","/","")</f>
        <v/>
      </c>
      <c r="Q37" s="334" t="str">
        <f>IF('Council Own'!$E95="A","/","")</f>
        <v/>
      </c>
      <c r="R37" s="334" t="str">
        <f>IF('Council Own'!$E99="A","/","")</f>
        <v/>
      </c>
      <c r="S37" s="301" t="str">
        <f>IF(Summary!$D89="E","E","")</f>
        <v/>
      </c>
      <c r="T37" s="335" t="str">
        <f>IF(Summary!$E89="Y","R","")</f>
        <v/>
      </c>
      <c r="U37" s="607"/>
      <c r="W37" s="476" t="str">
        <f>'Fun Patches'!C38</f>
        <v>&lt;List Patch Here&gt;</v>
      </c>
      <c r="X37" s="475" t="str">
        <f>IF(Summary!$D146="E","E","")</f>
        <v/>
      </c>
      <c r="Y37" s="475" t="str">
        <f>IF(Summary!$E146="Y","R","")</f>
        <v/>
      </c>
      <c r="AA37" s="472"/>
      <c r="AB37" s="287"/>
      <c r="AC37" s="288"/>
    </row>
    <row r="38" spans="2:29" ht="12.95" customHeight="1" thickBot="1">
      <c r="B38" s="383"/>
      <c r="C38" s="374" t="s">
        <v>676</v>
      </c>
      <c r="D38" s="297" t="str">
        <f>IF(Badges!$E657="A","/","")</f>
        <v/>
      </c>
      <c r="E38" s="297" t="str">
        <f>IF(Badges!$E661="A","/","")</f>
        <v/>
      </c>
      <c r="F38" s="297" t="str">
        <f>IF(Badges!$E665="A","/","")</f>
        <v/>
      </c>
      <c r="G38" s="297" t="str">
        <f>IF(Badges!$E669="A","/","")</f>
        <v/>
      </c>
      <c r="H38" s="297" t="str">
        <f>IF(Badges!$E673="A","/","")</f>
        <v/>
      </c>
      <c r="I38" s="295" t="str">
        <f>IF(Summary!$D33="E","E","")</f>
        <v/>
      </c>
      <c r="J38" s="295" t="str">
        <f>IF(Summary!$E33="Y","R","")</f>
        <v/>
      </c>
      <c r="L38" s="614" t="str">
        <f>'Council Own'!B102</f>
        <v>&lt;&lt;List Badge 5 Here&gt;&gt;</v>
      </c>
      <c r="M38" s="615"/>
      <c r="N38" s="334" t="str">
        <f>IF('Council Own'!$E107="A","/","")</f>
        <v/>
      </c>
      <c r="O38" s="334" t="str">
        <f>IF('Council Own'!$E111="A","/","")</f>
        <v/>
      </c>
      <c r="P38" s="334" t="str">
        <f>IF('Council Own'!$E115="A","/","")</f>
        <v/>
      </c>
      <c r="Q38" s="334" t="str">
        <f>IF('Council Own'!$E119="A","/","")</f>
        <v/>
      </c>
      <c r="R38" s="334" t="str">
        <f>IF('Council Own'!$E123="A","/","")</f>
        <v/>
      </c>
      <c r="S38" s="301" t="str">
        <f>IF(Summary!$D90="E","E","")</f>
        <v/>
      </c>
      <c r="T38" s="335" t="str">
        <f>IF(Summary!$E90="Y","R","")</f>
        <v/>
      </c>
      <c r="U38" s="607"/>
      <c r="W38" s="476" t="str">
        <f>'Fun Patches'!C39</f>
        <v>&lt;List Patch Here&gt;</v>
      </c>
      <c r="X38" s="475" t="str">
        <f>IF(Summary!$D147="E","E","")</f>
        <v/>
      </c>
      <c r="Y38" s="475" t="str">
        <f>IF(Summary!$E147="Y","R","")</f>
        <v/>
      </c>
      <c r="AA38" s="472"/>
      <c r="AB38" s="287"/>
      <c r="AC38" s="288"/>
    </row>
    <row r="39" spans="2:29" ht="12.95" customHeight="1">
      <c r="B39" s="383"/>
      <c r="C39" s="361" t="s">
        <v>498</v>
      </c>
      <c r="D39" s="292" t="str">
        <f>IF(Badges!$E458="A","/","")</f>
        <v/>
      </c>
      <c r="E39" s="292" t="str">
        <f>IF(Badges!$E460="A","/","")</f>
        <v/>
      </c>
      <c r="F39" s="292" t="str">
        <f>IF(Badges!$E462="A","/","")</f>
        <v/>
      </c>
      <c r="G39" s="292" t="str">
        <f>IF(Badges!$E464="A","/","")</f>
        <v/>
      </c>
      <c r="H39" s="292" t="str">
        <f>IF(Badges!$E466="A","/","")</f>
        <v/>
      </c>
      <c r="I39" s="293" t="str">
        <f>IF(Summary!$D24="E","E","")</f>
        <v/>
      </c>
      <c r="J39" s="293" t="str">
        <f>IF(Summary!$E24="Y","R","")</f>
        <v/>
      </c>
      <c r="L39" s="614" t="str">
        <f>'Council Own'!B125</f>
        <v>&lt;&lt;List Badge 6 Here&gt;&gt;</v>
      </c>
      <c r="M39" s="615"/>
      <c r="N39" s="334" t="str">
        <f>IF('Council Own'!$E130="A","/","")</f>
        <v/>
      </c>
      <c r="O39" s="334" t="str">
        <f>IF('Council Own'!$E134="A","/","")</f>
        <v/>
      </c>
      <c r="P39" s="334" t="str">
        <f>IF('Council Own'!$E138="A","/","")</f>
        <v/>
      </c>
      <c r="Q39" s="334" t="str">
        <f>IF('Council Own'!$E142="A","/","")</f>
        <v/>
      </c>
      <c r="R39" s="334" t="str">
        <f>IF('Council Own'!$E146="A","/","")</f>
        <v/>
      </c>
      <c r="S39" s="301" t="str">
        <f>IF(Summary!$D91="E","E","")</f>
        <v/>
      </c>
      <c r="T39" s="335" t="str">
        <f>IF(Summary!$E91="Y","R","")</f>
        <v/>
      </c>
      <c r="U39" s="607"/>
      <c r="W39" s="476" t="str">
        <f>'Fun Patches'!C40</f>
        <v>&lt;List Patch Here&gt;</v>
      </c>
      <c r="X39" s="475" t="str">
        <f>IF(Summary!$D148="E","E","")</f>
        <v/>
      </c>
      <c r="Y39" s="475" t="str">
        <f>IF(Summary!$E148="Y","R","")</f>
        <v/>
      </c>
      <c r="AA39" s="472"/>
      <c r="AB39" s="287"/>
      <c r="AC39" s="288"/>
    </row>
    <row r="40" spans="2:29" ht="12.95" customHeight="1">
      <c r="B40" s="384"/>
      <c r="C40" s="369" t="s">
        <v>340</v>
      </c>
      <c r="D40" s="292" t="str">
        <f>IF(Badges!$E284="A","/","")</f>
        <v/>
      </c>
      <c r="E40" s="292" t="str">
        <f>IF(Badges!$E286="A","/","")</f>
        <v/>
      </c>
      <c r="F40" s="292" t="str">
        <f>IF(Badges!$E288="A","/","")</f>
        <v/>
      </c>
      <c r="G40" s="292" t="str">
        <f>IF(Badges!$E290="A","/","")</f>
        <v/>
      </c>
      <c r="H40" s="292" t="str">
        <f>IF(Badges!$E292="A","/","")</f>
        <v/>
      </c>
      <c r="I40" s="293" t="str">
        <f>IF(Summary!$D16="E","E","")</f>
        <v/>
      </c>
      <c r="J40" s="293" t="str">
        <f>IF(Summary!$E16="Y","R","")</f>
        <v/>
      </c>
      <c r="L40" s="614" t="str">
        <f>'Council Own'!B149</f>
        <v>&lt;&lt;List Badge 7 Here&gt;&gt;</v>
      </c>
      <c r="M40" s="615"/>
      <c r="N40" s="334" t="str">
        <f>IF('Council Own'!$E154="A","/","")</f>
        <v/>
      </c>
      <c r="O40" s="334" t="str">
        <f>IF('Council Own'!$E158="A","/","")</f>
        <v/>
      </c>
      <c r="P40" s="334" t="str">
        <f>IF('Council Own'!$E162="A","/","")</f>
        <v/>
      </c>
      <c r="Q40" s="334" t="str">
        <f>IF('Council Own'!$E166="A","/","")</f>
        <v/>
      </c>
      <c r="R40" s="334" t="str">
        <f>IF('Council Own'!$E170="A","/","")</f>
        <v/>
      </c>
      <c r="S40" s="301" t="str">
        <f>IF(Summary!$D92="E","E","")</f>
        <v/>
      </c>
      <c r="T40" s="335" t="str">
        <f>IF(Summary!$E92="Y","R","")</f>
        <v/>
      </c>
      <c r="U40" s="607"/>
      <c r="W40" s="476" t="str">
        <f>'Fun Patches'!C41</f>
        <v>&lt;List Patch Here&gt;</v>
      </c>
      <c r="X40" s="475" t="str">
        <f>IF(Summary!$D149="E","E","")</f>
        <v/>
      </c>
      <c r="Y40" s="475" t="str">
        <f>IF(Summary!$E149="Y","R","")</f>
        <v/>
      </c>
      <c r="AA40" s="472"/>
      <c r="AB40" s="287"/>
      <c r="AC40" s="288"/>
    </row>
    <row r="41" spans="2:29" ht="12.95" customHeight="1">
      <c r="L41" s="614" t="str">
        <f>'Council Own'!B173</f>
        <v>&lt;&lt;List Badge 8 Here&gt;&gt;</v>
      </c>
      <c r="M41" s="615"/>
      <c r="N41" s="334" t="str">
        <f>IF('Council Own'!$E178="A","/","")</f>
        <v/>
      </c>
      <c r="O41" s="334" t="str">
        <f>IF('Council Own'!$E182="A","/","")</f>
        <v/>
      </c>
      <c r="P41" s="334" t="str">
        <f>IF('Council Own'!$E186="A","/","")</f>
        <v/>
      </c>
      <c r="Q41" s="334" t="str">
        <f>IF('Council Own'!$E190="A","/","")</f>
        <v/>
      </c>
      <c r="R41" s="334" t="str">
        <f>IF('Council Own'!$E194="A","/","")</f>
        <v/>
      </c>
      <c r="S41" s="301" t="str">
        <f>IF(Summary!$D93="E","E","")</f>
        <v/>
      </c>
      <c r="T41" s="335" t="str">
        <f>IF(Summary!$E93="Y","R","")</f>
        <v/>
      </c>
      <c r="U41" s="607"/>
      <c r="W41" s="476" t="str">
        <f>'Fun Patches'!C42</f>
        <v>&lt;List Patch Here&gt;</v>
      </c>
      <c r="X41" s="475" t="str">
        <f>IF(Summary!$D150="E","E","")</f>
        <v/>
      </c>
      <c r="Y41" s="475" t="str">
        <f>IF(Summary!$E150="Y","R","")</f>
        <v/>
      </c>
      <c r="AA41" s="472"/>
      <c r="AB41" s="287"/>
      <c r="AC41" s="288"/>
    </row>
    <row r="42" spans="2:29" ht="12.95" customHeight="1">
      <c r="L42" s="614" t="str">
        <f>'Council Own'!B197</f>
        <v>&lt;&lt;List Badge 9 Here&gt;&gt;</v>
      </c>
      <c r="M42" s="615"/>
      <c r="N42" s="334" t="str">
        <f>IF('Council Own'!$E202="A","/","")</f>
        <v/>
      </c>
      <c r="O42" s="334" t="str">
        <f>IF('Council Own'!$E206="A","/","")</f>
        <v/>
      </c>
      <c r="P42" s="334" t="str">
        <f>IF('Council Own'!$E210="A","/","")</f>
        <v/>
      </c>
      <c r="Q42" s="334" t="str">
        <f>IF('Council Own'!$E214="A","/","")</f>
        <v/>
      </c>
      <c r="R42" s="334" t="str">
        <f>IF('Council Own'!$E218="A","/","")</f>
        <v/>
      </c>
      <c r="S42" s="301" t="str">
        <f>IF(Summary!$D94="E","E","")</f>
        <v/>
      </c>
      <c r="T42" s="335" t="str">
        <f>IF(Summary!$E94="Y","R","")</f>
        <v/>
      </c>
      <c r="U42" s="607"/>
      <c r="W42" s="476" t="str">
        <f>'Fun Patches'!C43</f>
        <v>&lt;List Patch Here&gt;</v>
      </c>
      <c r="X42" s="475" t="str">
        <f>IF(Summary!$D151="E","E","")</f>
        <v/>
      </c>
      <c r="Y42" s="475" t="str">
        <f>IF(Summary!$E151="Y","R","")</f>
        <v/>
      </c>
      <c r="AA42" s="472"/>
      <c r="AB42" s="287"/>
      <c r="AC42" s="288"/>
    </row>
    <row r="43" spans="2:29" ht="12.95" customHeight="1">
      <c r="B43" s="360"/>
      <c r="C43" s="361" t="s">
        <v>1061</v>
      </c>
      <c r="D43" s="292" t="str">
        <f>IF(Badges!$E846="C","/","")</f>
        <v/>
      </c>
      <c r="E43" s="292" t="str">
        <f>IF(Badges!$E847="C","/","")</f>
        <v/>
      </c>
      <c r="F43" s="292" t="str">
        <f>IF(Badges!$E848="C","/","")</f>
        <v/>
      </c>
      <c r="G43" s="292" t="str">
        <f>IF(Badges!$E849="C","/","")</f>
        <v/>
      </c>
      <c r="H43" s="292" t="str">
        <f>IF(Badges!$E850="C","/","")</f>
        <v/>
      </c>
      <c r="I43" s="293" t="str">
        <f>IF(Summary!$D43="E","E","")</f>
        <v/>
      </c>
      <c r="J43" s="293" t="str">
        <f>IF(Summary!$E43="Y","R","")</f>
        <v/>
      </c>
      <c r="L43" s="614" t="str">
        <f>'Council Own'!B221</f>
        <v>&lt;&lt;List Badge 10 Here&gt;&gt;</v>
      </c>
      <c r="M43" s="615"/>
      <c r="N43" s="334" t="str">
        <f>IF('Council Own'!$E226="A","/","")</f>
        <v/>
      </c>
      <c r="O43" s="334" t="str">
        <f>IF('Council Own'!$E230="A","/","")</f>
        <v/>
      </c>
      <c r="P43" s="334" t="str">
        <f>IF('Council Own'!$E234="A","/","")</f>
        <v/>
      </c>
      <c r="Q43" s="334" t="str">
        <f>IF('Council Own'!$E238="A","/","")</f>
        <v/>
      </c>
      <c r="R43" s="334" t="str">
        <f>IF('Council Own'!$E242="A","/","")</f>
        <v/>
      </c>
      <c r="S43" s="301" t="str">
        <f>IF(Summary!$D95="E","E","")</f>
        <v/>
      </c>
      <c r="T43" s="335" t="str">
        <f>IF(Summary!$E95="Y","R","")</f>
        <v/>
      </c>
      <c r="U43" s="607"/>
      <c r="W43" s="476" t="str">
        <f>'Fun Patches'!C44</f>
        <v>&lt;List Patch Here&gt;</v>
      </c>
      <c r="X43" s="475" t="str">
        <f>IF(Summary!$D152="E","E","")</f>
        <v/>
      </c>
      <c r="Y43" s="475" t="str">
        <f>IF(Summary!$E152="Y","R","")</f>
        <v/>
      </c>
      <c r="AA43" s="472"/>
      <c r="AB43" s="287"/>
      <c r="AC43" s="288"/>
    </row>
    <row r="44" spans="2:29" ht="12.95" customHeight="1">
      <c r="B44" s="360"/>
      <c r="C44" s="365" t="s">
        <v>1062</v>
      </c>
      <c r="D44" s="292" t="str">
        <f>IF(Badges!$E853="C","/","")</f>
        <v/>
      </c>
      <c r="E44" s="292" t="str">
        <f>IF(Badges!$E854="C","/","")</f>
        <v/>
      </c>
      <c r="F44" s="292" t="str">
        <f>IF(Badges!$E855="C","/","")</f>
        <v/>
      </c>
      <c r="G44" s="292" t="str">
        <f>IF(Badges!$E856="C","/","")</f>
        <v/>
      </c>
      <c r="H44" s="292" t="str">
        <f>IF(Badges!$E857="C","/","")</f>
        <v/>
      </c>
      <c r="I44" s="293" t="str">
        <f>IF(Summary!$D44="E","E","")</f>
        <v/>
      </c>
      <c r="J44" s="293" t="str">
        <f>IF(Summary!$E44="Y","R","")</f>
        <v/>
      </c>
      <c r="U44" s="607"/>
      <c r="W44" s="476" t="str">
        <f>'Fun Patches'!C45</f>
        <v>&lt;List Patch Here&gt;</v>
      </c>
      <c r="X44" s="475" t="str">
        <f>IF(Summary!$D153="E","E","")</f>
        <v/>
      </c>
      <c r="Y44" s="475" t="str">
        <f>IF(Summary!$E153="Y","R","")</f>
        <v/>
      </c>
      <c r="AA44" s="472"/>
      <c r="AB44" s="287"/>
      <c r="AC44" s="288"/>
    </row>
    <row r="45" spans="2:29" ht="12.95" customHeight="1" thickBot="1">
      <c r="B45" s="360"/>
      <c r="C45" s="374" t="s">
        <v>1063</v>
      </c>
      <c r="D45" s="297" t="str">
        <f>IF(Badges!$E860="C","/","")</f>
        <v/>
      </c>
      <c r="E45" s="297" t="str">
        <f>IF(Badges!$E861="C","/","")</f>
        <v/>
      </c>
      <c r="F45" s="297" t="str">
        <f>IF(Badges!$E862="C","/","")</f>
        <v/>
      </c>
      <c r="G45" s="297" t="str">
        <f>IF(Badges!$E863="C","/","")</f>
        <v/>
      </c>
      <c r="H45" s="297" t="str">
        <f>IF(Badges!$E864="C","/","")</f>
        <v/>
      </c>
      <c r="I45" s="295" t="str">
        <f>IF(Summary!$D45="E","E","")</f>
        <v/>
      </c>
      <c r="J45" s="295" t="str">
        <f>IF(Summary!$E45="Y","R","")</f>
        <v/>
      </c>
      <c r="U45" s="607"/>
      <c r="W45" s="476" t="str">
        <f>'Fun Patches'!C46</f>
        <v>&lt;List Patch Here&gt;</v>
      </c>
      <c r="X45" s="475" t="str">
        <f>IF(Summary!$D154="E","E","")</f>
        <v/>
      </c>
      <c r="Y45" s="475" t="str">
        <f>IF(Summary!$E154="Y","R","")</f>
        <v/>
      </c>
      <c r="AA45" s="472"/>
      <c r="AB45" s="287"/>
      <c r="AC45" s="288"/>
    </row>
    <row r="46" spans="2:29" ht="12.95" customHeight="1">
      <c r="B46" s="360"/>
      <c r="C46" s="361" t="s">
        <v>1064</v>
      </c>
      <c r="D46" s="292" t="str">
        <f>IF(Badges!$E868="C","/","")</f>
        <v/>
      </c>
      <c r="E46" s="292" t="str">
        <f>IF(Badges!$E869="C","/","")</f>
        <v/>
      </c>
      <c r="F46" s="292" t="str">
        <f>IF(Badges!$E870="C","/","")</f>
        <v/>
      </c>
      <c r="G46" s="292" t="str">
        <f>IF(Badges!$E871="C","/","")</f>
        <v/>
      </c>
      <c r="H46" s="292" t="str">
        <f>IF(Badges!$E872="C","/","")</f>
        <v/>
      </c>
      <c r="I46" s="293" t="str">
        <f>IF(Summary!$D47="E","E","")</f>
        <v/>
      </c>
      <c r="J46" s="293" t="str">
        <f>IF(Summary!$E47="Y","R","")</f>
        <v/>
      </c>
      <c r="L46" s="610"/>
      <c r="M46" s="610"/>
      <c r="N46" s="610"/>
      <c r="O46" s="610"/>
      <c r="P46" s="610"/>
      <c r="Q46" s="610"/>
      <c r="R46" s="616"/>
      <c r="S46" s="283"/>
      <c r="T46" s="284"/>
      <c r="U46" s="607"/>
      <c r="W46" s="476" t="str">
        <f>'Fun Patches'!C47</f>
        <v>&lt;List Patch Here&gt;</v>
      </c>
      <c r="X46" s="475" t="str">
        <f>IF(Summary!$D155="E","E","")</f>
        <v/>
      </c>
      <c r="Y46" s="475" t="str">
        <f>IF(Summary!$E155="Y","R","")</f>
        <v/>
      </c>
      <c r="AA46" s="472"/>
      <c r="AB46" s="287"/>
      <c r="AC46" s="288"/>
    </row>
    <row r="47" spans="2:29" ht="12.95" customHeight="1">
      <c r="B47" s="360"/>
      <c r="C47" s="365" t="s">
        <v>1065</v>
      </c>
      <c r="D47" s="292" t="str">
        <f>IF(Badges!$E875="C","/","")</f>
        <v/>
      </c>
      <c r="E47" s="292" t="str">
        <f>IF(Badges!$E876="C","/","")</f>
        <v/>
      </c>
      <c r="F47" s="292" t="str">
        <f>IF(Badges!$E877="C","/","")</f>
        <v/>
      </c>
      <c r="G47" s="292" t="str">
        <f>IF(Badges!$E878="C","/","")</f>
        <v/>
      </c>
      <c r="H47" s="292" t="str">
        <f>IF(Badges!$E879="C","/","")</f>
        <v/>
      </c>
      <c r="I47" s="293" t="str">
        <f>IF(Summary!$D48="E","E","")</f>
        <v/>
      </c>
      <c r="J47" s="293" t="str">
        <f>IF(Summary!$E48="Y","R","")</f>
        <v/>
      </c>
      <c r="L47" s="609"/>
      <c r="M47" s="609"/>
      <c r="N47" s="609"/>
      <c r="O47" s="609"/>
      <c r="P47" s="609"/>
      <c r="Q47" s="609"/>
      <c r="R47" s="617"/>
      <c r="S47" s="287"/>
      <c r="T47" s="288"/>
      <c r="U47" s="607"/>
      <c r="W47" s="476" t="str">
        <f>'Fun Patches'!C48</f>
        <v>&lt;List Patch Here&gt;</v>
      </c>
      <c r="X47" s="475" t="str">
        <f>IF(Summary!$D156="E","E","")</f>
        <v/>
      </c>
      <c r="Y47" s="475" t="str">
        <f>IF(Summary!$E156="Y","R","")</f>
        <v/>
      </c>
      <c r="AA47" s="472"/>
      <c r="AB47" s="287"/>
      <c r="AC47" s="288"/>
    </row>
    <row r="48" spans="2:29" ht="12.95" customHeight="1" thickBot="1">
      <c r="B48" s="360"/>
      <c r="C48" s="374" t="s">
        <v>1066</v>
      </c>
      <c r="D48" s="297" t="str">
        <f>IF(Badges!$E882="C","/","")</f>
        <v/>
      </c>
      <c r="E48" s="297" t="str">
        <f>IF(Badges!$E883="C","/","")</f>
        <v/>
      </c>
      <c r="F48" s="297" t="str">
        <f>IF(Badges!$E884="C","/","")</f>
        <v/>
      </c>
      <c r="G48" s="297" t="str">
        <f>IF(Badges!$E885="C","/","")</f>
        <v/>
      </c>
      <c r="H48" s="297" t="str">
        <f>IF(Badges!$E886="C","/","")</f>
        <v/>
      </c>
      <c r="I48" s="298" t="str">
        <f>IF(Summary!$D49="E","E","")</f>
        <v/>
      </c>
      <c r="J48" s="298" t="str">
        <f>IF(Summary!$E49="Y","R","")</f>
        <v/>
      </c>
      <c r="L48" s="609"/>
      <c r="M48" s="609"/>
      <c r="N48" s="609"/>
      <c r="O48" s="609"/>
      <c r="P48" s="609"/>
      <c r="Q48" s="609"/>
      <c r="R48" s="617"/>
      <c r="S48" s="287"/>
      <c r="T48" s="288"/>
      <c r="U48" s="607"/>
      <c r="W48" s="476" t="str">
        <f>'Fun Patches'!C49</f>
        <v>&lt;List Patch Here&gt;</v>
      </c>
      <c r="X48" s="475" t="str">
        <f>IF(Summary!$D157="E","E","")</f>
        <v/>
      </c>
      <c r="Y48" s="475" t="str">
        <f>IF(Summary!$E157="Y","R","")</f>
        <v/>
      </c>
      <c r="AA48" s="472"/>
      <c r="AB48" s="287"/>
      <c r="AC48" s="288"/>
    </row>
    <row r="49" spans="2:29" ht="12.95" customHeight="1">
      <c r="B49" s="360"/>
      <c r="C49" s="385" t="s">
        <v>1067</v>
      </c>
      <c r="D49" s="292" t="str">
        <f>IF(Badges!$E890="C","/","")</f>
        <v/>
      </c>
      <c r="E49" s="292" t="str">
        <f>IF(Badges!$E891="C","/","")</f>
        <v/>
      </c>
      <c r="F49" s="292" t="str">
        <f>IF(Badges!$E892="C","/","")</f>
        <v/>
      </c>
      <c r="G49" s="292" t="str">
        <f>IF(Badges!$E893="C","/","")</f>
        <v/>
      </c>
      <c r="H49" s="292" t="str">
        <f>IF(Badges!$E894="C","/","")</f>
        <v/>
      </c>
      <c r="I49" s="299" t="str">
        <f>IF(Summary!$D51="E","E","")</f>
        <v/>
      </c>
      <c r="J49" s="299" t="str">
        <f>IF(Summary!$E51="Y","R","")</f>
        <v/>
      </c>
      <c r="L49" s="610"/>
      <c r="M49" s="610"/>
      <c r="N49" s="610"/>
      <c r="O49" s="610"/>
      <c r="P49" s="610"/>
      <c r="Q49" s="610"/>
      <c r="R49" s="616"/>
      <c r="S49" s="287"/>
      <c r="T49" s="288"/>
      <c r="U49" s="607"/>
      <c r="W49" s="476" t="str">
        <f>'Fun Patches'!C50</f>
        <v>&lt;List Patch Here&gt;</v>
      </c>
      <c r="X49" s="475" t="str">
        <f>IF(Summary!$D158="E","E","")</f>
        <v/>
      </c>
      <c r="Y49" s="475" t="str">
        <f>IF(Summary!$E158="Y","R","")</f>
        <v/>
      </c>
      <c r="AA49" s="472"/>
      <c r="AB49" s="287"/>
      <c r="AC49" s="288"/>
    </row>
    <row r="50" spans="2:29" ht="12.95" customHeight="1">
      <c r="B50" s="360"/>
      <c r="C50" s="386" t="s">
        <v>1068</v>
      </c>
      <c r="D50" s="292" t="str">
        <f>IF(Badges!$E897="C","/","")</f>
        <v/>
      </c>
      <c r="E50" s="292" t="str">
        <f>IF(Badges!$E898="C","/","")</f>
        <v/>
      </c>
      <c r="F50" s="292" t="str">
        <f>IF(Badges!$E899="C","/","")</f>
        <v/>
      </c>
      <c r="G50" s="292" t="str">
        <f>IF(Badges!$E900="C","/","")</f>
        <v/>
      </c>
      <c r="H50" s="292" t="str">
        <f>IF(Badges!$E901="C","/","")</f>
        <v/>
      </c>
      <c r="I50" s="293" t="str">
        <f>IF(Summary!$D52="E","E","")</f>
        <v/>
      </c>
      <c r="J50" s="293" t="str">
        <f>IF(Summary!$E52="Y","R","")</f>
        <v/>
      </c>
      <c r="L50" s="609"/>
      <c r="M50" s="609"/>
      <c r="N50" s="609"/>
      <c r="O50" s="609"/>
      <c r="P50" s="609"/>
      <c r="Q50" s="609"/>
      <c r="R50" s="617"/>
      <c r="S50" s="287"/>
      <c r="T50" s="288"/>
      <c r="U50" s="607"/>
      <c r="W50" s="476" t="str">
        <f>'Fun Patches'!C51</f>
        <v>&lt;List Patch Here&gt;</v>
      </c>
      <c r="X50" s="475" t="str">
        <f>IF(Summary!$D159="E","E","")</f>
        <v/>
      </c>
      <c r="Y50" s="475" t="str">
        <f>IF(Summary!$E159="Y","R","")</f>
        <v/>
      </c>
      <c r="AA50" s="472"/>
      <c r="AB50" s="287"/>
      <c r="AC50" s="288"/>
    </row>
    <row r="51" spans="2:29" ht="12.95" customHeight="1" thickBot="1">
      <c r="B51" s="360"/>
      <c r="C51" s="387" t="s">
        <v>1069</v>
      </c>
      <c r="D51" s="297" t="str">
        <f>IF(Badges!$E904="C","/","")</f>
        <v/>
      </c>
      <c r="E51" s="297" t="str">
        <f>IF(Badges!$E905="C","/","")</f>
        <v/>
      </c>
      <c r="F51" s="297" t="str">
        <f>IF(Badges!$E906="C","/","")</f>
        <v/>
      </c>
      <c r="G51" s="297" t="str">
        <f>IF(Badges!$E907="C","/","")</f>
        <v/>
      </c>
      <c r="H51" s="297" t="str">
        <f>IF(Badges!$E908="C","/","")</f>
        <v/>
      </c>
      <c r="I51" s="298" t="str">
        <f>IF(Summary!$D53="E","E","")</f>
        <v/>
      </c>
      <c r="J51" s="298" t="str">
        <f>IF(Summary!$E53="Y","R","")</f>
        <v/>
      </c>
      <c r="L51" s="609"/>
      <c r="M51" s="609"/>
      <c r="N51" s="609"/>
      <c r="O51" s="609"/>
      <c r="P51" s="609"/>
      <c r="Q51" s="609"/>
      <c r="R51" s="617"/>
      <c r="S51" s="287"/>
      <c r="T51" s="288"/>
      <c r="U51" s="607"/>
      <c r="W51" s="476" t="str">
        <f>'Fun Patches'!C52</f>
        <v>&lt;List Patch Here&gt;</v>
      </c>
      <c r="X51" s="475" t="str">
        <f>IF(Summary!$D160="E","E","")</f>
        <v/>
      </c>
      <c r="Y51" s="475" t="str">
        <f>IF(Summary!$E160="Y","R","")</f>
        <v/>
      </c>
      <c r="AA51" s="472"/>
      <c r="AB51" s="287"/>
      <c r="AC51" s="288"/>
    </row>
    <row r="52" spans="2:29" ht="12.95" customHeight="1">
      <c r="B52" s="360"/>
      <c r="C52" s="370" t="s">
        <v>1070</v>
      </c>
      <c r="D52" s="292" t="str">
        <f>IF(Badges!$E912="C","/","")</f>
        <v/>
      </c>
      <c r="E52" s="292" t="str">
        <f>IF(Badges!$E913="C","/","")</f>
        <v/>
      </c>
      <c r="F52" s="292" t="str">
        <f>IF(Badges!$E914="C","/","")</f>
        <v/>
      </c>
      <c r="G52" s="292" t="str">
        <f>IF(Badges!$E915="C","/","")</f>
        <v/>
      </c>
      <c r="H52" s="292" t="str">
        <f>IF(Badges!$E916="C","/","")</f>
        <v/>
      </c>
      <c r="I52" s="299" t="str">
        <f>IF(Summary!$D55="E","E","")</f>
        <v/>
      </c>
      <c r="J52" s="299" t="str">
        <f>IF(Summary!$E55="Y","R","")</f>
        <v/>
      </c>
      <c r="L52" s="610"/>
      <c r="M52" s="610"/>
      <c r="N52" s="610"/>
      <c r="O52" s="610"/>
      <c r="P52" s="610"/>
      <c r="Q52" s="610"/>
      <c r="R52" s="616"/>
      <c r="S52" s="287"/>
      <c r="T52" s="288"/>
      <c r="U52" s="607"/>
      <c r="W52" s="476" t="str">
        <f>'Fun Patches'!C53</f>
        <v>&lt;List Patch Here&gt;</v>
      </c>
      <c r="X52" s="475" t="str">
        <f>IF(Summary!$D161="E","E","")</f>
        <v/>
      </c>
      <c r="Y52" s="475" t="str">
        <f>IF(Summary!$E161="Y","R","")</f>
        <v/>
      </c>
      <c r="AA52" s="472"/>
      <c r="AB52" s="287"/>
      <c r="AC52" s="288"/>
    </row>
    <row r="53" spans="2:29" ht="12.95" customHeight="1">
      <c r="B53" s="360"/>
      <c r="C53" s="365" t="s">
        <v>1071</v>
      </c>
      <c r="D53" s="292" t="str">
        <f>IF(Badges!$E919="C","/","")</f>
        <v/>
      </c>
      <c r="E53" s="292" t="str">
        <f>IF(Badges!$E920="C","/","")</f>
        <v/>
      </c>
      <c r="F53" s="292" t="str">
        <f>IF(Badges!$E921="C","/","")</f>
        <v/>
      </c>
      <c r="G53" s="292" t="str">
        <f>IF(Badges!$E922="C","/","")</f>
        <v/>
      </c>
      <c r="H53" s="292" t="str">
        <f>IF(Badges!$E923="C","/","")</f>
        <v/>
      </c>
      <c r="I53" s="293" t="str">
        <f>IF(Summary!$D56="E","E","")</f>
        <v/>
      </c>
      <c r="J53" s="293" t="str">
        <f>IF(Summary!$E56="Y","R","")</f>
        <v/>
      </c>
      <c r="L53" s="609"/>
      <c r="M53" s="609"/>
      <c r="N53" s="609"/>
      <c r="O53" s="609"/>
      <c r="P53" s="609"/>
      <c r="Q53" s="609"/>
      <c r="R53" s="617"/>
      <c r="S53" s="287"/>
      <c r="T53" s="288"/>
      <c r="U53" s="607"/>
      <c r="W53" s="477" t="str">
        <f>'Fun Patches'!C54</f>
        <v>&lt;List Patch Here&gt;</v>
      </c>
      <c r="X53" s="475" t="str">
        <f>IF(Summary!$D162="E","E","")</f>
        <v/>
      </c>
      <c r="Y53" s="475" t="str">
        <f>IF(Summary!$E162="Y","R","")</f>
        <v/>
      </c>
      <c r="AA53" s="472"/>
      <c r="AB53" s="287"/>
      <c r="AC53" s="288"/>
    </row>
    <row r="54" spans="2:29" ht="12.95" customHeight="1" thickBot="1">
      <c r="B54" s="360"/>
      <c r="C54" s="374" t="s">
        <v>1072</v>
      </c>
      <c r="D54" s="297" t="str">
        <f>IF(Badges!$E926="C","/","")</f>
        <v/>
      </c>
      <c r="E54" s="297" t="str">
        <f>IF(Badges!$E927="C","/","")</f>
        <v/>
      </c>
      <c r="F54" s="297" t="str">
        <f>IF(Badges!$E928="C","/","")</f>
        <v/>
      </c>
      <c r="G54" s="297" t="str">
        <f>IF(Badges!$E929="C","/","")</f>
        <v/>
      </c>
      <c r="H54" s="297" t="str">
        <f>IF(Badges!$E930="C","/","")</f>
        <v/>
      </c>
      <c r="I54" s="298" t="str">
        <f>IF(Summary!$D57="E","E","")</f>
        <v/>
      </c>
      <c r="J54" s="298" t="str">
        <f>IF(Summary!$E57="Y","R","")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IF(Badges!$E934="C","/","")</f>
        <v/>
      </c>
      <c r="E55" s="292" t="str">
        <f>IF(Badges!$E935="C","/","")</f>
        <v/>
      </c>
      <c r="F55" s="292" t="str">
        <f>IF(Badges!$E936="C","/","")</f>
        <v/>
      </c>
      <c r="G55" s="292" t="str">
        <f>IF(Badges!$E937="C","/","")</f>
        <v/>
      </c>
      <c r="H55" s="292" t="str">
        <f>IF(Badges!$E938="C","/","")</f>
        <v/>
      </c>
      <c r="I55" s="299" t="str">
        <f>IF(Summary!$D59="E","E","")</f>
        <v/>
      </c>
      <c r="J55" s="299" t="str">
        <f>IF(Summary!$E59="Y","R","")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IF(Badges!$E941="C","/","")</f>
        <v/>
      </c>
      <c r="E56" s="292" t="str">
        <f>IF(Badges!$E942="C","/","")</f>
        <v/>
      </c>
      <c r="F56" s="292" t="str">
        <f>IF(Badges!$E943="C","/","")</f>
        <v/>
      </c>
      <c r="G56" s="292" t="str">
        <f>IF(Badges!$E944="C","/","")</f>
        <v/>
      </c>
      <c r="H56" s="292" t="str">
        <f>IF(Badges!$E945="C","/","")</f>
        <v/>
      </c>
      <c r="I56" s="293" t="str">
        <f>IF(Summary!$D60="E","E","")</f>
        <v/>
      </c>
      <c r="J56" s="293" t="str">
        <f>IF(Summary!$E60="Y","R","")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IF(Badges!$E951="A","/","")</f>
        <v/>
      </c>
      <c r="E57" s="292" t="str">
        <f>IF(Badges!$E954="A","/","")</f>
        <v/>
      </c>
      <c r="F57" s="292" t="str">
        <f>IF(Badges!$E958="A","/","")</f>
        <v/>
      </c>
      <c r="G57" s="292" t="str">
        <f>IF(Badges!$E962="A","/","")</f>
        <v/>
      </c>
      <c r="H57" s="292" t="str">
        <f>IF(Badges!$E966="A","/","")</f>
        <v/>
      </c>
      <c r="I57" s="293" t="str">
        <f>IF(Summary!$D61="E","E","")</f>
        <v/>
      </c>
      <c r="J57" s="293" t="str">
        <f>IF(Summary!$E61="Y","R","")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IF('Age-Level'!$E6="C","/","")</f>
        <v/>
      </c>
      <c r="E60" s="292" t="str">
        <f>IF('Age-Level'!$E7="C","/","")</f>
        <v/>
      </c>
      <c r="F60" s="292" t="str">
        <f>IF('Age-Level'!$E8="C","/","")</f>
        <v/>
      </c>
      <c r="G60" s="292" t="str">
        <f>IF('Age-Level'!$E9="C","/","")</f>
        <v/>
      </c>
      <c r="H60" s="292" t="str">
        <f>IF('Age-Level'!$E10="C","/","")</f>
        <v/>
      </c>
      <c r="I60" s="293" t="str">
        <f>IF(Summary!$D98="E","E","")</f>
        <v/>
      </c>
      <c r="J60" s="293" t="str">
        <f>IF(Summary!$E98="Y","R","")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IF('Age-Level'!$E13="C","/","")</f>
        <v/>
      </c>
      <c r="E61" s="294" t="str">
        <f>IF('Age-Level'!$E14="C","/","")</f>
        <v/>
      </c>
      <c r="F61" s="294" t="str">
        <f>IF('Age-Level'!$E15="C","/","")</f>
        <v/>
      </c>
      <c r="G61" s="294" t="str">
        <f>IF('Age-Level'!$E16="C","/","")</f>
        <v/>
      </c>
      <c r="H61" s="294" t="str">
        <f>IF('Age-Level'!$E17="C","/","")</f>
        <v/>
      </c>
      <c r="I61" s="295" t="str">
        <f>IF(Summary!$D99="E","E","")</f>
        <v/>
      </c>
      <c r="J61" s="295" t="str">
        <f>IF(Summary!$E99="Y","R","")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IF('Age-Level'!$E20="C","/","")</f>
        <v/>
      </c>
      <c r="E62" s="296" t="str">
        <f>IF('Age-Level'!$E21="C","/","")</f>
        <v/>
      </c>
      <c r="F62" s="296" t="str">
        <f>IF('Age-Level'!$E22="C","/","")</f>
        <v/>
      </c>
      <c r="G62" s="296" t="str">
        <f>IF('Age-Level'!$E23="C","/","")</f>
        <v/>
      </c>
      <c r="H62" s="296" t="str">
        <f>IF('Age-Level'!$E24="C","/","")</f>
        <v/>
      </c>
      <c r="I62" s="293" t="str">
        <f>IF(Summary!$D100="E","E","")</f>
        <v/>
      </c>
      <c r="J62" s="293" t="str">
        <f>IF(Summary!$E100="Y","R","")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IF('Age-Level'!$E27="C","/","")</f>
        <v/>
      </c>
      <c r="E63" s="297" t="str">
        <f>IF('Age-Level'!$E28="C","/","")</f>
        <v/>
      </c>
      <c r="F63" s="297" t="str">
        <f>IF('Age-Level'!$E29="C","/","")</f>
        <v/>
      </c>
      <c r="G63" s="297" t="str">
        <f>IF('Age-Level'!$E30="C","/","")</f>
        <v/>
      </c>
      <c r="H63" s="297" t="str">
        <f>IF('Age-Level'!$E31="C","/","")</f>
        <v/>
      </c>
      <c r="I63" s="295" t="str">
        <f>IF(Summary!$D101="E","E","")</f>
        <v/>
      </c>
      <c r="J63" s="295" t="str">
        <f>IF(Summary!$E101="Y","R","")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IF('Age-Level'!$E34="C","/","")</f>
        <v/>
      </c>
      <c r="E64" s="292" t="str">
        <f>IF('Age-Level'!$E35="C","/","")</f>
        <v/>
      </c>
      <c r="F64" s="292" t="str">
        <f>IF('Age-Level'!$E36="C","/","")</f>
        <v/>
      </c>
      <c r="G64" s="292" t="str">
        <f>IF('Age-Level'!$E37="C","/","")</f>
        <v/>
      </c>
      <c r="H64" s="292" t="str">
        <f>IF('Age-Level'!$E38="C","/","")</f>
        <v/>
      </c>
      <c r="I64" s="293" t="str">
        <f>IF(Summary!$D102="E","E","")</f>
        <v/>
      </c>
      <c r="J64" s="293" t="str">
        <f>IF(Summary!$E102="Y","R","")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IF(Summary!$D103="E","E","")</f>
        <v/>
      </c>
      <c r="J65" s="295" t="str">
        <f>IF(Summary!$E103="Y","R","")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IF('Age-Level'!$E44="a","/","")</f>
        <v/>
      </c>
      <c r="E68" s="296" t="str">
        <f>IF('Age-Level'!$E48="a","/","")</f>
        <v/>
      </c>
      <c r="F68" s="296" t="str">
        <f>IF('Age-Level'!$E52="a","/","")</f>
        <v/>
      </c>
      <c r="G68" s="296" t="str">
        <f>IF('Age-Level'!$E57="a","/","")</f>
        <v/>
      </c>
      <c r="H68" s="296" t="str">
        <f>IF('Age-Level'!$E59="a","/","")</f>
        <v/>
      </c>
      <c r="I68" s="293" t="str">
        <f>IF(Summary!$D104="E","E","")</f>
        <v/>
      </c>
      <c r="J68" s="293" t="str">
        <f>IF(Summary!$E104="Y","R","")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IF('Age-Level'!$E62="a","/","")</f>
        <v/>
      </c>
      <c r="E69" s="297" t="str">
        <f>IF('Age-Level'!$E66="a","/","")</f>
        <v/>
      </c>
      <c r="F69" s="297" t="str">
        <f>IF('Age-Level'!$E70="a","/","")</f>
        <v/>
      </c>
      <c r="G69" s="297" t="str">
        <f>IF('Age-Level'!$E75="a","/","")</f>
        <v/>
      </c>
      <c r="H69" s="297" t="str">
        <f>IF('Age-Level'!$E77="a","/","")</f>
        <v/>
      </c>
      <c r="I69" s="295" t="str">
        <f>IF(Summary!$D105="E","E","")</f>
        <v/>
      </c>
      <c r="J69" s="295" t="str">
        <f>IF(Summary!$E105="Y","R","")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IF('Age-Level'!$E80="a","/","")</f>
        <v/>
      </c>
      <c r="E70" s="296" t="str">
        <f>IF('Age-Level'!$E84="a","/","")</f>
        <v/>
      </c>
      <c r="F70" s="296" t="str">
        <f>IF('Age-Level'!$E88="a","/","")</f>
        <v/>
      </c>
      <c r="G70" s="296" t="str">
        <f>IF('Age-Level'!$E93="a","/","")</f>
        <v/>
      </c>
      <c r="H70" s="296" t="str">
        <f>IF('Age-Level'!$E95="a","/","")</f>
        <v/>
      </c>
      <c r="I70" s="293" t="str">
        <f>IF(Summary!$D106="E","E","")</f>
        <v/>
      </c>
      <c r="J70" s="293" t="str">
        <f>IF(Summary!$E106="Y","R","")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IF('Age-Level'!$E98="a","/","")</f>
        <v/>
      </c>
      <c r="E71" s="297" t="str">
        <f>IF('Age-Level'!$E102="a","/","")</f>
        <v/>
      </c>
      <c r="F71" s="297" t="str">
        <f>IF('Age-Level'!$E106="a","/","")</f>
        <v/>
      </c>
      <c r="G71" s="297" t="str">
        <f>IF('Age-Level'!$E111="a","/","")</f>
        <v/>
      </c>
      <c r="H71" s="297" t="str">
        <f>IF('Age-Level'!$E113="a","/","")</f>
        <v/>
      </c>
      <c r="I71" s="295" t="str">
        <f>IF(Summary!$D107="E","E","")</f>
        <v/>
      </c>
      <c r="J71" s="295" t="str">
        <f>IF(Summary!$E107="Y","R","")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IF(Bridging!$E10="A","/","")</f>
        <v/>
      </c>
      <c r="G72" s="296" t="str">
        <f>IF(Bridging!$E14="A","/","")</f>
        <v/>
      </c>
      <c r="H72" s="296" t="str">
        <f>IF(Bridging!$E16="A","/","")</f>
        <v/>
      </c>
      <c r="I72" s="295" t="str">
        <f>IF(Summary!$D96="E","E","")</f>
        <v/>
      </c>
      <c r="J72" s="295" t="str">
        <f>IF(Summary!$E96="Y","R","")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5NQTlf54KEKfa1SxFJX+kqH0Xtd2ISO2Irx6B/HkE4qZrJhNdSWrbhcDVYx29kP40TaljT163RVfBueedZipWw==" saltValue="fB+v8MaFAoOwC3tq+clwX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15" priority="3">
      <formula>LEFT($U$1,8)&lt;&gt;"Brownie_"</formula>
    </cfRule>
  </conditionalFormatting>
  <conditionalFormatting sqref="T1:W1">
    <cfRule type="expression" dxfId="114" priority="2">
      <formula>LEFT($U$1,8)="Brownie_"</formula>
    </cfRule>
  </conditionalFormatting>
  <conditionalFormatting sqref="C1">
    <cfRule type="expression" dxfId="113" priority="1">
      <formula>LEFT($U$1,8)&lt;&gt;"Brownie_"</formula>
    </cfRule>
  </conditionalFormatting>
  <conditionalFormatting sqref="L46:L90 W54:W75 AA4:AA75">
    <cfRule type="duplicateValues" dxfId="11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0690-C601-42EE-A294-18AA6642BE22}">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Brownie_3</v>
      </c>
      <c r="U1" s="349" t="str">
        <f ca="1">MID(CELL("filename",A1),FIND(IF(ISERROR(FIND("]",CELL("filename",A1))),"$","]"),CELL("filename",A1))+1,256)</f>
        <v>Brownie_3</v>
      </c>
      <c r="W1" s="350" t="str">
        <f ca="1">IF(T1&lt;&gt;"",T1,"")</f>
        <v>Brownie_3</v>
      </c>
      <c r="X1" s="351"/>
      <c r="Y1" s="351"/>
      <c r="Z1" s="352"/>
      <c r="AA1" s="353"/>
      <c r="AB1" s="351"/>
      <c r="AC1" s="351"/>
      <c r="AD1" s="352"/>
    </row>
    <row r="2" spans="2:30" ht="12.95" customHeight="1">
      <c r="T2" s="357"/>
    </row>
    <row r="3" spans="2:30" ht="12.95" customHeight="1"/>
    <row r="4" spans="2:30" ht="12.95" customHeight="1">
      <c r="B4" s="360"/>
      <c r="C4" s="361" t="s">
        <v>130</v>
      </c>
      <c r="D4" s="292" t="str">
        <f>IF(Badges!$F11="A","/","")</f>
        <v/>
      </c>
      <c r="E4" s="292" t="str">
        <f>IF(Badges!$F15="A","/","")</f>
        <v/>
      </c>
      <c r="F4" s="292" t="str">
        <f>IF(Badges!$F19="A","/","")</f>
        <v/>
      </c>
      <c r="G4" s="292" t="str">
        <f>IF(Badges!$F23="A","/","")</f>
        <v/>
      </c>
      <c r="H4" s="292" t="str">
        <f>IF(Badges!$F27="A","/","")</f>
        <v/>
      </c>
      <c r="I4" s="293" t="str">
        <f>IF(Summary!$F4="E","E","")</f>
        <v/>
      </c>
      <c r="J4" s="293" t="str">
        <f>IF(Summary!$G4="Y","R","")</f>
        <v/>
      </c>
      <c r="K4" s="285" t="str">
        <f>IF(COUNT(#REF!)=4,MAX(#REF!),"")</f>
        <v/>
      </c>
      <c r="L4" s="360"/>
      <c r="M4" s="362" t="s">
        <v>897</v>
      </c>
      <c r="N4" s="363"/>
      <c r="O4" s="363"/>
      <c r="P4" s="363"/>
      <c r="Q4" s="363"/>
      <c r="R4" s="364"/>
      <c r="S4" s="293" t="str">
        <f>IF(Summary!$F67="E","E","")</f>
        <v/>
      </c>
      <c r="T4" s="293" t="str">
        <f>IF(Summary!$G67="Y","R","")</f>
        <v/>
      </c>
      <c r="W4" s="474" t="str">
        <f>'Fun Patches'!C5</f>
        <v>&lt;List Patch Here&gt;</v>
      </c>
      <c r="X4" s="475" t="str">
        <f>IF(Summary!$F113="E","E","")</f>
        <v/>
      </c>
      <c r="Y4" s="475" t="str">
        <f>IF(Summary!$G113="Y","R","")</f>
        <v/>
      </c>
      <c r="AA4" s="286"/>
      <c r="AB4" s="283"/>
      <c r="AC4" s="284"/>
    </row>
    <row r="5" spans="2:30" ht="12.95" customHeight="1">
      <c r="B5" s="360"/>
      <c r="C5" s="365" t="s">
        <v>152</v>
      </c>
      <c r="D5" s="292" t="str">
        <f>IF(Badges!$F34="A","/","")</f>
        <v/>
      </c>
      <c r="E5" s="292" t="str">
        <f>IF(Badges!$F38="A","/","")</f>
        <v/>
      </c>
      <c r="F5" s="292" t="str">
        <f>IF(Badges!$F42="A","/","")</f>
        <v/>
      </c>
      <c r="G5" s="292" t="str">
        <f>IF(Badges!$F46="A","/","")</f>
        <v/>
      </c>
      <c r="H5" s="292" t="str">
        <f>IF(Badges!$F50="A","/","")</f>
        <v/>
      </c>
      <c r="I5" s="293" t="str">
        <f>IF(Summary!$F5="E","E","")</f>
        <v/>
      </c>
      <c r="J5" s="293" t="str">
        <f>IF(Summary!$G5="Y","R","")</f>
        <v/>
      </c>
      <c r="L5" s="360"/>
      <c r="M5" s="366" t="s">
        <v>1085</v>
      </c>
      <c r="N5" s="367"/>
      <c r="O5" s="367"/>
      <c r="P5" s="367"/>
      <c r="Q5" s="367"/>
      <c r="R5" s="368"/>
      <c r="S5" s="301" t="str">
        <f>IF(Summary!$F64="E","E","")</f>
        <v/>
      </c>
      <c r="T5" s="301" t="str">
        <f>IF(Summary!$G64="Y","R","")</f>
        <v/>
      </c>
      <c r="W5" s="476" t="str">
        <f>'Fun Patches'!C6</f>
        <v>&lt;List Patch Here&gt;</v>
      </c>
      <c r="X5" s="475" t="str">
        <f>IF(Summary!$F114="E","E","")</f>
        <v/>
      </c>
      <c r="Y5" s="475" t="str">
        <f>IF(Summary!$G114="Y","R","")</f>
        <v/>
      </c>
      <c r="AA5" s="472"/>
      <c r="AB5" s="287"/>
      <c r="AC5" s="288"/>
    </row>
    <row r="6" spans="2:30" ht="12.95" customHeight="1" thickBot="1">
      <c r="B6" s="360"/>
      <c r="C6" s="369" t="s">
        <v>193</v>
      </c>
      <c r="D6" s="297" t="str">
        <f>IF(Badges!$F80="A","/","")</f>
        <v/>
      </c>
      <c r="E6" s="297" t="str">
        <f>IF(Badges!$F84="A","/","")</f>
        <v/>
      </c>
      <c r="F6" s="297" t="str">
        <f>IF(Badges!$F88="A","/","")</f>
        <v/>
      </c>
      <c r="G6" s="297" t="str">
        <f>IF(Badges!$F92="A","/","")</f>
        <v/>
      </c>
      <c r="H6" s="297" t="str">
        <f>IF(Badges!$F96="A","/","")</f>
        <v/>
      </c>
      <c r="I6" s="295" t="str">
        <f>IF(Summary!$F7="E","E","")</f>
        <v/>
      </c>
      <c r="J6" s="295" t="str">
        <f>IF(Summary!$G7="Y","R","")</f>
        <v/>
      </c>
      <c r="L6" s="360"/>
      <c r="M6" s="366" t="s">
        <v>1086</v>
      </c>
      <c r="N6" s="367"/>
      <c r="O6" s="367"/>
      <c r="P6" s="367"/>
      <c r="Q6" s="367"/>
      <c r="R6" s="368"/>
      <c r="S6" s="301" t="str">
        <f>IF(Summary!$F65="E","E","")</f>
        <v/>
      </c>
      <c r="T6" s="301" t="str">
        <f>IF(Summary!$G65="Y","R","")</f>
        <v/>
      </c>
      <c r="W6" s="476" t="str">
        <f>'Fun Patches'!C7</f>
        <v>&lt;List Patch Here&gt;</v>
      </c>
      <c r="X6" s="475" t="str">
        <f>IF(Summary!$F115="E","E","")</f>
        <v/>
      </c>
      <c r="Y6" s="475" t="str">
        <f>IF(Summary!$G115="Y","R","")</f>
        <v/>
      </c>
      <c r="AA6" s="472"/>
      <c r="AB6" s="287"/>
      <c r="AC6" s="288"/>
    </row>
    <row r="7" spans="2:30" ht="12.95" customHeight="1" thickBot="1">
      <c r="B7" s="360"/>
      <c r="C7" s="370" t="s">
        <v>233</v>
      </c>
      <c r="D7" s="292" t="str">
        <f>IF(Badges!$F126="A","/","")</f>
        <v/>
      </c>
      <c r="E7" s="292" t="str">
        <f>IF(Badges!$F130="A","/","")</f>
        <v/>
      </c>
      <c r="F7" s="292" t="str">
        <f>IF(Badges!$F134="A","/","")</f>
        <v/>
      </c>
      <c r="G7" s="292" t="str">
        <f>IF(Badges!$F138="A","/","")</f>
        <v/>
      </c>
      <c r="H7" s="292" t="str">
        <f>IF(Badges!$F142="A","/","")</f>
        <v/>
      </c>
      <c r="I7" s="293" t="str">
        <f>IF(Summary!$F9="E","E","")</f>
        <v/>
      </c>
      <c r="J7" s="293" t="str">
        <f>IF(Summary!$G9="Y","R","")</f>
        <v/>
      </c>
      <c r="L7" s="360"/>
      <c r="M7" s="371" t="s">
        <v>1087</v>
      </c>
      <c r="N7" s="372"/>
      <c r="O7" s="372"/>
      <c r="P7" s="372"/>
      <c r="Q7" s="372"/>
      <c r="R7" s="373"/>
      <c r="S7" s="295" t="str">
        <f>IF(Summary!$F66="E","E","")</f>
        <v/>
      </c>
      <c r="T7" s="295" t="str">
        <f>IF(Summary!$G66="Y","R","")</f>
        <v/>
      </c>
      <c r="U7" s="354" t="str">
        <f>IF(COUNTIF(S4:S7,"E")=4,"C"," ")</f>
        <v xml:space="preserve"> </v>
      </c>
      <c r="W7" s="476" t="str">
        <f>'Fun Patches'!C8</f>
        <v>&lt;List Patch Here&gt;</v>
      </c>
      <c r="X7" s="475" t="str">
        <f>IF(Summary!$F116="E","E","")</f>
        <v/>
      </c>
      <c r="Y7" s="475" t="str">
        <f>IF(Summary!$G116="Y","R","")</f>
        <v/>
      </c>
      <c r="AA7" s="472"/>
      <c r="AB7" s="287"/>
      <c r="AC7" s="288"/>
    </row>
    <row r="8" spans="2:30" ht="12.95" customHeight="1">
      <c r="B8" s="360"/>
      <c r="C8" s="365" t="s">
        <v>254</v>
      </c>
      <c r="D8" s="334" t="str">
        <f>IF(Badges!$F149="A","/","")</f>
        <v/>
      </c>
      <c r="E8" s="334" t="str">
        <f>IF(Badges!$F153="A","/","")</f>
        <v/>
      </c>
      <c r="F8" s="334" t="str">
        <f>IF(Badges!$F157="A","/","")</f>
        <v/>
      </c>
      <c r="G8" s="334" t="str">
        <f>IF(Badges!$F161="A","/","")</f>
        <v/>
      </c>
      <c r="H8" s="334" t="str">
        <f>IF(Badges!$F165="A","/","")</f>
        <v/>
      </c>
      <c r="I8" s="301" t="str">
        <f>IF(Summary!$F10="E","E","")</f>
        <v/>
      </c>
      <c r="J8" s="301" t="str">
        <f>IF(Summary!$G10="Y","R","")</f>
        <v/>
      </c>
      <c r="L8" s="360"/>
      <c r="M8" s="362" t="s">
        <v>1054</v>
      </c>
      <c r="N8" s="363"/>
      <c r="O8" s="363"/>
      <c r="P8" s="363"/>
      <c r="Q8" s="363"/>
      <c r="R8" s="364"/>
      <c r="S8" s="293" t="str">
        <f>IF(Summary!$F72="E","E","")</f>
        <v/>
      </c>
      <c r="T8" s="293" t="str">
        <f>IF(Summary!$G72="Y","R","")</f>
        <v/>
      </c>
      <c r="W8" s="476" t="str">
        <f>'Fun Patches'!C9</f>
        <v>&lt;List Patch Here&gt;</v>
      </c>
      <c r="X8" s="475" t="str">
        <f>IF(Summary!$F117="E","E","")</f>
        <v/>
      </c>
      <c r="Y8" s="475" t="str">
        <f>IF(Summary!$G117="Y","R","")</f>
        <v/>
      </c>
      <c r="AA8" s="472"/>
      <c r="AB8" s="287"/>
      <c r="AC8" s="288"/>
    </row>
    <row r="9" spans="2:30" ht="12.95" customHeight="1" thickBot="1">
      <c r="B9" s="360"/>
      <c r="C9" s="374" t="s">
        <v>275</v>
      </c>
      <c r="D9" s="297" t="str">
        <f>IF(Badges!$F172="A","/","")</f>
        <v/>
      </c>
      <c r="E9" s="297" t="str">
        <f>IF(Badges!$F176="A","/","")</f>
        <v/>
      </c>
      <c r="F9" s="297" t="str">
        <f>IF(Badges!$F180="A","/","")</f>
        <v/>
      </c>
      <c r="G9" s="297" t="str">
        <f>IF(Badges!$F184="A","/","")</f>
        <v/>
      </c>
      <c r="H9" s="297" t="str">
        <f>IF(Badges!$F188="A","/","")</f>
        <v/>
      </c>
      <c r="I9" s="295" t="str">
        <f>IF(Summary!$F11="E","E","")</f>
        <v/>
      </c>
      <c r="J9" s="295" t="str">
        <f>IF(Summary!$G11="Y","R","")</f>
        <v/>
      </c>
      <c r="L9" s="360"/>
      <c r="M9" s="366" t="s">
        <v>1088</v>
      </c>
      <c r="N9" s="367"/>
      <c r="O9" s="367"/>
      <c r="P9" s="367"/>
      <c r="Q9" s="367"/>
      <c r="R9" s="368"/>
      <c r="S9" s="301" t="str">
        <f>IF(Summary!$F69="E","E","")</f>
        <v/>
      </c>
      <c r="T9" s="301" t="str">
        <f>IF(Summary!$G69="Y","R","")</f>
        <v/>
      </c>
      <c r="W9" s="476" t="str">
        <f>'Fun Patches'!C10</f>
        <v>&lt;List Patch Here&gt;</v>
      </c>
      <c r="X9" s="475" t="str">
        <f>IF(Summary!$F118="E","E","")</f>
        <v/>
      </c>
      <c r="Y9" s="475" t="str">
        <f>IF(Summary!$G118="Y","R","")</f>
        <v/>
      </c>
      <c r="AA9" s="472"/>
      <c r="AB9" s="287"/>
      <c r="AC9" s="288"/>
    </row>
    <row r="10" spans="2:30" ht="12.95" customHeight="1">
      <c r="B10" s="360"/>
      <c r="C10" s="361" t="s">
        <v>278</v>
      </c>
      <c r="D10" s="292" t="str">
        <f>IF(Badges!$F195="A","/","")</f>
        <v/>
      </c>
      <c r="E10" s="292" t="str">
        <f>IF(Badges!$F199="A","/","")</f>
        <v/>
      </c>
      <c r="F10" s="292" t="str">
        <f>IF(Badges!$F202="A","/","")</f>
        <v/>
      </c>
      <c r="G10" s="292" t="str">
        <f>IF(Badges!$F206="A","/","")</f>
        <v/>
      </c>
      <c r="H10" s="292" t="str">
        <f>IF(Badges!$F210="A","/","")</f>
        <v/>
      </c>
      <c r="I10" s="293" t="str">
        <f>IF(Summary!$F12="E","E","")</f>
        <v/>
      </c>
      <c r="J10" s="293" t="str">
        <f>IF(Summary!$G12="Y","R","")</f>
        <v/>
      </c>
      <c r="K10" s="285" t="str">
        <f>IF(COUNT(#REF!)=4,MAX(#REF!),"")</f>
        <v/>
      </c>
      <c r="L10" s="360"/>
      <c r="M10" s="366" t="s">
        <v>1089</v>
      </c>
      <c r="N10" s="367"/>
      <c r="O10" s="367"/>
      <c r="P10" s="367"/>
      <c r="Q10" s="367"/>
      <c r="R10" s="368"/>
      <c r="S10" s="301" t="str">
        <f>IF(Summary!$F70="E","E","")</f>
        <v/>
      </c>
      <c r="T10" s="301" t="str">
        <f>IF(Summary!$G70="Y","R","")</f>
        <v/>
      </c>
      <c r="W10" s="476" t="str">
        <f>'Fun Patches'!C11</f>
        <v>&lt;List Patch Here&gt;</v>
      </c>
      <c r="X10" s="475" t="str">
        <f>IF(Summary!$F119="E","E","")</f>
        <v/>
      </c>
      <c r="Y10" s="475" t="str">
        <f>IF(Summary!$G119="Y","R","")</f>
        <v/>
      </c>
      <c r="AA10" s="472"/>
      <c r="AB10" s="287"/>
      <c r="AC10" s="288"/>
    </row>
    <row r="11" spans="2:30" ht="12.95" customHeight="1" thickBot="1">
      <c r="B11" s="360"/>
      <c r="C11" s="365" t="s">
        <v>297</v>
      </c>
      <c r="D11" s="334" t="str">
        <f>IF(Badges!$F217="A","/","")</f>
        <v/>
      </c>
      <c r="E11" s="334" t="str">
        <f>IF(Badges!$F221="A","/","")</f>
        <v/>
      </c>
      <c r="F11" s="334" t="str">
        <f>IF(Badges!$F225="A","/","")</f>
        <v/>
      </c>
      <c r="G11" s="334" t="str">
        <f>IF(Badges!$F229="A","/","")</f>
        <v/>
      </c>
      <c r="H11" s="334" t="str">
        <f>IF(Badges!$F233="A","/","")</f>
        <v/>
      </c>
      <c r="I11" s="301" t="str">
        <f>IF(Summary!$F13="E","E","")</f>
        <v/>
      </c>
      <c r="J11" s="301" t="str">
        <f>IF(Summary!$G13="Y","R","")</f>
        <v/>
      </c>
      <c r="L11" s="360"/>
      <c r="M11" s="375" t="s">
        <v>1090</v>
      </c>
      <c r="N11" s="376"/>
      <c r="O11" s="376"/>
      <c r="P11" s="376"/>
      <c r="Q11" s="376"/>
      <c r="R11" s="377"/>
      <c r="S11" s="298" t="str">
        <f>IF(Summary!$F71="E","E","")</f>
        <v/>
      </c>
      <c r="T11" s="298" t="str">
        <f>IF(Summary!$G71="Y","R","")</f>
        <v/>
      </c>
      <c r="U11" s="354" t="str">
        <f>IF(COUNTIF(S8:S11,"E")=4,"C"," ")</f>
        <v xml:space="preserve"> </v>
      </c>
      <c r="W11" s="476" t="str">
        <f>'Fun Patches'!C12</f>
        <v>&lt;List Patch Here&gt;</v>
      </c>
      <c r="X11" s="475" t="str">
        <f>IF(Summary!$F120="E","E","")</f>
        <v/>
      </c>
      <c r="Y11" s="475" t="str">
        <f>IF(Summary!$G120="Y","R","")</f>
        <v/>
      </c>
      <c r="AA11" s="472"/>
      <c r="AB11" s="287"/>
      <c r="AC11" s="288"/>
    </row>
    <row r="12" spans="2:30" ht="12.95" customHeight="1" thickBot="1">
      <c r="B12" s="360"/>
      <c r="C12" s="365" t="s">
        <v>319</v>
      </c>
      <c r="D12" s="297" t="str">
        <f>IF(Badges!$F263="A","/","")</f>
        <v/>
      </c>
      <c r="E12" s="297" t="str">
        <f>IF(Badges!$F267="A","/","")</f>
        <v/>
      </c>
      <c r="F12" s="297" t="str">
        <f>IF(Badges!$F271="A","/","")</f>
        <v/>
      </c>
      <c r="G12" s="297" t="str">
        <f>IF(Badges!$F275="A","/","")</f>
        <v/>
      </c>
      <c r="H12" s="297" t="str">
        <f>IF(Badges!$F279="A","/","")</f>
        <v/>
      </c>
      <c r="I12" s="295" t="str">
        <f>IF(Summary!$F15="E","E","")</f>
        <v/>
      </c>
      <c r="J12" s="295" t="str">
        <f>IF(Summary!$G15="Y","R","")</f>
        <v/>
      </c>
      <c r="L12" s="360"/>
      <c r="M12" s="378" t="s">
        <v>1055</v>
      </c>
      <c r="N12" s="379"/>
      <c r="O12" s="379"/>
      <c r="P12" s="379"/>
      <c r="Q12" s="379"/>
      <c r="R12" s="380"/>
      <c r="S12" s="299" t="str">
        <f>IF(Summary!$F77="E","E","")</f>
        <v/>
      </c>
      <c r="T12" s="299" t="str">
        <f>IF(Summary!$G77="Y","R","")</f>
        <v/>
      </c>
      <c r="W12" s="476" t="str">
        <f>'Fun Patches'!C13</f>
        <v>&lt;List Patch Here&gt;</v>
      </c>
      <c r="X12" s="475" t="str">
        <f>IF(Summary!$F121="E","E","")</f>
        <v/>
      </c>
      <c r="Y12" s="475" t="str">
        <f>IF(Summary!$G121="Y","R","")</f>
        <v/>
      </c>
      <c r="AA12" s="472"/>
      <c r="AB12" s="287"/>
      <c r="AC12" s="288"/>
    </row>
    <row r="13" spans="2:30" ht="12.95" customHeight="1">
      <c r="B13" s="360"/>
      <c r="C13" s="370" t="s">
        <v>372</v>
      </c>
      <c r="D13" s="292" t="str">
        <f>IF(Badges!$F322="A","/","")</f>
        <v/>
      </c>
      <c r="E13" s="292" t="str">
        <f>IF(Badges!$F326="A","/","")</f>
        <v/>
      </c>
      <c r="F13" s="292" t="str">
        <f>IF(Badges!$F330="A","/","")</f>
        <v/>
      </c>
      <c r="G13" s="292" t="str">
        <f>IF(Badges!$F334="A","/","")</f>
        <v/>
      </c>
      <c r="H13" s="292" t="str">
        <f>IF(Badges!$F338="A","/","")</f>
        <v/>
      </c>
      <c r="I13" s="293" t="str">
        <f>IF(Summary!$F18="E","E","")</f>
        <v/>
      </c>
      <c r="J13" s="293" t="str">
        <f>IF(Summary!$G18="Y","R","")</f>
        <v/>
      </c>
      <c r="L13" s="360"/>
      <c r="M13" s="366" t="s">
        <v>925</v>
      </c>
      <c r="N13" s="367"/>
      <c r="O13" s="367"/>
      <c r="P13" s="367"/>
      <c r="Q13" s="367"/>
      <c r="R13" s="368"/>
      <c r="S13" s="301" t="str">
        <f>IF(Summary!$F74="E","E","")</f>
        <v/>
      </c>
      <c r="T13" s="301" t="str">
        <f>IF(Summary!$G74="Y","R","")</f>
        <v/>
      </c>
      <c r="W13" s="476" t="str">
        <f>'Fun Patches'!C14</f>
        <v>&lt;List Patch Here&gt;</v>
      </c>
      <c r="X13" s="475" t="str">
        <f>IF(Summary!$F122="E","E","")</f>
        <v/>
      </c>
      <c r="Y13" s="475" t="str">
        <f>IF(Summary!$G122="Y","R","")</f>
        <v/>
      </c>
      <c r="AA13" s="472"/>
      <c r="AB13" s="287"/>
      <c r="AC13" s="288"/>
    </row>
    <row r="14" spans="2:30" ht="12.95" customHeight="1">
      <c r="B14" s="360"/>
      <c r="C14" s="365" t="s">
        <v>393</v>
      </c>
      <c r="D14" s="334" t="str">
        <f>IF(Badges!$F345="A","/","")</f>
        <v/>
      </c>
      <c r="E14" s="334" t="str">
        <f>IF(Badges!$F349="A","/","")</f>
        <v/>
      </c>
      <c r="F14" s="334" t="str">
        <f>IF(Badges!$F353="A","/","")</f>
        <v/>
      </c>
      <c r="G14" s="334" t="str">
        <f>IF(Badges!$F357="A","/","")</f>
        <v/>
      </c>
      <c r="H14" s="334" t="str">
        <f>IF(Badges!$F361="A","/","")</f>
        <v/>
      </c>
      <c r="I14" s="301" t="str">
        <f>IF(Summary!$F19="E","E","")</f>
        <v/>
      </c>
      <c r="J14" s="301" t="str">
        <f>IF(Summary!$G19="Y","R","")</f>
        <v/>
      </c>
      <c r="K14" s="285" t="str">
        <f>IF(COUNT(#REF!)=4,MAX(#REF!),"")</f>
        <v/>
      </c>
      <c r="L14" s="360"/>
      <c r="M14" s="366" t="s">
        <v>927</v>
      </c>
      <c r="N14" s="367"/>
      <c r="O14" s="367"/>
      <c r="P14" s="367"/>
      <c r="Q14" s="367"/>
      <c r="R14" s="368"/>
      <c r="S14" s="301" t="str">
        <f>IF(Summary!$F75="E","E","")</f>
        <v/>
      </c>
      <c r="T14" s="301" t="str">
        <f>IF(Summary!$G75="Y","R","")</f>
        <v/>
      </c>
      <c r="W14" s="476" t="str">
        <f>'Fun Patches'!C15</f>
        <v>&lt;List Patch Here&gt;</v>
      </c>
      <c r="X14" s="475" t="str">
        <f>IF(Summary!$F123="E","E","")</f>
        <v/>
      </c>
      <c r="Y14" s="475" t="str">
        <f>IF(Summary!$G123="Y","R","")</f>
        <v/>
      </c>
      <c r="AA14" s="472"/>
      <c r="AB14" s="287"/>
      <c r="AC14" s="288"/>
    </row>
    <row r="15" spans="2:30" ht="12.95" customHeight="1" thickBot="1">
      <c r="B15" s="360"/>
      <c r="C15" s="374" t="s">
        <v>414</v>
      </c>
      <c r="D15" s="297" t="str">
        <f>IF(Badges!$F368="A","/","")</f>
        <v/>
      </c>
      <c r="E15" s="297" t="str">
        <f>IF(Badges!$F372="A","/","")</f>
        <v/>
      </c>
      <c r="F15" s="297" t="str">
        <f>IF(Badges!$F376="A","/","")</f>
        <v/>
      </c>
      <c r="G15" s="297" t="str">
        <f>IF(Badges!$F380="A","/","")</f>
        <v/>
      </c>
      <c r="H15" s="297" t="str">
        <f>IF(Badges!$F384="A","/","")</f>
        <v/>
      </c>
      <c r="I15" s="295" t="str">
        <f>IF(Summary!$F20="E","E","")</f>
        <v/>
      </c>
      <c r="J15" s="295" t="str">
        <f>IF(Summary!$G20="Y","R","")</f>
        <v/>
      </c>
      <c r="L15" s="360"/>
      <c r="M15" s="371" t="s">
        <v>929</v>
      </c>
      <c r="N15" s="372"/>
      <c r="O15" s="372"/>
      <c r="P15" s="372"/>
      <c r="Q15" s="372"/>
      <c r="R15" s="373"/>
      <c r="S15" s="295" t="str">
        <f>IF(Summary!$F76="E","E","")</f>
        <v/>
      </c>
      <c r="T15" s="295" t="str">
        <f>IF(Summary!$G76="Y","R","")</f>
        <v/>
      </c>
      <c r="U15" s="354" t="str">
        <f>IF(COUNTIF(S12:S15,"E")=4,"C"," ")</f>
        <v xml:space="preserve"> </v>
      </c>
      <c r="W15" s="476" t="str">
        <f>'Fun Patches'!C16</f>
        <v>&lt;List Patch Here&gt;</v>
      </c>
      <c r="X15" s="475" t="str">
        <f>IF(Summary!$F124="E","E","")</f>
        <v/>
      </c>
      <c r="Y15" s="475" t="str">
        <f>IF(Summary!$G124="Y","R","")</f>
        <v/>
      </c>
      <c r="AA15" s="472"/>
      <c r="AB15" s="287"/>
      <c r="AC15" s="288"/>
    </row>
    <row r="16" spans="2:30" ht="12.95" customHeight="1">
      <c r="B16" s="360"/>
      <c r="C16" s="365" t="s">
        <v>435</v>
      </c>
      <c r="D16" s="292" t="str">
        <f>IF(Badges!$F391="A","/","")</f>
        <v/>
      </c>
      <c r="E16" s="292" t="str">
        <f>IF(Badges!$F395="A","/","")</f>
        <v/>
      </c>
      <c r="F16" s="292" t="str">
        <f>IF(Badges!$F399="A","/","")</f>
        <v/>
      </c>
      <c r="G16" s="292" t="str">
        <f>IF(Badges!$F403="A","/","")</f>
        <v/>
      </c>
      <c r="H16" s="292" t="str">
        <f>IF(Badges!$F407="A","/","")</f>
        <v/>
      </c>
      <c r="I16" s="293" t="str">
        <f>IF(Summary!$F21="E","E","")</f>
        <v/>
      </c>
      <c r="J16" s="293" t="str">
        <f>IF(Summary!$G21="Y","R","")</f>
        <v/>
      </c>
      <c r="L16" s="360"/>
      <c r="M16" s="361" t="s">
        <v>1056</v>
      </c>
      <c r="N16" s="292" t="str">
        <f>IF(Badges!$F240="A","/","")</f>
        <v/>
      </c>
      <c r="O16" s="292" t="str">
        <f>IF(Badges!$F244="A","/","")</f>
        <v/>
      </c>
      <c r="P16" s="292" t="str">
        <f>IF(Badges!$F248="A","/","")</f>
        <v/>
      </c>
      <c r="Q16" s="292" t="str">
        <f>IF(Badges!$F252="A","/","")</f>
        <v/>
      </c>
      <c r="R16" s="292" t="str">
        <f>IF(Badges!$F256="A","/","")</f>
        <v/>
      </c>
      <c r="S16" s="293" t="str">
        <f>IF(Summary!$F14="E","E","")</f>
        <v/>
      </c>
      <c r="T16" s="293" t="str">
        <f>IF(Summary!$G14="Y","R","")</f>
        <v/>
      </c>
      <c r="W16" s="476" t="str">
        <f>'Fun Patches'!C17</f>
        <v>&lt;List Patch Here&gt;</v>
      </c>
      <c r="X16" s="475" t="str">
        <f>IF(Summary!$F125="E","E","")</f>
        <v/>
      </c>
      <c r="Y16" s="475" t="str">
        <f>IF(Summary!$G125="Y","R","")</f>
        <v/>
      </c>
      <c r="AA16" s="472"/>
      <c r="AB16" s="287"/>
      <c r="AC16" s="288"/>
    </row>
    <row r="17" spans="2:29" ht="12.95" customHeight="1">
      <c r="B17" s="360"/>
      <c r="C17" s="365" t="s">
        <v>456</v>
      </c>
      <c r="D17" s="334" t="str">
        <f>IF(Badges!$F414="A","/","")</f>
        <v/>
      </c>
      <c r="E17" s="334" t="str">
        <f>IF(Badges!$F418="A","/","")</f>
        <v/>
      </c>
      <c r="F17" s="334" t="str">
        <f>IF(Badges!$F422="A","/","")</f>
        <v/>
      </c>
      <c r="G17" s="334" t="str">
        <f>IF(Badges!$F426="A","/","")</f>
        <v/>
      </c>
      <c r="H17" s="334" t="str">
        <f>IF(Badges!$F430="A","/","")</f>
        <v/>
      </c>
      <c r="I17" s="301" t="str">
        <f>IF(Summary!$F22="E","E","")</f>
        <v/>
      </c>
      <c r="J17" s="301" t="str">
        <f>IF(Summary!$G22="Y","R","")</f>
        <v/>
      </c>
      <c r="L17" s="360"/>
      <c r="M17" s="365" t="s">
        <v>1057</v>
      </c>
      <c r="N17" s="292" t="str">
        <f>IF(Badges!$F299="A","/","")</f>
        <v/>
      </c>
      <c r="O17" s="292" t="str">
        <f>IF(Badges!$F303="A","/","")</f>
        <v/>
      </c>
      <c r="P17" s="292" t="str">
        <f>IF(Badges!$F307="A","/","")</f>
        <v/>
      </c>
      <c r="Q17" s="292" t="str">
        <f>IF(Badges!$F311="A","/","")</f>
        <v/>
      </c>
      <c r="R17" s="292" t="str">
        <f>IF(Badges!$F315="A","/","")</f>
        <v/>
      </c>
      <c r="S17" s="293" t="str">
        <f>IF(Summary!$F17="E","E","")</f>
        <v/>
      </c>
      <c r="T17" s="293" t="str">
        <f>IF(Summary!$G17="Y","R","")</f>
        <v/>
      </c>
      <c r="W17" s="476" t="str">
        <f>'Fun Patches'!C18</f>
        <v>&lt;List Patch Here&gt;</v>
      </c>
      <c r="X17" s="475" t="str">
        <f>IF(Summary!$F126="E","E","")</f>
        <v/>
      </c>
      <c r="Y17" s="475" t="str">
        <f>IF(Summary!$G126="Y","R","")</f>
        <v/>
      </c>
      <c r="AA17" s="472"/>
      <c r="AB17" s="287"/>
      <c r="AC17" s="288"/>
    </row>
    <row r="18" spans="2:29" ht="12.95" customHeight="1" thickBot="1">
      <c r="B18" s="360"/>
      <c r="C18" s="365" t="s">
        <v>477</v>
      </c>
      <c r="D18" s="297" t="str">
        <f>IF(Badges!$F437="A","/","")</f>
        <v/>
      </c>
      <c r="E18" s="297" t="str">
        <f>IF(Badges!$F441="A","/","")</f>
        <v/>
      </c>
      <c r="F18" s="297" t="str">
        <f>IF(Badges!$F445="A","/","")</f>
        <v/>
      </c>
      <c r="G18" s="297" t="str">
        <f>IF(Badges!$F449="A","/","")</f>
        <v/>
      </c>
      <c r="H18" s="297" t="str">
        <f>IF(Badges!$F453="A","/","")</f>
        <v/>
      </c>
      <c r="I18" s="295" t="str">
        <f>IF(Summary!$F23="E","E","")</f>
        <v/>
      </c>
      <c r="J18" s="295" t="str">
        <f>IF(Summary!$G23="Y","R","")</f>
        <v/>
      </c>
      <c r="K18" s="285" t="str">
        <f>IF(COUNT(#REF!)=4,MAX(#REF!),"")</f>
        <v/>
      </c>
      <c r="L18" s="360"/>
      <c r="M18" s="365" t="s">
        <v>1058</v>
      </c>
      <c r="N18" s="292" t="str">
        <f>IF(Badges!$F57="A","/","")</f>
        <v/>
      </c>
      <c r="O18" s="292" t="str">
        <f>IF(Badges!$F61="A","/","")</f>
        <v/>
      </c>
      <c r="P18" s="292" t="str">
        <f>IF(Badges!$F65="A","/","")</f>
        <v/>
      </c>
      <c r="Q18" s="292" t="str">
        <f>IF(Badges!$F69="A","/","")</f>
        <v/>
      </c>
      <c r="R18" s="292" t="str">
        <f>IF(Badges!$F73="A","/","")</f>
        <v/>
      </c>
      <c r="S18" s="293" t="str">
        <f>IF(Summary!$F6="E","E","")</f>
        <v/>
      </c>
      <c r="T18" s="293" t="str">
        <f>IF(Summary!$G6="Y","R","")</f>
        <v/>
      </c>
      <c r="W18" s="476" t="str">
        <f>'Fun Patches'!C19</f>
        <v>&lt;List Patch Here&gt;</v>
      </c>
      <c r="X18" s="475" t="str">
        <f>IF(Summary!$F127="E","E","")</f>
        <v/>
      </c>
      <c r="Y18" s="475" t="str">
        <f>IF(Summary!$G127="Y","R","")</f>
        <v/>
      </c>
      <c r="AA18" s="472"/>
      <c r="AB18" s="287"/>
      <c r="AC18" s="288"/>
    </row>
    <row r="19" spans="2:29" ht="12.95" customHeight="1" thickBot="1">
      <c r="B19" s="360"/>
      <c r="C19" s="370" t="s">
        <v>530</v>
      </c>
      <c r="D19" s="292" t="str">
        <f>IF(Badges!$F496="A","/","")</f>
        <v/>
      </c>
      <c r="E19" s="292" t="str">
        <f>IF(Badges!$F500="A","/","")</f>
        <v/>
      </c>
      <c r="F19" s="292" t="str">
        <f>IF(Badges!$F504="A","/","")</f>
        <v/>
      </c>
      <c r="G19" s="292" t="str">
        <f>IF(Badges!$F508="A","/","")</f>
        <v/>
      </c>
      <c r="H19" s="292" t="str">
        <f>IF(Badges!$F512="A","/","")</f>
        <v/>
      </c>
      <c r="I19" s="293" t="str">
        <f>IF(Summary!$F26="E","E","")</f>
        <v/>
      </c>
      <c r="J19" s="293" t="str">
        <f>IF(Summary!$G26="Y","R","")</f>
        <v/>
      </c>
      <c r="L19" s="360"/>
      <c r="M19" s="381" t="s">
        <v>1091</v>
      </c>
      <c r="N19" s="376"/>
      <c r="O19" s="376"/>
      <c r="P19" s="376"/>
      <c r="Q19" s="376"/>
      <c r="R19" s="377"/>
      <c r="S19" s="295" t="str">
        <f>IF(Summary!$F78="E","E","")</f>
        <v/>
      </c>
      <c r="T19" s="295" t="str">
        <f>IF(Summary!$G78="Y","R","")</f>
        <v/>
      </c>
      <c r="U19" s="354" t="str">
        <f>IF(COUNTIF(S16:S19,"E")=4,"C"," ")</f>
        <v xml:space="preserve"> </v>
      </c>
      <c r="W19" s="476" t="str">
        <f>'Fun Patches'!C20</f>
        <v>&lt;List Patch Here&gt;</v>
      </c>
      <c r="X19" s="475" t="str">
        <f>IF(Summary!$F128="E","E","")</f>
        <v/>
      </c>
      <c r="Y19" s="475" t="str">
        <f>IF(Summary!$G128="Y","R","")</f>
        <v/>
      </c>
      <c r="AA19" s="472"/>
      <c r="AB19" s="287"/>
      <c r="AC19" s="288"/>
    </row>
    <row r="20" spans="2:29" ht="12.95" customHeight="1">
      <c r="B20" s="360"/>
      <c r="C20" s="365" t="s">
        <v>551</v>
      </c>
      <c r="D20" s="334" t="str">
        <f>IF(Badges!$F519="A","/","")</f>
        <v/>
      </c>
      <c r="E20" s="334" t="str">
        <f>IF(Badges!$F523="A","/","")</f>
        <v/>
      </c>
      <c r="F20" s="334" t="str">
        <f>IF(Badges!$F527="A","/","")</f>
        <v/>
      </c>
      <c r="G20" s="334" t="str">
        <f>IF(Badges!$F531="A","/","")</f>
        <v/>
      </c>
      <c r="H20" s="334" t="str">
        <f>IF(Badges!$F535="A","/","")</f>
        <v/>
      </c>
      <c r="I20" s="301" t="str">
        <f>IF(Summary!$F27="E","E","")</f>
        <v/>
      </c>
      <c r="J20" s="301" t="str">
        <f>IF(Summary!$G27="Y","R","")</f>
        <v/>
      </c>
      <c r="L20" s="360"/>
      <c r="M20" s="378" t="s">
        <v>935</v>
      </c>
      <c r="N20" s="379"/>
      <c r="O20" s="379"/>
      <c r="P20" s="379"/>
      <c r="Q20" s="379"/>
      <c r="R20" s="380"/>
      <c r="S20" s="293" t="str">
        <f>IF(Summary!$F79="E","E","")</f>
        <v/>
      </c>
      <c r="T20" s="293" t="str">
        <f>IF(Summary!$G79="Y","R","")</f>
        <v/>
      </c>
      <c r="W20" s="476" t="str">
        <f>'Fun Patches'!C21</f>
        <v>&lt;List Patch Here&gt;</v>
      </c>
      <c r="X20" s="475" t="str">
        <f>IF(Summary!$F129="E","E","")</f>
        <v/>
      </c>
      <c r="Y20" s="475" t="str">
        <f>IF(Summary!$G129="Y","R","")</f>
        <v/>
      </c>
      <c r="AA20" s="472"/>
      <c r="AB20" s="287"/>
      <c r="AC20" s="288"/>
    </row>
    <row r="21" spans="2:29" ht="12.95" customHeight="1" thickBot="1">
      <c r="B21" s="360"/>
      <c r="C21" s="374" t="s">
        <v>572</v>
      </c>
      <c r="D21" s="297" t="str">
        <f>IF(Badges!$F542="A","/","")</f>
        <v/>
      </c>
      <c r="E21" s="297" t="str">
        <f>IF(Badges!$F546="A","/","")</f>
        <v/>
      </c>
      <c r="F21" s="297" t="str">
        <f>IF(Badges!$F550="A","/","")</f>
        <v/>
      </c>
      <c r="G21" s="297" t="str">
        <f>IF(Badges!$F554="A","/","")</f>
        <v/>
      </c>
      <c r="H21" s="297" t="str">
        <f>IF(Badges!$F558="A","/","")</f>
        <v/>
      </c>
      <c r="I21" s="295" t="str">
        <f>IF(Summary!$F28="E","E","")</f>
        <v/>
      </c>
      <c r="J21" s="295" t="str">
        <f>IF(Summary!$G28="Y","R","")</f>
        <v/>
      </c>
      <c r="L21" s="360"/>
      <c r="M21" s="371" t="s">
        <v>1092</v>
      </c>
      <c r="N21" s="372"/>
      <c r="O21" s="372"/>
      <c r="P21" s="372"/>
      <c r="Q21" s="372"/>
      <c r="R21" s="373"/>
      <c r="S21" s="295" t="str">
        <f>IF(Summary!$F80="E","E","")</f>
        <v/>
      </c>
      <c r="T21" s="295" t="str">
        <f>IF(Summary!$G80="Y","R","")</f>
        <v/>
      </c>
      <c r="U21" s="354" t="str">
        <f>IF(COUNTIF(S20:S21,"E")=2,"C"," ")</f>
        <v xml:space="preserve"> </v>
      </c>
      <c r="W21" s="476" t="str">
        <f>'Fun Patches'!C22</f>
        <v>&lt;List Patch Here&gt;</v>
      </c>
      <c r="X21" s="475" t="str">
        <f>IF(Summary!$F130="E","E","")</f>
        <v/>
      </c>
      <c r="Y21" s="475" t="str">
        <f>IF(Summary!$G130="Y","R","")</f>
        <v/>
      </c>
      <c r="AA21" s="472"/>
      <c r="AB21" s="287"/>
      <c r="AC21" s="288"/>
    </row>
    <row r="22" spans="2:29" ht="12.95" customHeight="1">
      <c r="B22" s="360"/>
      <c r="C22" s="365" t="s">
        <v>593</v>
      </c>
      <c r="D22" s="292" t="str">
        <f>IF(Badges!$F565="A","/","")</f>
        <v/>
      </c>
      <c r="E22" s="292" t="str">
        <f>IF(Badges!$F569="A","/","")</f>
        <v/>
      </c>
      <c r="F22" s="292" t="str">
        <f>IF(Badges!$F573="A","/","")</f>
        <v/>
      </c>
      <c r="G22" s="292" t="str">
        <f>IF(Badges!$F577="A","/","")</f>
        <v/>
      </c>
      <c r="H22" s="292" t="str">
        <f>IF(Badges!$F581="A","/","")</f>
        <v/>
      </c>
      <c r="I22" s="293" t="str">
        <f>IF(Summary!$F29="E","E","")</f>
        <v/>
      </c>
      <c r="J22" s="293" t="str">
        <f>IF(Summary!$G29="Y","R","")</f>
        <v/>
      </c>
      <c r="K22" s="285" t="str">
        <f>IF(COUNT(#REF!)=2,MAX(#REF!),"")</f>
        <v/>
      </c>
      <c r="L22" s="360"/>
      <c r="M22" s="362" t="s">
        <v>942</v>
      </c>
      <c r="N22" s="363"/>
      <c r="O22" s="363"/>
      <c r="P22" s="363"/>
      <c r="Q22" s="363"/>
      <c r="R22" s="364"/>
      <c r="S22" s="293" t="str">
        <f>IF(Summary!$F81="E","E","")</f>
        <v/>
      </c>
      <c r="T22" s="293" t="str">
        <f>IF(Summary!$G81="Y","R","")</f>
        <v/>
      </c>
      <c r="U22" s="354" t="str">
        <f>IF(COUNTIF(S22:S23,"E")=2,"C"," ")</f>
        <v xml:space="preserve"> </v>
      </c>
      <c r="W22" s="476" t="str">
        <f>'Fun Patches'!C23</f>
        <v>&lt;List Patch Here&gt;</v>
      </c>
      <c r="X22" s="475" t="str">
        <f>IF(Summary!$F131="E","E","")</f>
        <v/>
      </c>
      <c r="Y22" s="475" t="str">
        <f>IF(Summary!$G131="Y","R","")</f>
        <v/>
      </c>
      <c r="AA22" s="472"/>
      <c r="AB22" s="287"/>
      <c r="AC22" s="288"/>
    </row>
    <row r="23" spans="2:29" ht="12.95" customHeight="1" thickBot="1">
      <c r="B23" s="360"/>
      <c r="C23" s="365" t="s">
        <v>614</v>
      </c>
      <c r="D23" s="334" t="str">
        <f>IF(Badges!$F588="A","/","")</f>
        <v/>
      </c>
      <c r="E23" s="334" t="str">
        <f>IF(Badges!$F592="A","/","")</f>
        <v/>
      </c>
      <c r="F23" s="334" t="str">
        <f>IF(Badges!$F596="A","/","")</f>
        <v/>
      </c>
      <c r="G23" s="334" t="str">
        <f>IF(Badges!$F600="A","/","")</f>
        <v/>
      </c>
      <c r="H23" s="334" t="str">
        <f>IF(Badges!$F604="A","/","")</f>
        <v/>
      </c>
      <c r="I23" s="301" t="str">
        <f>IF(Summary!$F30="E","E","")</f>
        <v/>
      </c>
      <c r="J23" s="301" t="str">
        <f>IF(Summary!$G30="Y","R","")</f>
        <v/>
      </c>
      <c r="L23" s="360"/>
      <c r="M23" s="375" t="s">
        <v>1093</v>
      </c>
      <c r="N23" s="376"/>
      <c r="O23" s="376"/>
      <c r="P23" s="376"/>
      <c r="Q23" s="376"/>
      <c r="R23" s="377"/>
      <c r="S23" s="295" t="str">
        <f>IF(Summary!$F82="E","E","")</f>
        <v/>
      </c>
      <c r="T23" s="295" t="str">
        <f>IF(Summary!$G82="Y","R","")</f>
        <v/>
      </c>
      <c r="U23" s="354" t="str">
        <f>IF(COUNTIF(S24:S25,"E")=2,"C"," ")</f>
        <v xml:space="preserve"> </v>
      </c>
      <c r="W23" s="476" t="str">
        <f>'Fun Patches'!C24</f>
        <v>&lt;List Patch Here&gt;</v>
      </c>
      <c r="X23" s="475" t="str">
        <f>IF(Summary!$F132="E","E","")</f>
        <v/>
      </c>
      <c r="Y23" s="475" t="str">
        <f>IF(Summary!$G132="Y","R","")</f>
        <v/>
      </c>
      <c r="AA23" s="472"/>
      <c r="AB23" s="287"/>
      <c r="AC23" s="288"/>
    </row>
    <row r="24" spans="2:29" ht="12.95" customHeight="1" thickBot="1">
      <c r="B24" s="360"/>
      <c r="C24" s="365" t="s">
        <v>635</v>
      </c>
      <c r="D24" s="297" t="str">
        <f>IF(Badges!$F611="A","/","")</f>
        <v/>
      </c>
      <c r="E24" s="297" t="str">
        <f>IF(Badges!$F615="A","/","")</f>
        <v/>
      </c>
      <c r="F24" s="297" t="str">
        <f>IF(Badges!$F619="A","/","")</f>
        <v/>
      </c>
      <c r="G24" s="297" t="str">
        <f>IF(Badges!$F623="A","/","")</f>
        <v/>
      </c>
      <c r="H24" s="297" t="str">
        <f>IF(Badges!$F627="A","/","")</f>
        <v/>
      </c>
      <c r="I24" s="295" t="str">
        <f>IF(Summary!$F31="E","E","")</f>
        <v/>
      </c>
      <c r="J24" s="295" t="str">
        <f>IF(Summary!$G31="Y","R","")</f>
        <v/>
      </c>
      <c r="K24" s="285" t="str">
        <f>IF(COUNT(#REF!)=2,MAX(#REF!),"")</f>
        <v/>
      </c>
      <c r="L24" s="360"/>
      <c r="M24" s="378" t="s">
        <v>948</v>
      </c>
      <c r="N24" s="379"/>
      <c r="O24" s="379"/>
      <c r="P24" s="379"/>
      <c r="Q24" s="379"/>
      <c r="R24" s="380"/>
      <c r="S24" s="293" t="str">
        <f>IF(Summary!$F83="E","E","")</f>
        <v/>
      </c>
      <c r="T24" s="293" t="str">
        <f>IF(Summary!$G83="Y","R","")</f>
        <v/>
      </c>
      <c r="U24" s="439"/>
      <c r="W24" s="476" t="str">
        <f>'Fun Patches'!C25</f>
        <v>&lt;List Patch Here&gt;</v>
      </c>
      <c r="X24" s="475" t="str">
        <f>IF(Summary!$F133="E","E","")</f>
        <v/>
      </c>
      <c r="Y24" s="475" t="str">
        <f>IF(Summary!$G133="Y","R","")</f>
        <v/>
      </c>
      <c r="AA24" s="472"/>
      <c r="AB24" s="287"/>
      <c r="AC24" s="288"/>
    </row>
    <row r="25" spans="2:29" ht="12.95" customHeight="1">
      <c r="B25" s="360"/>
      <c r="C25" s="370" t="s">
        <v>655</v>
      </c>
      <c r="D25" s="292" t="str">
        <f>IF(Badges!$F634="A","/","")</f>
        <v/>
      </c>
      <c r="E25" s="292" t="str">
        <f>IF(Badges!$F638="A","/","")</f>
        <v/>
      </c>
      <c r="F25" s="292" t="str">
        <f>IF(Badges!$F642="A","/","")</f>
        <v/>
      </c>
      <c r="G25" s="292" t="str">
        <f>IF(Badges!$F646="A","/","")</f>
        <v/>
      </c>
      <c r="H25" s="292" t="str">
        <f>IF(Badges!$F650="A","/","")</f>
        <v/>
      </c>
      <c r="I25" s="293" t="str">
        <f>IF(Summary!$F32="E","E","")</f>
        <v/>
      </c>
      <c r="J25" s="293" t="str">
        <f>IF(Summary!$G32="Y","R","")</f>
        <v/>
      </c>
      <c r="L25" s="360"/>
      <c r="M25" s="375" t="s">
        <v>1094</v>
      </c>
      <c r="N25" s="376"/>
      <c r="O25" s="376"/>
      <c r="P25" s="376"/>
      <c r="Q25" s="376"/>
      <c r="R25" s="377"/>
      <c r="S25" s="293" t="str">
        <f>IF(Summary!$F84="E","E","")</f>
        <v/>
      </c>
      <c r="T25" s="293" t="str">
        <f>IF(Summary!$G84="Y","R","")</f>
        <v/>
      </c>
      <c r="U25" s="607" t="s">
        <v>1136</v>
      </c>
      <c r="W25" s="476" t="str">
        <f>'Fun Patches'!C26</f>
        <v>&lt;List Patch Here&gt;</v>
      </c>
      <c r="X25" s="475" t="str">
        <f>IF(Summary!$F134="E","E","")</f>
        <v/>
      </c>
      <c r="Y25" s="475" t="str">
        <f>IF(Summary!$G134="Y","R","")</f>
        <v/>
      </c>
      <c r="AA25" s="472"/>
      <c r="AB25" s="287"/>
      <c r="AC25" s="288"/>
    </row>
    <row r="26" spans="2:29" ht="12.95" customHeight="1">
      <c r="B26" s="360"/>
      <c r="C26" s="365" t="s">
        <v>692</v>
      </c>
      <c r="D26" s="334" t="str">
        <f>IF(Badges!$F680="A","/","")</f>
        <v/>
      </c>
      <c r="E26" s="334" t="str">
        <f>IF(Badges!$F684="A","/","")</f>
        <v/>
      </c>
      <c r="F26" s="334" t="str">
        <f>IF(Badges!$F688="A","/","")</f>
        <v/>
      </c>
      <c r="G26" s="334" t="str">
        <f>IF(Badges!$F692="A","/","")</f>
        <v/>
      </c>
      <c r="H26" s="334" t="str">
        <f>IF(Badges!$F696="A","/","")</f>
        <v/>
      </c>
      <c r="I26" s="301" t="str">
        <f>IF(Summary!$F34="E","E","")</f>
        <v/>
      </c>
      <c r="J26" s="301" t="str">
        <f>IF(Summary!$G34="Y","R","")</f>
        <v/>
      </c>
      <c r="K26" s="285" t="str">
        <f>IF(COUNT(#REF!)=2,MAX(#REF!),"")</f>
        <v/>
      </c>
      <c r="L26" s="398"/>
      <c r="M26" s="398"/>
      <c r="N26" s="399"/>
      <c r="O26" s="399"/>
      <c r="P26" s="399"/>
      <c r="Q26" s="399"/>
      <c r="R26" s="399"/>
      <c r="S26" s="470"/>
      <c r="T26" s="470"/>
      <c r="U26" s="607"/>
      <c r="W26" s="476" t="str">
        <f>'Fun Patches'!C27</f>
        <v>&lt;List Patch Here&gt;</v>
      </c>
      <c r="X26" s="475" t="str">
        <f>IF(Summary!$F135="E","E","")</f>
        <v/>
      </c>
      <c r="Y26" s="475" t="str">
        <f>IF(Summary!$G135="Y","R","")</f>
        <v/>
      </c>
      <c r="AA26" s="472"/>
      <c r="AB26" s="287"/>
      <c r="AC26" s="288"/>
    </row>
    <row r="27" spans="2:29" ht="12.95" customHeight="1" thickBot="1">
      <c r="B27" s="360"/>
      <c r="C27" s="374" t="s">
        <v>713</v>
      </c>
      <c r="D27" s="297" t="str">
        <f>IF(Badges!$F703="A","/","")</f>
        <v/>
      </c>
      <c r="E27" s="297" t="str">
        <f>IF(Badges!$F707="A","/","")</f>
        <v/>
      </c>
      <c r="F27" s="297" t="str">
        <f>IF(Badges!$F711="A","/","")</f>
        <v/>
      </c>
      <c r="G27" s="297" t="str">
        <f>IF(Badges!$F715="A","/","")</f>
        <v/>
      </c>
      <c r="H27" s="297" t="str">
        <f>IF(Badges!$F719="A","/","")</f>
        <v/>
      </c>
      <c r="I27" s="295" t="str">
        <f>IF(Summary!$F35="E","E","")</f>
        <v/>
      </c>
      <c r="J27" s="295" t="str">
        <f>IF(Summary!$G35="Y","R","")</f>
        <v/>
      </c>
      <c r="L27" s="300"/>
      <c r="M27" s="300"/>
      <c r="N27" s="300"/>
      <c r="O27" s="300"/>
      <c r="P27" s="300"/>
      <c r="Q27" s="300"/>
      <c r="R27" s="300"/>
      <c r="S27" s="307"/>
      <c r="T27" s="307"/>
      <c r="U27" s="607"/>
      <c r="W27" s="476" t="str">
        <f>'Fun Patches'!C28</f>
        <v>&lt;List Patch Here&gt;</v>
      </c>
      <c r="X27" s="475" t="str">
        <f>IF(Summary!$F136="E","E","")</f>
        <v/>
      </c>
      <c r="Y27" s="475" t="str">
        <f>IF(Summary!$G136="Y","R","")</f>
        <v/>
      </c>
      <c r="AA27" s="472"/>
      <c r="AB27" s="287"/>
      <c r="AC27" s="288"/>
    </row>
    <row r="28" spans="2:29" ht="12.95" customHeight="1">
      <c r="B28" s="360"/>
      <c r="C28" s="365" t="s">
        <v>734</v>
      </c>
      <c r="D28" s="292" t="str">
        <f>IF(Badges!$F726="A","/","")</f>
        <v/>
      </c>
      <c r="E28" s="292" t="str">
        <f>IF(Badges!$F730="A","/","")</f>
        <v/>
      </c>
      <c r="F28" s="292" t="str">
        <f>IF(Badges!$F734="A","/","")</f>
        <v/>
      </c>
      <c r="G28" s="292" t="str">
        <f>IF(Badges!$F738="A","/","")</f>
        <v/>
      </c>
      <c r="H28" s="292" t="str">
        <f>IF(Badges!$F742="A","/","")</f>
        <v/>
      </c>
      <c r="I28" s="293" t="str">
        <f>IF(Summary!$F36="E","E","")</f>
        <v/>
      </c>
      <c r="J28" s="293" t="str">
        <f>IF(Summary!$G36="Y","R","")</f>
        <v/>
      </c>
      <c r="L28" s="611" t="str">
        <f>'Age-Level'!C117</f>
        <v>Investiture</v>
      </c>
      <c r="M28" s="611"/>
      <c r="N28" s="611"/>
      <c r="O28" s="611"/>
      <c r="P28" s="611"/>
      <c r="Q28" s="611"/>
      <c r="R28" s="613"/>
      <c r="S28" s="293" t="str">
        <f>IF(Summary!$F108="E","E","")</f>
        <v/>
      </c>
      <c r="T28" s="293" t="str">
        <f>IF(Summary!$G108="Y","R","")</f>
        <v/>
      </c>
      <c r="U28" s="607"/>
      <c r="W28" s="476" t="str">
        <f>'Fun Patches'!C29</f>
        <v>&lt;List Patch Here&gt;</v>
      </c>
      <c r="X28" s="475" t="str">
        <f>IF(Summary!$F137="E","E","")</f>
        <v/>
      </c>
      <c r="Y28" s="475" t="str">
        <f>IF(Summary!$G137="Y","R","")</f>
        <v/>
      </c>
      <c r="AA28" s="472"/>
      <c r="AB28" s="287"/>
      <c r="AC28" s="288"/>
    </row>
    <row r="29" spans="2:29" ht="12.95" customHeight="1">
      <c r="B29" s="360"/>
      <c r="C29" s="365" t="s">
        <v>1059</v>
      </c>
      <c r="D29" s="334" t="str">
        <f>IF(Badges!$F103="A","/","")</f>
        <v/>
      </c>
      <c r="E29" s="334" t="str">
        <f>IF(Badges!$F107="A","/","")</f>
        <v/>
      </c>
      <c r="F29" s="334" t="str">
        <f>IF(Badges!$F111="A","/","")</f>
        <v/>
      </c>
      <c r="G29" s="334" t="str">
        <f>IF(Badges!$F115="A","/","")</f>
        <v/>
      </c>
      <c r="H29" s="334" t="str">
        <f>IF(Badges!$F119="A","/","")</f>
        <v/>
      </c>
      <c r="I29" s="301" t="str">
        <f>IF(Summary!$F8="E","E","")</f>
        <v/>
      </c>
      <c r="J29" s="301" t="str">
        <f>IF(Summary!$G8="Y","R","")</f>
        <v/>
      </c>
      <c r="L29" s="611" t="str">
        <f>'Age-Level'!C118</f>
        <v>Rededication (1st year)</v>
      </c>
      <c r="M29" s="611"/>
      <c r="N29" s="611"/>
      <c r="O29" s="611"/>
      <c r="P29" s="611"/>
      <c r="Q29" s="611"/>
      <c r="R29" s="613"/>
      <c r="S29" s="293" t="str">
        <f>IF(Summary!$F109="E","E","")</f>
        <v/>
      </c>
      <c r="T29" s="293" t="str">
        <f>IF(Summary!$G109="Y","R","")</f>
        <v/>
      </c>
      <c r="U29" s="607"/>
      <c r="W29" s="476" t="str">
        <f>'Fun Patches'!C30</f>
        <v>&lt;List Patch Here&gt;</v>
      </c>
      <c r="X29" s="475" t="str">
        <f>IF(Summary!$F138="E","E","")</f>
        <v/>
      </c>
      <c r="Y29" s="475" t="str">
        <f>IF(Summary!$G138="Y","R","")</f>
        <v/>
      </c>
      <c r="AA29" s="472"/>
      <c r="AB29" s="287"/>
      <c r="AC29" s="288"/>
    </row>
    <row r="30" spans="2:29" ht="12.95" customHeight="1" thickBot="1">
      <c r="B30" s="360"/>
      <c r="C30" s="369" t="s">
        <v>1095</v>
      </c>
      <c r="D30" s="297" t="str">
        <f>IF(Badges!$F749="A","/","")</f>
        <v/>
      </c>
      <c r="E30" s="297" t="str">
        <f>IF(Badges!$F753="A","/","")</f>
        <v/>
      </c>
      <c r="F30" s="297" t="str">
        <f>IF(Badges!$F757="A","/","")</f>
        <v/>
      </c>
      <c r="G30" s="297" t="str">
        <f>IF(Badges!$F761="A","/","")</f>
        <v/>
      </c>
      <c r="H30" s="297" t="str">
        <f>IF(Badges!$F765="A","/","")</f>
        <v/>
      </c>
      <c r="I30" s="295" t="str">
        <f>IF(Summary!$F37="E","E","")</f>
        <v/>
      </c>
      <c r="J30" s="295" t="str">
        <f>IF(Summary!$G37="Y","R","")</f>
        <v/>
      </c>
      <c r="L30" s="611" t="str">
        <f>'Age-Level'!C119</f>
        <v>Rededication (2nd year)</v>
      </c>
      <c r="M30" s="611"/>
      <c r="N30" s="611"/>
      <c r="O30" s="611"/>
      <c r="P30" s="611"/>
      <c r="Q30" s="611"/>
      <c r="R30" s="613"/>
      <c r="S30" s="293" t="str">
        <f>IF(Summary!$F110="E","E","")</f>
        <v/>
      </c>
      <c r="T30" s="293" t="str">
        <f>IF(Summary!$G110="Y","R","")</f>
        <v/>
      </c>
      <c r="U30" s="607"/>
      <c r="W30" s="476" t="str">
        <f>'Fun Patches'!C31</f>
        <v>&lt;List Patch Here&gt;</v>
      </c>
      <c r="X30" s="475" t="str">
        <f>IF(Summary!$F139="E","E","")</f>
        <v/>
      </c>
      <c r="Y30" s="475" t="str">
        <f>IF(Summary!$G139="Y","R","")</f>
        <v/>
      </c>
      <c r="AA30" s="472"/>
      <c r="AB30" s="287"/>
      <c r="AC30" s="288"/>
    </row>
    <row r="31" spans="2:29" ht="12.95" customHeight="1">
      <c r="B31" s="360"/>
      <c r="C31" s="370" t="s">
        <v>756</v>
      </c>
      <c r="D31" s="292" t="str">
        <f>IF(Badges!$F772="A","/","")</f>
        <v/>
      </c>
      <c r="E31" s="292" t="str">
        <f>IF(Badges!$F776="A","/","")</f>
        <v/>
      </c>
      <c r="F31" s="292" t="str">
        <f>IF(Badges!$F780="A","/","")</f>
        <v/>
      </c>
      <c r="G31" s="292" t="str">
        <f>IF(Badges!$F784="A","/","")</f>
        <v/>
      </c>
      <c r="H31" s="292" t="str">
        <f>IF(Badges!$F788="A","/","")</f>
        <v/>
      </c>
      <c r="I31" s="293" t="str">
        <f>IF(Summary!$F38="E","E","")</f>
        <v/>
      </c>
      <c r="J31" s="293" t="str">
        <f>IF(Summary!$G38="Y","R","")</f>
        <v/>
      </c>
      <c r="L31" s="611" t="str">
        <f>'Age-Level'!C120</f>
        <v>Rededication (3rd year)</v>
      </c>
      <c r="M31" s="611"/>
      <c r="N31" s="611"/>
      <c r="O31" s="611"/>
      <c r="P31" s="611"/>
      <c r="Q31" s="611"/>
      <c r="R31" s="613"/>
      <c r="S31" s="293" t="str">
        <f>IF(Summary!$F111="E","E","")</f>
        <v/>
      </c>
      <c r="T31" s="293" t="str">
        <f>IF(Summary!$G111="Y","R","")</f>
        <v/>
      </c>
      <c r="U31" s="607"/>
      <c r="W31" s="476" t="str">
        <f>'Fun Patches'!C32</f>
        <v>&lt;List Patch Here&gt;</v>
      </c>
      <c r="X31" s="475" t="str">
        <f>IF(Summary!$F140="E","E","")</f>
        <v/>
      </c>
      <c r="Y31" s="475" t="str">
        <f>IF(Summary!$G140="Y","R","")</f>
        <v/>
      </c>
      <c r="AA31" s="472"/>
      <c r="AB31" s="287"/>
      <c r="AC31" s="288"/>
    </row>
    <row r="32" spans="2:29" ht="12.95" customHeight="1" thickBot="1">
      <c r="B32" s="360"/>
      <c r="C32" s="374" t="s">
        <v>777</v>
      </c>
      <c r="D32" s="297" t="str">
        <f>IF(Badges!$F791="C","/","")</f>
        <v/>
      </c>
      <c r="E32" s="297" t="str">
        <f>IF(Badges!$F792="C","/","")</f>
        <v/>
      </c>
      <c r="F32" s="297" t="str">
        <f>IF(Badges!$F793="C","/","")</f>
        <v/>
      </c>
      <c r="G32" s="297" t="str">
        <f>IF(Badges!$F794="C","/","")</f>
        <v/>
      </c>
      <c r="H32" s="297" t="str">
        <f>IF(Badges!$F795="C","/","")</f>
        <v/>
      </c>
      <c r="I32" s="295" t="str">
        <f>IF(Summary!$F39="E","E","")</f>
        <v/>
      </c>
      <c r="J32" s="295" t="str">
        <f>IF(Summary!$G39="Y","R","")</f>
        <v/>
      </c>
      <c r="L32" s="398"/>
      <c r="M32" s="398"/>
      <c r="N32" s="399"/>
      <c r="O32" s="399"/>
      <c r="P32" s="399"/>
      <c r="Q32" s="399"/>
      <c r="R32" s="399"/>
      <c r="S32" s="470"/>
      <c r="T32" s="470"/>
      <c r="U32" s="607"/>
      <c r="W32" s="476" t="str">
        <f>'Fun Patches'!C33</f>
        <v>&lt;List Patch Here&gt;</v>
      </c>
      <c r="X32" s="475" t="str">
        <f>IF(Summary!$F141="E","E","")</f>
        <v/>
      </c>
      <c r="Y32" s="475" t="str">
        <f>IF(Summary!$G141="Y","R","")</f>
        <v/>
      </c>
      <c r="AA32" s="472"/>
      <c r="AB32" s="287"/>
      <c r="AC32" s="288"/>
    </row>
    <row r="33" spans="2:29" ht="12.95" customHeight="1">
      <c r="B33" s="360"/>
      <c r="C33" s="361" t="s">
        <v>1096</v>
      </c>
      <c r="D33" s="292" t="str">
        <f>IF(Badges!$F802="A","/","")</f>
        <v/>
      </c>
      <c r="E33" s="292" t="str">
        <f>IF(Badges!$F806="A","/","")</f>
        <v/>
      </c>
      <c r="F33" s="292" t="str">
        <f>IF(Badges!$F810="A","/","")</f>
        <v/>
      </c>
      <c r="G33" s="292" t="str">
        <f>IF(Badges!$F814="A","/","")</f>
        <v/>
      </c>
      <c r="H33" s="292" t="str">
        <f>IF(Badges!$F818="A","/","")</f>
        <v/>
      </c>
      <c r="I33" s="293" t="str">
        <f>IF(Summary!$F40="E","E","")</f>
        <v/>
      </c>
      <c r="J33" s="293" t="str">
        <f>IF(Summary!$G40="Y","R","")</f>
        <v/>
      </c>
      <c r="L33" s="300"/>
      <c r="M33" s="300"/>
      <c r="N33" s="300"/>
      <c r="O33" s="300"/>
      <c r="P33" s="300"/>
      <c r="Q33" s="300"/>
      <c r="R33" s="300"/>
      <c r="S33" s="307"/>
      <c r="T33" s="307"/>
      <c r="U33" s="607"/>
      <c r="W33" s="476" t="str">
        <f>'Fun Patches'!C34</f>
        <v>&lt;List Patch Here&gt;</v>
      </c>
      <c r="X33" s="475" t="str">
        <f>IF(Summary!$F142="E","E","")</f>
        <v/>
      </c>
      <c r="Y33" s="475" t="str">
        <f>IF(Summary!$G142="Y","R","")</f>
        <v/>
      </c>
      <c r="AA33" s="472"/>
      <c r="AB33" s="287"/>
      <c r="AC33" s="288"/>
    </row>
    <row r="34" spans="2:29" ht="12.95" customHeight="1">
      <c r="B34" s="360"/>
      <c r="C34" s="369" t="s">
        <v>1060</v>
      </c>
      <c r="D34" s="334" t="str">
        <f>IF(Badges!$F825="A","/","")</f>
        <v/>
      </c>
      <c r="E34" s="334" t="str">
        <f>IF(Badges!$F829="A","/","")</f>
        <v/>
      </c>
      <c r="F34" s="334" t="str">
        <f>IF(Badges!$F833="A","/","")</f>
        <v/>
      </c>
      <c r="G34" s="334" t="str">
        <f>IF(Badges!$F837="A","/","")</f>
        <v/>
      </c>
      <c r="H34" s="334" t="str">
        <f>IF(Badges!$F841="A","/","")</f>
        <v/>
      </c>
      <c r="I34" s="301" t="str">
        <f>IF(Summary!$F41="E","E","")</f>
        <v/>
      </c>
      <c r="J34" s="301" t="str">
        <f>IF(Summary!$G41="Y","R","")</f>
        <v/>
      </c>
      <c r="L34" s="612" t="str">
        <f>'Council Own'!B6</f>
        <v>&lt;&lt;List Badge 1 Here&gt;&gt;</v>
      </c>
      <c r="M34" s="613"/>
      <c r="N34" s="292" t="str">
        <f>IF('Council Own'!$F11="A","/","")</f>
        <v/>
      </c>
      <c r="O34" s="292" t="str">
        <f>IF('Council Own'!$F15="A","/","")</f>
        <v/>
      </c>
      <c r="P34" s="292" t="str">
        <f>IF('Council Own'!$F19="A","/","")</f>
        <v/>
      </c>
      <c r="Q34" s="292" t="str">
        <f>IF('Council Own'!$F23="A","/","")</f>
        <v/>
      </c>
      <c r="R34" s="292" t="str">
        <f>IF('Council Own'!$F27="A","/","")</f>
        <v/>
      </c>
      <c r="S34" s="293" t="str">
        <f>IF(Summary!$F86="E","E","")</f>
        <v/>
      </c>
      <c r="T34" s="308" t="str">
        <f>IF(Summary!$G86="Y","R","")</f>
        <v/>
      </c>
      <c r="U34" s="607"/>
      <c r="W34" s="476" t="str">
        <f>'Fun Patches'!C35</f>
        <v>&lt;List Patch Here&gt;</v>
      </c>
      <c r="X34" s="475" t="str">
        <f>IF(Summary!$F143="E","E","")</f>
        <v/>
      </c>
      <c r="Y34" s="475" t="str">
        <f>IF(Summary!$G143="Y","R","")</f>
        <v/>
      </c>
      <c r="AA34" s="472"/>
      <c r="AB34" s="287"/>
      <c r="AC34" s="288"/>
    </row>
    <row r="35" spans="2:29" ht="12.95" customHeight="1">
      <c r="L35" s="612" t="str">
        <f>'Council Own'!B30</f>
        <v>&lt;&lt;List Badge 2 Here&gt;&gt;</v>
      </c>
      <c r="M35" s="613"/>
      <c r="N35" s="292" t="str">
        <f>IF('Council Own'!$F35="A","/","")</f>
        <v/>
      </c>
      <c r="O35" s="292" t="str">
        <f>IF('Council Own'!$F39="A","/","")</f>
        <v/>
      </c>
      <c r="P35" s="292" t="str">
        <f>IF('Council Own'!$F43="A","/","")</f>
        <v/>
      </c>
      <c r="Q35" s="292" t="str">
        <f>IF('Council Own'!$F47="A","/","")</f>
        <v/>
      </c>
      <c r="R35" s="292" t="str">
        <f>IF('Council Own'!$F51="A","/","")</f>
        <v/>
      </c>
      <c r="S35" s="293" t="str">
        <f>IF(Summary!$F87="E","E","")</f>
        <v/>
      </c>
      <c r="T35" s="308" t="str">
        <f>IF(Summary!$G87="Y","R","")</f>
        <v/>
      </c>
      <c r="U35" s="607"/>
      <c r="W35" s="476" t="str">
        <f>'Fun Patches'!C36</f>
        <v>&lt;List Patch Here&gt;</v>
      </c>
      <c r="X35" s="475" t="str">
        <f>IF(Summary!$F144="E","E","")</f>
        <v/>
      </c>
      <c r="Y35" s="475" t="str">
        <f>IF(Summary!$G144="Y","R","")</f>
        <v/>
      </c>
      <c r="AA35" s="472"/>
      <c r="AB35" s="287"/>
      <c r="AC35" s="288"/>
    </row>
    <row r="36" spans="2:29" ht="12.95" customHeight="1">
      <c r="L36" s="614" t="str">
        <f>'Council Own'!B54</f>
        <v>&lt;&lt;List Badge 3 Here&gt;&gt;</v>
      </c>
      <c r="M36" s="615"/>
      <c r="N36" s="334" t="str">
        <f>IF('Council Own'!$F59="A","/","")</f>
        <v/>
      </c>
      <c r="O36" s="334" t="str">
        <f>IF('Council Own'!$F63="A","/","")</f>
        <v/>
      </c>
      <c r="P36" s="334" t="str">
        <f>IF('Council Own'!$F67="A","/","")</f>
        <v/>
      </c>
      <c r="Q36" s="334" t="str">
        <f>IF('Council Own'!$F71="A","/","")</f>
        <v/>
      </c>
      <c r="R36" s="334" t="str">
        <f>IF('Council Own'!$F75="A","/","")</f>
        <v/>
      </c>
      <c r="S36" s="301" t="str">
        <f>IF(Summary!$F88="E","E","")</f>
        <v/>
      </c>
      <c r="T36" s="335" t="str">
        <f>IF(Summary!$G88="Y","R","")</f>
        <v/>
      </c>
      <c r="U36" s="607"/>
      <c r="W36" s="476" t="str">
        <f>'Fun Patches'!C37</f>
        <v>&lt;List Patch Here&gt;</v>
      </c>
      <c r="X36" s="475" t="str">
        <f>IF(Summary!$F145="E","E","")</f>
        <v/>
      </c>
      <c r="Y36" s="475" t="str">
        <f>IF(Summary!$G145="Y","R","")</f>
        <v/>
      </c>
      <c r="AA36" s="472"/>
      <c r="AB36" s="287"/>
      <c r="AC36" s="288"/>
    </row>
    <row r="37" spans="2:29" ht="12.95" customHeight="1">
      <c r="B37" s="382"/>
      <c r="C37" s="361" t="s">
        <v>509</v>
      </c>
      <c r="D37" s="292" t="str">
        <f>IF(Badges!$F473="A","/","")</f>
        <v/>
      </c>
      <c r="E37" s="292" t="str">
        <f>IF(Badges!$F477="A","/","")</f>
        <v/>
      </c>
      <c r="F37" s="292" t="str">
        <f>IF(Badges!$F481="A","/","")</f>
        <v/>
      </c>
      <c r="G37" s="292" t="str">
        <f>IF(Badges!$F485="A","/","")</f>
        <v/>
      </c>
      <c r="H37" s="292" t="str">
        <f>IF(Badges!$F489="A","/","")</f>
        <v/>
      </c>
      <c r="I37" s="293" t="str">
        <f>IF(Summary!$F25="E","E","")</f>
        <v/>
      </c>
      <c r="J37" s="293" t="str">
        <f>IF(Summary!$G25="Y","R","")</f>
        <v/>
      </c>
      <c r="L37" s="614" t="str">
        <f>'Council Own'!B78</f>
        <v>&lt;&lt;List Badge 4 Here&gt;&gt;</v>
      </c>
      <c r="M37" s="615"/>
      <c r="N37" s="334" t="str">
        <f>IF('Council Own'!$F83="A","/","")</f>
        <v/>
      </c>
      <c r="O37" s="334" t="str">
        <f>IF('Council Own'!$F87="A","/","")</f>
        <v/>
      </c>
      <c r="P37" s="334" t="str">
        <f>IF('Council Own'!$F91="A","/","")</f>
        <v/>
      </c>
      <c r="Q37" s="334" t="str">
        <f>IF('Council Own'!$F95="A","/","")</f>
        <v/>
      </c>
      <c r="R37" s="334" t="str">
        <f>IF('Council Own'!$F99="A","/","")</f>
        <v/>
      </c>
      <c r="S37" s="301" t="str">
        <f>IF(Summary!$F89="E","E","")</f>
        <v/>
      </c>
      <c r="T37" s="335" t="str">
        <f>IF(Summary!$G89="Y","R","")</f>
        <v/>
      </c>
      <c r="U37" s="607"/>
      <c r="W37" s="476" t="str">
        <f>'Fun Patches'!C38</f>
        <v>&lt;List Patch Here&gt;</v>
      </c>
      <c r="X37" s="475" t="str">
        <f>IF(Summary!$F146="E","E","")</f>
        <v/>
      </c>
      <c r="Y37" s="475" t="str">
        <f>IF(Summary!$G146="Y","R","")</f>
        <v/>
      </c>
      <c r="AA37" s="472"/>
      <c r="AB37" s="287"/>
      <c r="AC37" s="288"/>
    </row>
    <row r="38" spans="2:29" ht="12.95" customHeight="1" thickBot="1">
      <c r="B38" s="383"/>
      <c r="C38" s="374" t="s">
        <v>676</v>
      </c>
      <c r="D38" s="297" t="str">
        <f>IF(Badges!$F657="A","/","")</f>
        <v/>
      </c>
      <c r="E38" s="297" t="str">
        <f>IF(Badges!$F661="A","/","")</f>
        <v/>
      </c>
      <c r="F38" s="297" t="str">
        <f>IF(Badges!$F665="A","/","")</f>
        <v/>
      </c>
      <c r="G38" s="297" t="str">
        <f>IF(Badges!$F669="A","/","")</f>
        <v/>
      </c>
      <c r="H38" s="297" t="str">
        <f>IF(Badges!$F673="A","/","")</f>
        <v/>
      </c>
      <c r="I38" s="295" t="str">
        <f>IF(Summary!$F33="E","E","")</f>
        <v/>
      </c>
      <c r="J38" s="295" t="str">
        <f>IF(Summary!$G33="Y","R","")</f>
        <v/>
      </c>
      <c r="L38" s="614" t="str">
        <f>'Council Own'!B102</f>
        <v>&lt;&lt;List Badge 5 Here&gt;&gt;</v>
      </c>
      <c r="M38" s="615"/>
      <c r="N38" s="334" t="str">
        <f>IF('Council Own'!$F107="A","/","")</f>
        <v/>
      </c>
      <c r="O38" s="334" t="str">
        <f>IF('Council Own'!$F111="A","/","")</f>
        <v/>
      </c>
      <c r="P38" s="334" t="str">
        <f>IF('Council Own'!$F115="A","/","")</f>
        <v/>
      </c>
      <c r="Q38" s="334" t="str">
        <f>IF('Council Own'!$F119="A","/","")</f>
        <v/>
      </c>
      <c r="R38" s="334" t="str">
        <f>IF('Council Own'!$F123="A","/","")</f>
        <v/>
      </c>
      <c r="S38" s="301" t="str">
        <f>IF(Summary!$F90="E","E","")</f>
        <v/>
      </c>
      <c r="T38" s="335" t="str">
        <f>IF(Summary!$G90="Y","R","")</f>
        <v/>
      </c>
      <c r="U38" s="607"/>
      <c r="W38" s="476" t="str">
        <f>'Fun Patches'!C39</f>
        <v>&lt;List Patch Here&gt;</v>
      </c>
      <c r="X38" s="475" t="str">
        <f>IF(Summary!$F147="E","E","")</f>
        <v/>
      </c>
      <c r="Y38" s="475" t="str">
        <f>IF(Summary!$G147="Y","R","")</f>
        <v/>
      </c>
      <c r="AA38" s="472"/>
      <c r="AB38" s="287"/>
      <c r="AC38" s="288"/>
    </row>
    <row r="39" spans="2:29" ht="12.95" customHeight="1">
      <c r="B39" s="383"/>
      <c r="C39" s="361" t="s">
        <v>498</v>
      </c>
      <c r="D39" s="292" t="str">
        <f>IF(Badges!$F458="A","/","")</f>
        <v/>
      </c>
      <c r="E39" s="292" t="str">
        <f>IF(Badges!$F460="A","/","")</f>
        <v/>
      </c>
      <c r="F39" s="292" t="str">
        <f>IF(Badges!$F462="A","/","")</f>
        <v/>
      </c>
      <c r="G39" s="292" t="str">
        <f>IF(Badges!$F464="A","/","")</f>
        <v/>
      </c>
      <c r="H39" s="292" t="str">
        <f>IF(Badges!$F466="A","/","")</f>
        <v/>
      </c>
      <c r="I39" s="293" t="str">
        <f>IF(Summary!$F24="E","E","")</f>
        <v/>
      </c>
      <c r="J39" s="293" t="str">
        <f>IF(Summary!$G24="Y","R","")</f>
        <v/>
      </c>
      <c r="L39" s="614" t="str">
        <f>'Council Own'!B125</f>
        <v>&lt;&lt;List Badge 6 Here&gt;&gt;</v>
      </c>
      <c r="M39" s="615"/>
      <c r="N39" s="334" t="str">
        <f>IF('Council Own'!$F130="A","/","")</f>
        <v/>
      </c>
      <c r="O39" s="334" t="str">
        <f>IF('Council Own'!$F134="A","/","")</f>
        <v/>
      </c>
      <c r="P39" s="334" t="str">
        <f>IF('Council Own'!$F138="A","/","")</f>
        <v/>
      </c>
      <c r="Q39" s="334" t="str">
        <f>IF('Council Own'!$F142="A","/","")</f>
        <v/>
      </c>
      <c r="R39" s="334" t="str">
        <f>IF('Council Own'!$F146="A","/","")</f>
        <v/>
      </c>
      <c r="S39" s="301" t="str">
        <f>IF(Summary!$F91="E","E","")</f>
        <v/>
      </c>
      <c r="T39" s="335" t="str">
        <f>IF(Summary!$G91="Y","R","")</f>
        <v/>
      </c>
      <c r="U39" s="607"/>
      <c r="W39" s="476" t="str">
        <f>'Fun Patches'!C40</f>
        <v>&lt;List Patch Here&gt;</v>
      </c>
      <c r="X39" s="475" t="str">
        <f>IF(Summary!$F148="E","E","")</f>
        <v/>
      </c>
      <c r="Y39" s="475" t="str">
        <f>IF(Summary!$G148="Y","R","")</f>
        <v/>
      </c>
      <c r="AA39" s="472"/>
      <c r="AB39" s="287"/>
      <c r="AC39" s="288"/>
    </row>
    <row r="40" spans="2:29" ht="12.95" customHeight="1">
      <c r="B40" s="384"/>
      <c r="C40" s="369" t="s">
        <v>340</v>
      </c>
      <c r="D40" s="292" t="str">
        <f>IF(Badges!$F284="A","/","")</f>
        <v/>
      </c>
      <c r="E40" s="292" t="str">
        <f>IF(Badges!$F286="A","/","")</f>
        <v/>
      </c>
      <c r="F40" s="292" t="str">
        <f>IF(Badges!$F288="A","/","")</f>
        <v/>
      </c>
      <c r="G40" s="292" t="str">
        <f>IF(Badges!$F290="A","/","")</f>
        <v/>
      </c>
      <c r="H40" s="292" t="str">
        <f>IF(Badges!$F292="A","/","")</f>
        <v/>
      </c>
      <c r="I40" s="293" t="str">
        <f>IF(Summary!$F16="E","E","")</f>
        <v/>
      </c>
      <c r="J40" s="293" t="str">
        <f>IF(Summary!$G16="Y","R","")</f>
        <v/>
      </c>
      <c r="L40" s="614" t="str">
        <f>'Council Own'!B149</f>
        <v>&lt;&lt;List Badge 7 Here&gt;&gt;</v>
      </c>
      <c r="M40" s="615"/>
      <c r="N40" s="334" t="str">
        <f>IF('Council Own'!$F154="A","/","")</f>
        <v/>
      </c>
      <c r="O40" s="334" t="str">
        <f>IF('Council Own'!$F158="A","/","")</f>
        <v/>
      </c>
      <c r="P40" s="334" t="str">
        <f>IF('Council Own'!$F162="A","/","")</f>
        <v/>
      </c>
      <c r="Q40" s="334" t="str">
        <f>IF('Council Own'!$F166="A","/","")</f>
        <v/>
      </c>
      <c r="R40" s="334" t="str">
        <f>IF('Council Own'!$F170="A","/","")</f>
        <v/>
      </c>
      <c r="S40" s="301" t="str">
        <f>IF(Summary!$F92="E","E","")</f>
        <v/>
      </c>
      <c r="T40" s="335" t="str">
        <f>IF(Summary!$G92="Y","R","")</f>
        <v/>
      </c>
      <c r="U40" s="607"/>
      <c r="W40" s="476" t="str">
        <f>'Fun Patches'!C41</f>
        <v>&lt;List Patch Here&gt;</v>
      </c>
      <c r="X40" s="475" t="str">
        <f>IF(Summary!$F149="E","E","")</f>
        <v/>
      </c>
      <c r="Y40" s="475" t="str">
        <f>IF(Summary!$G149="Y","R","")</f>
        <v/>
      </c>
      <c r="AA40" s="472"/>
      <c r="AB40" s="287"/>
      <c r="AC40" s="288"/>
    </row>
    <row r="41" spans="2:29" ht="12.95" customHeight="1">
      <c r="L41" s="614" t="str">
        <f>'Council Own'!B173</f>
        <v>&lt;&lt;List Badge 8 Here&gt;&gt;</v>
      </c>
      <c r="M41" s="615"/>
      <c r="N41" s="334" t="str">
        <f>IF('Council Own'!$F178="A","/","")</f>
        <v/>
      </c>
      <c r="O41" s="334" t="str">
        <f>IF('Council Own'!$F182="A","/","")</f>
        <v/>
      </c>
      <c r="P41" s="334" t="str">
        <f>IF('Council Own'!$F186="A","/","")</f>
        <v/>
      </c>
      <c r="Q41" s="334" t="str">
        <f>IF('Council Own'!$F190="A","/","")</f>
        <v/>
      </c>
      <c r="R41" s="334" t="str">
        <f>IF('Council Own'!$F194="A","/","")</f>
        <v/>
      </c>
      <c r="S41" s="301" t="str">
        <f>IF(Summary!$F93="E","E","")</f>
        <v/>
      </c>
      <c r="T41" s="335" t="str">
        <f>IF(Summary!$G93="Y","R","")</f>
        <v/>
      </c>
      <c r="U41" s="607"/>
      <c r="W41" s="476" t="str">
        <f>'Fun Patches'!C42</f>
        <v>&lt;List Patch Here&gt;</v>
      </c>
      <c r="X41" s="475" t="str">
        <f>IF(Summary!$F150="E","E","")</f>
        <v/>
      </c>
      <c r="Y41" s="475" t="str">
        <f>IF(Summary!$G150="Y","R","")</f>
        <v/>
      </c>
      <c r="AA41" s="472"/>
      <c r="AB41" s="287"/>
      <c r="AC41" s="288"/>
    </row>
    <row r="42" spans="2:29" ht="12.95" customHeight="1">
      <c r="L42" s="614" t="str">
        <f>'Council Own'!B197</f>
        <v>&lt;&lt;List Badge 9 Here&gt;&gt;</v>
      </c>
      <c r="M42" s="615"/>
      <c r="N42" s="334" t="str">
        <f>IF('Council Own'!$F202="A","/","")</f>
        <v/>
      </c>
      <c r="O42" s="334" t="str">
        <f>IF('Council Own'!$F206="A","/","")</f>
        <v/>
      </c>
      <c r="P42" s="334" t="str">
        <f>IF('Council Own'!$F210="A","/","")</f>
        <v/>
      </c>
      <c r="Q42" s="334" t="str">
        <f>IF('Council Own'!$F214="A","/","")</f>
        <v/>
      </c>
      <c r="R42" s="334" t="str">
        <f>IF('Council Own'!$F218="A","/","")</f>
        <v/>
      </c>
      <c r="S42" s="301" t="str">
        <f>IF(Summary!$F94="E","E","")</f>
        <v/>
      </c>
      <c r="T42" s="335" t="str">
        <f>IF(Summary!$G94="Y","R","")</f>
        <v/>
      </c>
      <c r="U42" s="607"/>
      <c r="W42" s="476" t="str">
        <f>'Fun Patches'!C43</f>
        <v>&lt;List Patch Here&gt;</v>
      </c>
      <c r="X42" s="475" t="str">
        <f>IF(Summary!$F151="E","E","")</f>
        <v/>
      </c>
      <c r="Y42" s="475" t="str">
        <f>IF(Summary!$G151="Y","R","")</f>
        <v/>
      </c>
      <c r="AA42" s="472"/>
      <c r="AB42" s="287"/>
      <c r="AC42" s="288"/>
    </row>
    <row r="43" spans="2:29" ht="12.95" customHeight="1">
      <c r="B43" s="360"/>
      <c r="C43" s="361" t="s">
        <v>1061</v>
      </c>
      <c r="D43" s="292" t="str">
        <f>IF(Badges!$F846="C","/","")</f>
        <v/>
      </c>
      <c r="E43" s="292" t="str">
        <f>IF(Badges!$F847="C","/","")</f>
        <v/>
      </c>
      <c r="F43" s="292" t="str">
        <f>IF(Badges!$F848="C","/","")</f>
        <v/>
      </c>
      <c r="G43" s="292" t="str">
        <f>IF(Badges!$F849="C","/","")</f>
        <v/>
      </c>
      <c r="H43" s="292" t="str">
        <f>IF(Badges!$F850="C","/","")</f>
        <v/>
      </c>
      <c r="I43" s="293" t="str">
        <f>IF(Summary!$F43="E","E","")</f>
        <v/>
      </c>
      <c r="J43" s="293" t="str">
        <f>IF(Summary!$G43="Y","R","")</f>
        <v/>
      </c>
      <c r="L43" s="614" t="str">
        <f>'Council Own'!B221</f>
        <v>&lt;&lt;List Badge 10 Here&gt;&gt;</v>
      </c>
      <c r="M43" s="615"/>
      <c r="N43" s="334" t="str">
        <f>IF('Council Own'!$F226="A","/","")</f>
        <v/>
      </c>
      <c r="O43" s="334" t="str">
        <f>IF('Council Own'!$F230="A","/","")</f>
        <v/>
      </c>
      <c r="P43" s="334" t="str">
        <f>IF('Council Own'!$F234="A","/","")</f>
        <v/>
      </c>
      <c r="Q43" s="334" t="str">
        <f>IF('Council Own'!$F238="A","/","")</f>
        <v/>
      </c>
      <c r="R43" s="334" t="str">
        <f>IF('Council Own'!$F242="A","/","")</f>
        <v/>
      </c>
      <c r="S43" s="301" t="str">
        <f>IF(Summary!$F95="E","E","")</f>
        <v/>
      </c>
      <c r="T43" s="335" t="str">
        <f>IF(Summary!$G95="Y","R","")</f>
        <v/>
      </c>
      <c r="U43" s="607"/>
      <c r="W43" s="476" t="str">
        <f>'Fun Patches'!C44</f>
        <v>&lt;List Patch Here&gt;</v>
      </c>
      <c r="X43" s="475" t="str">
        <f>IF(Summary!$F152="E","E","")</f>
        <v/>
      </c>
      <c r="Y43" s="475" t="str">
        <f>IF(Summary!$G152="Y","R","")</f>
        <v/>
      </c>
      <c r="AA43" s="472"/>
      <c r="AB43" s="287"/>
      <c r="AC43" s="288"/>
    </row>
    <row r="44" spans="2:29" ht="12.95" customHeight="1">
      <c r="B44" s="360"/>
      <c r="C44" s="365" t="s">
        <v>1062</v>
      </c>
      <c r="D44" s="292" t="str">
        <f>IF(Badges!$F853="C","/","")</f>
        <v/>
      </c>
      <c r="E44" s="292" t="str">
        <f>IF(Badges!$F854="C","/","")</f>
        <v/>
      </c>
      <c r="F44" s="292" t="str">
        <f>IF(Badges!$F855="C","/","")</f>
        <v/>
      </c>
      <c r="G44" s="292" t="str">
        <f>IF(Badges!$F856="C","/","")</f>
        <v/>
      </c>
      <c r="H44" s="292" t="str">
        <f>IF(Badges!$F857="C","/","")</f>
        <v/>
      </c>
      <c r="I44" s="293" t="str">
        <f>IF(Summary!$F44="E","E","")</f>
        <v/>
      </c>
      <c r="J44" s="293" t="str">
        <f>IF(Summary!$G44="Y","R","")</f>
        <v/>
      </c>
      <c r="U44" s="607"/>
      <c r="W44" s="476" t="str">
        <f>'Fun Patches'!C45</f>
        <v>&lt;List Patch Here&gt;</v>
      </c>
      <c r="X44" s="475" t="str">
        <f>IF(Summary!$F153="E","E","")</f>
        <v/>
      </c>
      <c r="Y44" s="475" t="str">
        <f>IF(Summary!$G153="Y","R","")</f>
        <v/>
      </c>
      <c r="AA44" s="472"/>
      <c r="AB44" s="287"/>
      <c r="AC44" s="288"/>
    </row>
    <row r="45" spans="2:29" ht="12.95" customHeight="1" thickBot="1">
      <c r="B45" s="360"/>
      <c r="C45" s="374" t="s">
        <v>1063</v>
      </c>
      <c r="D45" s="297" t="str">
        <f>IF(Badges!$F860="C","/","")</f>
        <v/>
      </c>
      <c r="E45" s="297" t="str">
        <f>IF(Badges!$F861="C","/","")</f>
        <v/>
      </c>
      <c r="F45" s="297" t="str">
        <f>IF(Badges!$F862="C","/","")</f>
        <v/>
      </c>
      <c r="G45" s="297" t="str">
        <f>IF(Badges!$F863="C","/","")</f>
        <v/>
      </c>
      <c r="H45" s="297" t="str">
        <f>IF(Badges!$F864="C","/","")</f>
        <v/>
      </c>
      <c r="I45" s="295" t="str">
        <f>IF(Summary!$F45="E","E","")</f>
        <v/>
      </c>
      <c r="J45" s="295" t="str">
        <f>IF(Summary!$G45="Y","R","")</f>
        <v/>
      </c>
      <c r="U45" s="607"/>
      <c r="W45" s="476" t="str">
        <f>'Fun Patches'!C46</f>
        <v>&lt;List Patch Here&gt;</v>
      </c>
      <c r="X45" s="475" t="str">
        <f>IF(Summary!$F154="E","E","")</f>
        <v/>
      </c>
      <c r="Y45" s="475" t="str">
        <f>IF(Summary!$G154="Y","R","")</f>
        <v/>
      </c>
      <c r="AA45" s="472"/>
      <c r="AB45" s="287"/>
      <c r="AC45" s="288"/>
    </row>
    <row r="46" spans="2:29" ht="12.95" customHeight="1">
      <c r="B46" s="360"/>
      <c r="C46" s="361" t="s">
        <v>1064</v>
      </c>
      <c r="D46" s="292" t="str">
        <f>IF(Badges!$F868="C","/","")</f>
        <v/>
      </c>
      <c r="E46" s="292" t="str">
        <f>IF(Badges!$F869="C","/","")</f>
        <v/>
      </c>
      <c r="F46" s="292" t="str">
        <f>IF(Badges!$F870="C","/","")</f>
        <v/>
      </c>
      <c r="G46" s="292" t="str">
        <f>IF(Badges!$F871="C","/","")</f>
        <v/>
      </c>
      <c r="H46" s="292" t="str">
        <f>IF(Badges!$F872="C","/","")</f>
        <v/>
      </c>
      <c r="I46" s="293" t="str">
        <f>IF(Summary!$F47="E","E","")</f>
        <v/>
      </c>
      <c r="J46" s="293" t="str">
        <f>IF(Summary!$G47="Y","R","")</f>
        <v/>
      </c>
      <c r="L46" s="610"/>
      <c r="M46" s="610"/>
      <c r="N46" s="610"/>
      <c r="O46" s="610"/>
      <c r="P46" s="610"/>
      <c r="Q46" s="610"/>
      <c r="R46" s="616"/>
      <c r="S46" s="283"/>
      <c r="T46" s="284"/>
      <c r="U46" s="607"/>
      <c r="W46" s="476" t="str">
        <f>'Fun Patches'!C47</f>
        <v>&lt;List Patch Here&gt;</v>
      </c>
      <c r="X46" s="475" t="str">
        <f>IF(Summary!$F155="E","E","")</f>
        <v/>
      </c>
      <c r="Y46" s="475" t="str">
        <f>IF(Summary!$G155="Y","R","")</f>
        <v/>
      </c>
      <c r="AA46" s="472"/>
      <c r="AB46" s="287"/>
      <c r="AC46" s="288"/>
    </row>
    <row r="47" spans="2:29" ht="12.95" customHeight="1">
      <c r="B47" s="360"/>
      <c r="C47" s="365" t="s">
        <v>1065</v>
      </c>
      <c r="D47" s="292" t="str">
        <f>IF(Badges!$F875="C","/","")</f>
        <v/>
      </c>
      <c r="E47" s="292" t="str">
        <f>IF(Badges!$F876="C","/","")</f>
        <v/>
      </c>
      <c r="F47" s="292" t="str">
        <f>IF(Badges!$F877="C","/","")</f>
        <v/>
      </c>
      <c r="G47" s="292" t="str">
        <f>IF(Badges!$F878="C","/","")</f>
        <v/>
      </c>
      <c r="H47" s="292" t="str">
        <f>IF(Badges!$F879="C","/","")</f>
        <v/>
      </c>
      <c r="I47" s="293" t="str">
        <f>IF(Summary!$F48="E","E","")</f>
        <v/>
      </c>
      <c r="J47" s="293" t="str">
        <f>IF(Summary!$G48="Y","R","")</f>
        <v/>
      </c>
      <c r="L47" s="609"/>
      <c r="M47" s="609"/>
      <c r="N47" s="609"/>
      <c r="O47" s="609"/>
      <c r="P47" s="609"/>
      <c r="Q47" s="609"/>
      <c r="R47" s="617"/>
      <c r="S47" s="287"/>
      <c r="T47" s="288"/>
      <c r="U47" s="607"/>
      <c r="W47" s="476" t="str">
        <f>'Fun Patches'!C48</f>
        <v>&lt;List Patch Here&gt;</v>
      </c>
      <c r="X47" s="475" t="str">
        <f>IF(Summary!$F156="E","E","")</f>
        <v/>
      </c>
      <c r="Y47" s="475" t="str">
        <f>IF(Summary!$G156="Y","R","")</f>
        <v/>
      </c>
      <c r="AA47" s="472"/>
      <c r="AB47" s="287"/>
      <c r="AC47" s="288"/>
    </row>
    <row r="48" spans="2:29" ht="12.95" customHeight="1" thickBot="1">
      <c r="B48" s="360"/>
      <c r="C48" s="374" t="s">
        <v>1066</v>
      </c>
      <c r="D48" s="297" t="str">
        <f>IF(Badges!$F882="C","/","")</f>
        <v/>
      </c>
      <c r="E48" s="297" t="str">
        <f>IF(Badges!$F883="C","/","")</f>
        <v/>
      </c>
      <c r="F48" s="297" t="str">
        <f>IF(Badges!$F884="C","/","")</f>
        <v/>
      </c>
      <c r="G48" s="297" t="str">
        <f>IF(Badges!$F885="C","/","")</f>
        <v/>
      </c>
      <c r="H48" s="297" t="str">
        <f>IF(Badges!$F886="C","/","")</f>
        <v/>
      </c>
      <c r="I48" s="298" t="str">
        <f>IF(Summary!$F49="E","E","")</f>
        <v/>
      </c>
      <c r="J48" s="298" t="str">
        <f>IF(Summary!$G49="Y","R","")</f>
        <v/>
      </c>
      <c r="L48" s="609"/>
      <c r="M48" s="609"/>
      <c r="N48" s="609"/>
      <c r="O48" s="609"/>
      <c r="P48" s="609"/>
      <c r="Q48" s="609"/>
      <c r="R48" s="617"/>
      <c r="S48" s="287"/>
      <c r="T48" s="288"/>
      <c r="U48" s="607"/>
      <c r="W48" s="476" t="str">
        <f>'Fun Patches'!C49</f>
        <v>&lt;List Patch Here&gt;</v>
      </c>
      <c r="X48" s="475" t="str">
        <f>IF(Summary!$F157="E","E","")</f>
        <v/>
      </c>
      <c r="Y48" s="475" t="str">
        <f>IF(Summary!$G157="Y","R","")</f>
        <v/>
      </c>
      <c r="AA48" s="472"/>
      <c r="AB48" s="287"/>
      <c r="AC48" s="288"/>
    </row>
    <row r="49" spans="2:29" ht="12.95" customHeight="1">
      <c r="B49" s="360"/>
      <c r="C49" s="385" t="s">
        <v>1067</v>
      </c>
      <c r="D49" s="292" t="str">
        <f>IF(Badges!$F890="C","/","")</f>
        <v/>
      </c>
      <c r="E49" s="292" t="str">
        <f>IF(Badges!$F891="C","/","")</f>
        <v/>
      </c>
      <c r="F49" s="292" t="str">
        <f>IF(Badges!$F892="C","/","")</f>
        <v/>
      </c>
      <c r="G49" s="292" t="str">
        <f>IF(Badges!$F893="C","/","")</f>
        <v/>
      </c>
      <c r="H49" s="292" t="str">
        <f>IF(Badges!$F894="C","/","")</f>
        <v/>
      </c>
      <c r="I49" s="299" t="str">
        <f>IF(Summary!$F51="E","E","")</f>
        <v/>
      </c>
      <c r="J49" s="299" t="str">
        <f>IF(Summary!$G51="Y","R","")</f>
        <v/>
      </c>
      <c r="L49" s="610"/>
      <c r="M49" s="610"/>
      <c r="N49" s="610"/>
      <c r="O49" s="610"/>
      <c r="P49" s="610"/>
      <c r="Q49" s="610"/>
      <c r="R49" s="616"/>
      <c r="S49" s="287"/>
      <c r="T49" s="288"/>
      <c r="U49" s="607"/>
      <c r="W49" s="476" t="str">
        <f>'Fun Patches'!C50</f>
        <v>&lt;List Patch Here&gt;</v>
      </c>
      <c r="X49" s="475" t="str">
        <f>IF(Summary!$F158="E","E","")</f>
        <v/>
      </c>
      <c r="Y49" s="475" t="str">
        <f>IF(Summary!$G158="Y","R","")</f>
        <v/>
      </c>
      <c r="AA49" s="472"/>
      <c r="AB49" s="287"/>
      <c r="AC49" s="288"/>
    </row>
    <row r="50" spans="2:29" ht="12.95" customHeight="1">
      <c r="B50" s="360"/>
      <c r="C50" s="386" t="s">
        <v>1068</v>
      </c>
      <c r="D50" s="292" t="str">
        <f>IF(Badges!$F897="C","/","")</f>
        <v/>
      </c>
      <c r="E50" s="292" t="str">
        <f>IF(Badges!$F898="C","/","")</f>
        <v/>
      </c>
      <c r="F50" s="292" t="str">
        <f>IF(Badges!$F899="C","/","")</f>
        <v/>
      </c>
      <c r="G50" s="292" t="str">
        <f>IF(Badges!$F900="C","/","")</f>
        <v/>
      </c>
      <c r="H50" s="292" t="str">
        <f>IF(Badges!$F901="C","/","")</f>
        <v/>
      </c>
      <c r="I50" s="293" t="str">
        <f>IF(Summary!$F52="E","E","")</f>
        <v/>
      </c>
      <c r="J50" s="293" t="str">
        <f>IF(Summary!$G52="Y","R","")</f>
        <v/>
      </c>
      <c r="L50" s="609"/>
      <c r="M50" s="609"/>
      <c r="N50" s="609"/>
      <c r="O50" s="609"/>
      <c r="P50" s="609"/>
      <c r="Q50" s="609"/>
      <c r="R50" s="617"/>
      <c r="S50" s="287"/>
      <c r="T50" s="288"/>
      <c r="U50" s="607"/>
      <c r="W50" s="476" t="str">
        <f>'Fun Patches'!C51</f>
        <v>&lt;List Patch Here&gt;</v>
      </c>
      <c r="X50" s="475" t="str">
        <f>IF(Summary!$F159="E","E","")</f>
        <v/>
      </c>
      <c r="Y50" s="475" t="str">
        <f>IF(Summary!$G159="Y","R","")</f>
        <v/>
      </c>
      <c r="AA50" s="472"/>
      <c r="AB50" s="287"/>
      <c r="AC50" s="288"/>
    </row>
    <row r="51" spans="2:29" ht="12.95" customHeight="1" thickBot="1">
      <c r="B51" s="360"/>
      <c r="C51" s="387" t="s">
        <v>1069</v>
      </c>
      <c r="D51" s="297" t="str">
        <f>IF(Badges!$F904="C","/","")</f>
        <v/>
      </c>
      <c r="E51" s="297" t="str">
        <f>IF(Badges!$F905="C","/","")</f>
        <v/>
      </c>
      <c r="F51" s="297" t="str">
        <f>IF(Badges!$F906="C","/","")</f>
        <v/>
      </c>
      <c r="G51" s="297" t="str">
        <f>IF(Badges!$F907="C","/","")</f>
        <v/>
      </c>
      <c r="H51" s="297" t="str">
        <f>IF(Badges!$F908="C","/","")</f>
        <v/>
      </c>
      <c r="I51" s="298" t="str">
        <f>IF(Summary!$F53="E","E","")</f>
        <v/>
      </c>
      <c r="J51" s="298" t="str">
        <f>IF(Summary!$G53="Y","R","")</f>
        <v/>
      </c>
      <c r="L51" s="609"/>
      <c r="M51" s="609"/>
      <c r="N51" s="609"/>
      <c r="O51" s="609"/>
      <c r="P51" s="609"/>
      <c r="Q51" s="609"/>
      <c r="R51" s="617"/>
      <c r="S51" s="287"/>
      <c r="T51" s="288"/>
      <c r="U51" s="607"/>
      <c r="W51" s="476" t="str">
        <f>'Fun Patches'!C52</f>
        <v>&lt;List Patch Here&gt;</v>
      </c>
      <c r="X51" s="475" t="str">
        <f>IF(Summary!$F160="E","E","")</f>
        <v/>
      </c>
      <c r="Y51" s="475" t="str">
        <f>IF(Summary!$G160="Y","R","")</f>
        <v/>
      </c>
      <c r="AA51" s="472"/>
      <c r="AB51" s="287"/>
      <c r="AC51" s="288"/>
    </row>
    <row r="52" spans="2:29" ht="12.95" customHeight="1">
      <c r="B52" s="360"/>
      <c r="C52" s="370" t="s">
        <v>1070</v>
      </c>
      <c r="D52" s="292" t="str">
        <f>IF(Badges!$F912="C","/","")</f>
        <v/>
      </c>
      <c r="E52" s="292" t="str">
        <f>IF(Badges!$F913="C","/","")</f>
        <v/>
      </c>
      <c r="F52" s="292" t="str">
        <f>IF(Badges!$F914="C","/","")</f>
        <v/>
      </c>
      <c r="G52" s="292" t="str">
        <f>IF(Badges!$F915="C","/","")</f>
        <v/>
      </c>
      <c r="H52" s="292" t="str">
        <f>IF(Badges!$F916="C","/","")</f>
        <v/>
      </c>
      <c r="I52" s="299" t="str">
        <f>IF(Summary!$F55="E","E","")</f>
        <v/>
      </c>
      <c r="J52" s="299" t="str">
        <f>IF(Summary!$G55="Y","R","")</f>
        <v/>
      </c>
      <c r="L52" s="610"/>
      <c r="M52" s="610"/>
      <c r="N52" s="610"/>
      <c r="O52" s="610"/>
      <c r="P52" s="610"/>
      <c r="Q52" s="610"/>
      <c r="R52" s="616"/>
      <c r="S52" s="287"/>
      <c r="T52" s="288"/>
      <c r="U52" s="607"/>
      <c r="W52" s="476" t="str">
        <f>'Fun Patches'!C53</f>
        <v>&lt;List Patch Here&gt;</v>
      </c>
      <c r="X52" s="475" t="str">
        <f>IF(Summary!$F161="E","E","")</f>
        <v/>
      </c>
      <c r="Y52" s="475" t="str">
        <f>IF(Summary!$G161="Y","R","")</f>
        <v/>
      </c>
      <c r="AA52" s="472"/>
      <c r="AB52" s="287"/>
      <c r="AC52" s="288"/>
    </row>
    <row r="53" spans="2:29" ht="12.95" customHeight="1">
      <c r="B53" s="360"/>
      <c r="C53" s="365" t="s">
        <v>1071</v>
      </c>
      <c r="D53" s="292" t="str">
        <f>IF(Badges!$F919="C","/","")</f>
        <v/>
      </c>
      <c r="E53" s="292" t="str">
        <f>IF(Badges!$F920="C","/","")</f>
        <v/>
      </c>
      <c r="F53" s="292" t="str">
        <f>IF(Badges!$F921="C","/","")</f>
        <v/>
      </c>
      <c r="G53" s="292" t="str">
        <f>IF(Badges!$F922="C","/","")</f>
        <v/>
      </c>
      <c r="H53" s="292" t="str">
        <f>IF(Badges!$F923="C","/","")</f>
        <v/>
      </c>
      <c r="I53" s="293" t="str">
        <f>IF(Summary!$F56="E","E","")</f>
        <v/>
      </c>
      <c r="J53" s="293" t="str">
        <f>IF(Summary!$G56="Y","R","")</f>
        <v/>
      </c>
      <c r="L53" s="609"/>
      <c r="M53" s="609"/>
      <c r="N53" s="609"/>
      <c r="O53" s="609"/>
      <c r="P53" s="609"/>
      <c r="Q53" s="609"/>
      <c r="R53" s="617"/>
      <c r="S53" s="287"/>
      <c r="T53" s="288"/>
      <c r="U53" s="607"/>
      <c r="W53" s="477" t="str">
        <f>'Fun Patches'!C54</f>
        <v>&lt;List Patch Here&gt;</v>
      </c>
      <c r="X53" s="475" t="str">
        <f>IF(Summary!$F162="E","E","")</f>
        <v/>
      </c>
      <c r="Y53" s="475" t="str">
        <f>IF(Summary!$G162="Y","R","")</f>
        <v/>
      </c>
      <c r="AA53" s="472"/>
      <c r="AB53" s="287"/>
      <c r="AC53" s="288"/>
    </row>
    <row r="54" spans="2:29" ht="12.95" customHeight="1" thickBot="1">
      <c r="B54" s="360"/>
      <c r="C54" s="374" t="s">
        <v>1072</v>
      </c>
      <c r="D54" s="297" t="str">
        <f>IF(Badges!$F926="C","/","")</f>
        <v/>
      </c>
      <c r="E54" s="297" t="str">
        <f>IF(Badges!$F927="C","/","")</f>
        <v/>
      </c>
      <c r="F54" s="297" t="str">
        <f>IF(Badges!$F928="C","/","")</f>
        <v/>
      </c>
      <c r="G54" s="297" t="str">
        <f>IF(Badges!$F929="C","/","")</f>
        <v/>
      </c>
      <c r="H54" s="297" t="str">
        <f>IF(Badges!$F930="C","/","")</f>
        <v/>
      </c>
      <c r="I54" s="298" t="str">
        <f>IF(Summary!$F57="E","E","")</f>
        <v/>
      </c>
      <c r="J54" s="298" t="str">
        <f>IF(Summary!$G57="Y","R","")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IF(Badges!$F934="C","/","")</f>
        <v/>
      </c>
      <c r="E55" s="292" t="str">
        <f>IF(Badges!$F935="C","/","")</f>
        <v/>
      </c>
      <c r="F55" s="292" t="str">
        <f>IF(Badges!$F936="C","/","")</f>
        <v/>
      </c>
      <c r="G55" s="292" t="str">
        <f>IF(Badges!$F937="C","/","")</f>
        <v/>
      </c>
      <c r="H55" s="292" t="str">
        <f>IF(Badges!$F938="C","/","")</f>
        <v/>
      </c>
      <c r="I55" s="299" t="str">
        <f>IF(Summary!$F59="E","E","")</f>
        <v/>
      </c>
      <c r="J55" s="299" t="str">
        <f>IF(Summary!$G59="Y","R","")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IF(Badges!$F941="C","/","")</f>
        <v/>
      </c>
      <c r="E56" s="292" t="str">
        <f>IF(Badges!$F942="C","/","")</f>
        <v/>
      </c>
      <c r="F56" s="292" t="str">
        <f>IF(Badges!$F943="C","/","")</f>
        <v/>
      </c>
      <c r="G56" s="292" t="str">
        <f>IF(Badges!$F944="C","/","")</f>
        <v/>
      </c>
      <c r="H56" s="292" t="str">
        <f>IF(Badges!$F945="C","/","")</f>
        <v/>
      </c>
      <c r="I56" s="293" t="str">
        <f>IF(Summary!$F60="E","E","")</f>
        <v/>
      </c>
      <c r="J56" s="293" t="str">
        <f>IF(Summary!$G60="Y","R","")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IF(Badges!$F951="A","/","")</f>
        <v/>
      </c>
      <c r="E57" s="292" t="str">
        <f>IF(Badges!$F954="A","/","")</f>
        <v/>
      </c>
      <c r="F57" s="292" t="str">
        <f>IF(Badges!$F958="A","/","")</f>
        <v/>
      </c>
      <c r="G57" s="292" t="str">
        <f>IF(Badges!$F962="A","/","")</f>
        <v/>
      </c>
      <c r="H57" s="292" t="str">
        <f>IF(Badges!$F966="A","/","")</f>
        <v/>
      </c>
      <c r="I57" s="293" t="str">
        <f>IF(Summary!$F61="E","E","")</f>
        <v/>
      </c>
      <c r="J57" s="293" t="str">
        <f>IF(Summary!$G61="Y","R","")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IF('Age-Level'!$F6="C","/","")</f>
        <v/>
      </c>
      <c r="E60" s="292" t="str">
        <f>IF('Age-Level'!$F7="C","/","")</f>
        <v/>
      </c>
      <c r="F60" s="292" t="str">
        <f>IF('Age-Level'!$F8="C","/","")</f>
        <v/>
      </c>
      <c r="G60" s="292" t="str">
        <f>IF('Age-Level'!$F9="C","/","")</f>
        <v/>
      </c>
      <c r="H60" s="292" t="str">
        <f>IF('Age-Level'!$F10="C","/","")</f>
        <v/>
      </c>
      <c r="I60" s="293" t="str">
        <f>IF(Summary!$F98="E","E","")</f>
        <v/>
      </c>
      <c r="J60" s="293" t="str">
        <f>IF(Summary!$G98="Y","R","")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IF('Age-Level'!$F13="C","/","")</f>
        <v/>
      </c>
      <c r="E61" s="294" t="str">
        <f>IF('Age-Level'!$F14="C","/","")</f>
        <v/>
      </c>
      <c r="F61" s="294" t="str">
        <f>IF('Age-Level'!$F15="C","/","")</f>
        <v/>
      </c>
      <c r="G61" s="294" t="str">
        <f>IF('Age-Level'!$F16="C","/","")</f>
        <v/>
      </c>
      <c r="H61" s="294" t="str">
        <f>IF('Age-Level'!$F17="C","/","")</f>
        <v/>
      </c>
      <c r="I61" s="295" t="str">
        <f>IF(Summary!$F99="E","E","")</f>
        <v/>
      </c>
      <c r="J61" s="295" t="str">
        <f>IF(Summary!$G99="Y","R","")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IF('Age-Level'!$F20="C","/","")</f>
        <v/>
      </c>
      <c r="E62" s="296" t="str">
        <f>IF('Age-Level'!$F21="C","/","")</f>
        <v/>
      </c>
      <c r="F62" s="296" t="str">
        <f>IF('Age-Level'!$F22="C","/","")</f>
        <v/>
      </c>
      <c r="G62" s="296" t="str">
        <f>IF('Age-Level'!$F23="C","/","")</f>
        <v/>
      </c>
      <c r="H62" s="296" t="str">
        <f>IF('Age-Level'!$F24="C","/","")</f>
        <v/>
      </c>
      <c r="I62" s="293" t="str">
        <f>IF(Summary!$F100="E","E","")</f>
        <v/>
      </c>
      <c r="J62" s="293" t="str">
        <f>IF(Summary!$G100="Y","R","")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IF('Age-Level'!$F27="C","/","")</f>
        <v/>
      </c>
      <c r="E63" s="297" t="str">
        <f>IF('Age-Level'!$F28="C","/","")</f>
        <v/>
      </c>
      <c r="F63" s="297" t="str">
        <f>IF('Age-Level'!$F29="C","/","")</f>
        <v/>
      </c>
      <c r="G63" s="297" t="str">
        <f>IF('Age-Level'!$F30="C","/","")</f>
        <v/>
      </c>
      <c r="H63" s="297" t="str">
        <f>IF('Age-Level'!$F31="C","/","")</f>
        <v/>
      </c>
      <c r="I63" s="295" t="str">
        <f>IF(Summary!$F101="E","E","")</f>
        <v/>
      </c>
      <c r="J63" s="295" t="str">
        <f>IF(Summary!$G101="Y","R","")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IF('Age-Level'!$F34="C","/","")</f>
        <v/>
      </c>
      <c r="E64" s="292" t="str">
        <f>IF('Age-Level'!$F35="C","/","")</f>
        <v/>
      </c>
      <c r="F64" s="292" t="str">
        <f>IF('Age-Level'!$F36="C","/","")</f>
        <v/>
      </c>
      <c r="G64" s="292" t="str">
        <f>IF('Age-Level'!$F37="C","/","")</f>
        <v/>
      </c>
      <c r="H64" s="292" t="str">
        <f>IF('Age-Level'!$F38="C","/","")</f>
        <v/>
      </c>
      <c r="I64" s="293" t="str">
        <f>IF(Summary!$F102="E","E","")</f>
        <v/>
      </c>
      <c r="J64" s="293" t="str">
        <f>IF(Summary!$G102="Y","R","")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IF(Summary!$F103="E","E","")</f>
        <v/>
      </c>
      <c r="J65" s="295" t="str">
        <f>IF(Summary!$G103="Y","R","")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IF('Age-Level'!$F44="a","/","")</f>
        <v/>
      </c>
      <c r="E68" s="296" t="str">
        <f>IF('Age-Level'!$F48="a","/","")</f>
        <v/>
      </c>
      <c r="F68" s="296" t="str">
        <f>IF('Age-Level'!$F52="a","/","")</f>
        <v/>
      </c>
      <c r="G68" s="296" t="str">
        <f>IF('Age-Level'!$F57="a","/","")</f>
        <v/>
      </c>
      <c r="H68" s="296" t="str">
        <f>IF('Age-Level'!$F59="a","/","")</f>
        <v/>
      </c>
      <c r="I68" s="293" t="str">
        <f>IF(Summary!$F104="E","E","")</f>
        <v/>
      </c>
      <c r="J68" s="293" t="str">
        <f>IF(Summary!$G104="Y","R","")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IF('Age-Level'!$F62="a","/","")</f>
        <v/>
      </c>
      <c r="E69" s="297" t="str">
        <f>IF('Age-Level'!$F66="a","/","")</f>
        <v/>
      </c>
      <c r="F69" s="297" t="str">
        <f>IF('Age-Level'!$F70="a","/","")</f>
        <v/>
      </c>
      <c r="G69" s="297" t="str">
        <f>IF('Age-Level'!$F75="a","/","")</f>
        <v/>
      </c>
      <c r="H69" s="297" t="str">
        <f>IF('Age-Level'!$F77="a","/","")</f>
        <v/>
      </c>
      <c r="I69" s="295" t="str">
        <f>IF(Summary!$F105="E","E","")</f>
        <v/>
      </c>
      <c r="J69" s="295" t="str">
        <f>IF(Summary!$G105="Y","R","")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IF('Age-Level'!$F80="a","/","")</f>
        <v/>
      </c>
      <c r="E70" s="296" t="str">
        <f>IF('Age-Level'!$F84="a","/","")</f>
        <v/>
      </c>
      <c r="F70" s="296" t="str">
        <f>IF('Age-Level'!$F88="a","/","")</f>
        <v/>
      </c>
      <c r="G70" s="296" t="str">
        <f>IF('Age-Level'!$F93="a","/","")</f>
        <v/>
      </c>
      <c r="H70" s="296" t="str">
        <f>IF('Age-Level'!$F95="a","/","")</f>
        <v/>
      </c>
      <c r="I70" s="293" t="str">
        <f>IF(Summary!$F106="E","E","")</f>
        <v/>
      </c>
      <c r="J70" s="293" t="str">
        <f>IF(Summary!$G106="Y","R","")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IF('Age-Level'!$F98="a","/","")</f>
        <v/>
      </c>
      <c r="E71" s="297" t="str">
        <f>IF('Age-Level'!$F102="a","/","")</f>
        <v/>
      </c>
      <c r="F71" s="297" t="str">
        <f>IF('Age-Level'!$F106="a","/","")</f>
        <v/>
      </c>
      <c r="G71" s="297" t="str">
        <f>IF('Age-Level'!$F111="a","/","")</f>
        <v/>
      </c>
      <c r="H71" s="297" t="str">
        <f>IF('Age-Level'!$F113="a","/","")</f>
        <v/>
      </c>
      <c r="I71" s="295" t="str">
        <f>IF(Summary!$F107="E","E","")</f>
        <v/>
      </c>
      <c r="J71" s="295" t="str">
        <f>IF(Summary!$G107="Y","R","")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IF(Bridging!$F10="A","/","")</f>
        <v/>
      </c>
      <c r="G72" s="296" t="str">
        <f>IF(Bridging!$F14="A","/","")</f>
        <v/>
      </c>
      <c r="H72" s="296" t="str">
        <f>IF(Bridging!$F16="A","/","")</f>
        <v/>
      </c>
      <c r="I72" s="295" t="str">
        <f>IF(Summary!$F96="E","E","")</f>
        <v/>
      </c>
      <c r="J72" s="295" t="str">
        <f>IF(Summary!$G96="Y","R","")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Vd5MUS6e9Sii1Dc1u+kxFrLq5TmaPY+S4YdHbfKX7nC/N2PlTNF+i9Ad2jpcVmJmkVLVthHiiKB4RycbX3Ax8w==" saltValue="J1Dwxs+k3tGgZq3auYrgT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11" priority="3">
      <formula>LEFT($U$1,8)&lt;&gt;"Brownie_"</formula>
    </cfRule>
  </conditionalFormatting>
  <conditionalFormatting sqref="T1:W1">
    <cfRule type="expression" dxfId="110" priority="2">
      <formula>LEFT($U$1,8)="Brownie_"</formula>
    </cfRule>
  </conditionalFormatting>
  <conditionalFormatting sqref="C1">
    <cfRule type="expression" dxfId="109" priority="1">
      <formula>LEFT($U$1,8)&lt;&gt;"Brownie_"</formula>
    </cfRule>
  </conditionalFormatting>
  <conditionalFormatting sqref="L46:L90 W54:W75 AA4:AA75">
    <cfRule type="duplicateValues" dxfId="10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DE0E-A0B6-4E24-B655-4DE4A1C8EE33}">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Brownie_4</v>
      </c>
      <c r="U1" s="349" t="str">
        <f ca="1">MID(CELL("filename",A1),FIND(IF(ISERROR(FIND("]",CELL("filename",A1))),"$","]"),CELL("filename",A1))+1,256)</f>
        <v>Brownie_4</v>
      </c>
      <c r="W1" s="350" t="str">
        <f ca="1">IF(T1&lt;&gt;"",T1,"")</f>
        <v>Brownie_4</v>
      </c>
      <c r="X1" s="351"/>
      <c r="Y1" s="351"/>
      <c r="Z1" s="352"/>
      <c r="AA1" s="353"/>
      <c r="AB1" s="351"/>
      <c r="AC1" s="351"/>
      <c r="AD1" s="352"/>
    </row>
    <row r="2" spans="2:30" ht="12.95" customHeight="1">
      <c r="T2" s="357"/>
    </row>
    <row r="3" spans="2:30" ht="12.95" customHeight="1"/>
    <row r="4" spans="2:30" ht="12.95" customHeight="1">
      <c r="B4" s="360"/>
      <c r="C4" s="361" t="s">
        <v>130</v>
      </c>
      <c r="D4" s="292" t="str">
        <f>IF(Badges!$G11="A","/","")</f>
        <v/>
      </c>
      <c r="E4" s="292" t="str">
        <f>IF(Badges!$G15="A","/","")</f>
        <v/>
      </c>
      <c r="F4" s="292" t="str">
        <f>IF(Badges!$G19="A","/","")</f>
        <v/>
      </c>
      <c r="G4" s="292" t="str">
        <f>IF(Badges!$G23="A","/","")</f>
        <v/>
      </c>
      <c r="H4" s="292" t="str">
        <f>IF(Badges!$G27="A","/","")</f>
        <v/>
      </c>
      <c r="I4" s="293" t="str">
        <f>IF(Summary!$H4="E","E","")</f>
        <v/>
      </c>
      <c r="J4" s="293" t="str">
        <f>IF(Summary!$I4="Y","R","")</f>
        <v/>
      </c>
      <c r="K4" s="285" t="str">
        <f>IF(COUNT(#REF!)=4,MAX(#REF!),"")</f>
        <v/>
      </c>
      <c r="L4" s="360"/>
      <c r="M4" s="362" t="s">
        <v>897</v>
      </c>
      <c r="N4" s="363"/>
      <c r="O4" s="363"/>
      <c r="P4" s="363"/>
      <c r="Q4" s="363"/>
      <c r="R4" s="364"/>
      <c r="S4" s="293" t="str">
        <f>IF(Summary!$H67="E","E","")</f>
        <v/>
      </c>
      <c r="T4" s="293" t="str">
        <f>IF(Summary!$I67="Y","R","")</f>
        <v/>
      </c>
      <c r="W4" s="474" t="str">
        <f>'Fun Patches'!C5</f>
        <v>&lt;List Patch Here&gt;</v>
      </c>
      <c r="X4" s="475" t="str">
        <f>IF(Summary!$H113="E","E","")</f>
        <v/>
      </c>
      <c r="Y4" s="475" t="str">
        <f>IF(Summary!$I113="Y","R","")</f>
        <v/>
      </c>
      <c r="AA4" s="286"/>
      <c r="AB4" s="283"/>
      <c r="AC4" s="284"/>
    </row>
    <row r="5" spans="2:30" ht="12.95" customHeight="1">
      <c r="B5" s="360"/>
      <c r="C5" s="365" t="s">
        <v>152</v>
      </c>
      <c r="D5" s="292" t="str">
        <f>IF(Badges!$G34="A","/","")</f>
        <v/>
      </c>
      <c r="E5" s="292" t="str">
        <f>IF(Badges!$G38="A","/","")</f>
        <v/>
      </c>
      <c r="F5" s="292" t="str">
        <f>IF(Badges!$G42="A","/","")</f>
        <v/>
      </c>
      <c r="G5" s="292" t="str">
        <f>IF(Badges!$G46="A","/","")</f>
        <v/>
      </c>
      <c r="H5" s="292" t="str">
        <f>IF(Badges!$G50="A","/","")</f>
        <v/>
      </c>
      <c r="I5" s="293" t="str">
        <f>IF(Summary!$H5="E","E","")</f>
        <v/>
      </c>
      <c r="J5" s="293" t="str">
        <f>IF(Summary!$I5="Y","R","")</f>
        <v/>
      </c>
      <c r="L5" s="360"/>
      <c r="M5" s="366" t="s">
        <v>1085</v>
      </c>
      <c r="N5" s="367"/>
      <c r="O5" s="367"/>
      <c r="P5" s="367"/>
      <c r="Q5" s="367"/>
      <c r="R5" s="368"/>
      <c r="S5" s="301" t="str">
        <f>IF(Summary!$H64="E","E","")</f>
        <v/>
      </c>
      <c r="T5" s="301" t="str">
        <f>IF(Summary!$I64="Y","R","")</f>
        <v/>
      </c>
      <c r="W5" s="476" t="str">
        <f>'Fun Patches'!C6</f>
        <v>&lt;List Patch Here&gt;</v>
      </c>
      <c r="X5" s="475" t="str">
        <f>IF(Summary!$H114="E","E","")</f>
        <v/>
      </c>
      <c r="Y5" s="475" t="str">
        <f>IF(Summary!$I114="Y","R","")</f>
        <v/>
      </c>
      <c r="AA5" s="472"/>
      <c r="AB5" s="287"/>
      <c r="AC5" s="288"/>
    </row>
    <row r="6" spans="2:30" ht="12.95" customHeight="1" thickBot="1">
      <c r="B6" s="360"/>
      <c r="C6" s="369" t="s">
        <v>193</v>
      </c>
      <c r="D6" s="297" t="str">
        <f>IF(Badges!$G80="A","/","")</f>
        <v/>
      </c>
      <c r="E6" s="297" t="str">
        <f>IF(Badges!$G84="A","/","")</f>
        <v/>
      </c>
      <c r="F6" s="297" t="str">
        <f>IF(Badges!$G88="A","/","")</f>
        <v/>
      </c>
      <c r="G6" s="297" t="str">
        <f>IF(Badges!$G92="A","/","")</f>
        <v/>
      </c>
      <c r="H6" s="297" t="str">
        <f>IF(Badges!$G96="A","/","")</f>
        <v/>
      </c>
      <c r="I6" s="295" t="str">
        <f>IF(Summary!$H7="E","E","")</f>
        <v/>
      </c>
      <c r="J6" s="295" t="str">
        <f>IF(Summary!$I7="Y","R","")</f>
        <v/>
      </c>
      <c r="L6" s="360"/>
      <c r="M6" s="366" t="s">
        <v>1086</v>
      </c>
      <c r="N6" s="367"/>
      <c r="O6" s="367"/>
      <c r="P6" s="367"/>
      <c r="Q6" s="367"/>
      <c r="R6" s="368"/>
      <c r="S6" s="301" t="str">
        <f>IF(Summary!$H65="E","E","")</f>
        <v/>
      </c>
      <c r="T6" s="301" t="str">
        <f>IF(Summary!$I65="Y","R","")</f>
        <v/>
      </c>
      <c r="W6" s="476" t="str">
        <f>'Fun Patches'!C7</f>
        <v>&lt;List Patch Here&gt;</v>
      </c>
      <c r="X6" s="475" t="str">
        <f>IF(Summary!$H115="E","E","")</f>
        <v/>
      </c>
      <c r="Y6" s="475" t="str">
        <f>IF(Summary!$I115="Y","R","")</f>
        <v/>
      </c>
      <c r="AA6" s="472"/>
      <c r="AB6" s="287"/>
      <c r="AC6" s="288"/>
    </row>
    <row r="7" spans="2:30" ht="12.95" customHeight="1" thickBot="1">
      <c r="B7" s="360"/>
      <c r="C7" s="370" t="s">
        <v>233</v>
      </c>
      <c r="D7" s="292" t="str">
        <f>IF(Badges!$G126="A","/","")</f>
        <v/>
      </c>
      <c r="E7" s="292" t="str">
        <f>IF(Badges!$G130="A","/","")</f>
        <v/>
      </c>
      <c r="F7" s="292" t="str">
        <f>IF(Badges!$G134="A","/","")</f>
        <v/>
      </c>
      <c r="G7" s="292" t="str">
        <f>IF(Badges!$G138="A","/","")</f>
        <v/>
      </c>
      <c r="H7" s="292" t="str">
        <f>IF(Badges!$G142="A","/","")</f>
        <v/>
      </c>
      <c r="I7" s="293" t="str">
        <f>IF(Summary!$H9="E","E","")</f>
        <v/>
      </c>
      <c r="J7" s="293" t="str">
        <f>IF(Summary!$I9="Y","R","")</f>
        <v/>
      </c>
      <c r="L7" s="360"/>
      <c r="M7" s="371" t="s">
        <v>1087</v>
      </c>
      <c r="N7" s="372"/>
      <c r="O7" s="372"/>
      <c r="P7" s="372"/>
      <c r="Q7" s="372"/>
      <c r="R7" s="373"/>
      <c r="S7" s="295" t="str">
        <f>IF(Summary!$H66="E","E","")</f>
        <v/>
      </c>
      <c r="T7" s="295" t="str">
        <f>IF(Summary!$I66="Y","R","")</f>
        <v/>
      </c>
      <c r="U7" s="354" t="str">
        <f>IF(COUNTIF(S4:S7,"E")=4,"C"," ")</f>
        <v xml:space="preserve"> </v>
      </c>
      <c r="W7" s="476" t="str">
        <f>'Fun Patches'!C8</f>
        <v>&lt;List Patch Here&gt;</v>
      </c>
      <c r="X7" s="475" t="str">
        <f>IF(Summary!$H116="E","E","")</f>
        <v/>
      </c>
      <c r="Y7" s="475" t="str">
        <f>IF(Summary!$I116="Y","R","")</f>
        <v/>
      </c>
      <c r="AA7" s="472"/>
      <c r="AB7" s="287"/>
      <c r="AC7" s="288"/>
    </row>
    <row r="8" spans="2:30" ht="12.95" customHeight="1">
      <c r="B8" s="360"/>
      <c r="C8" s="365" t="s">
        <v>254</v>
      </c>
      <c r="D8" s="334" t="str">
        <f>IF(Badges!$G149="A","/","")</f>
        <v/>
      </c>
      <c r="E8" s="334" t="str">
        <f>IF(Badges!$G153="A","/","")</f>
        <v/>
      </c>
      <c r="F8" s="334" t="str">
        <f>IF(Badges!$G157="A","/","")</f>
        <v/>
      </c>
      <c r="G8" s="334" t="str">
        <f>IF(Badges!$G161="A","/","")</f>
        <v/>
      </c>
      <c r="H8" s="334" t="str">
        <f>IF(Badges!$G165="A","/","")</f>
        <v/>
      </c>
      <c r="I8" s="301" t="str">
        <f>IF(Summary!$H10="E","E","")</f>
        <v/>
      </c>
      <c r="J8" s="301" t="str">
        <f>IF(Summary!$I10="Y","R","")</f>
        <v/>
      </c>
      <c r="L8" s="360"/>
      <c r="M8" s="362" t="s">
        <v>1054</v>
      </c>
      <c r="N8" s="363"/>
      <c r="O8" s="363"/>
      <c r="P8" s="363"/>
      <c r="Q8" s="363"/>
      <c r="R8" s="364"/>
      <c r="S8" s="293" t="str">
        <f>IF(Summary!$H72="E","E","")</f>
        <v/>
      </c>
      <c r="T8" s="293" t="str">
        <f>IF(Summary!$I72="Y","R","")</f>
        <v/>
      </c>
      <c r="W8" s="476" t="str">
        <f>'Fun Patches'!C9</f>
        <v>&lt;List Patch Here&gt;</v>
      </c>
      <c r="X8" s="475" t="str">
        <f>IF(Summary!$H117="E","E","")</f>
        <v/>
      </c>
      <c r="Y8" s="475" t="str">
        <f>IF(Summary!$I117="Y","R","")</f>
        <v/>
      </c>
      <c r="AA8" s="472"/>
      <c r="AB8" s="287"/>
      <c r="AC8" s="288"/>
    </row>
    <row r="9" spans="2:30" ht="12.95" customHeight="1" thickBot="1">
      <c r="B9" s="360"/>
      <c r="C9" s="374" t="s">
        <v>275</v>
      </c>
      <c r="D9" s="297" t="str">
        <f>IF(Badges!$G172="A","/","")</f>
        <v/>
      </c>
      <c r="E9" s="297" t="str">
        <f>IF(Badges!$G176="A","/","")</f>
        <v/>
      </c>
      <c r="F9" s="297" t="str">
        <f>IF(Badges!$G180="A","/","")</f>
        <v/>
      </c>
      <c r="G9" s="297" t="str">
        <f>IF(Badges!$G184="A","/","")</f>
        <v/>
      </c>
      <c r="H9" s="297" t="str">
        <f>IF(Badges!$G188="A","/","")</f>
        <v/>
      </c>
      <c r="I9" s="295" t="str">
        <f>IF(Summary!$H11="E","E","")</f>
        <v/>
      </c>
      <c r="J9" s="295" t="str">
        <f>IF(Summary!$I11="Y","R","")</f>
        <v/>
      </c>
      <c r="L9" s="360"/>
      <c r="M9" s="366" t="s">
        <v>1088</v>
      </c>
      <c r="N9" s="367"/>
      <c r="O9" s="367"/>
      <c r="P9" s="367"/>
      <c r="Q9" s="367"/>
      <c r="R9" s="368"/>
      <c r="S9" s="301" t="str">
        <f>IF(Summary!$H69="E","E","")</f>
        <v/>
      </c>
      <c r="T9" s="301" t="str">
        <f>IF(Summary!$I69="Y","R","")</f>
        <v/>
      </c>
      <c r="W9" s="476" t="str">
        <f>'Fun Patches'!C10</f>
        <v>&lt;List Patch Here&gt;</v>
      </c>
      <c r="X9" s="475" t="str">
        <f>IF(Summary!$H118="E","E","")</f>
        <v/>
      </c>
      <c r="Y9" s="475" t="str">
        <f>IF(Summary!$I118="Y","R","")</f>
        <v/>
      </c>
      <c r="AA9" s="472"/>
      <c r="AB9" s="287"/>
      <c r="AC9" s="288"/>
    </row>
    <row r="10" spans="2:30" ht="12.95" customHeight="1">
      <c r="B10" s="360"/>
      <c r="C10" s="361" t="s">
        <v>278</v>
      </c>
      <c r="D10" s="292" t="str">
        <f>IF(Badges!$G195="A","/","")</f>
        <v/>
      </c>
      <c r="E10" s="292" t="str">
        <f>IF(Badges!$G199="A","/","")</f>
        <v/>
      </c>
      <c r="F10" s="292" t="str">
        <f>IF(Badges!$G202="A","/","")</f>
        <v/>
      </c>
      <c r="G10" s="292" t="str">
        <f>IF(Badges!$G206="A","/","")</f>
        <v/>
      </c>
      <c r="H10" s="292" t="str">
        <f>IF(Badges!$G210="A","/","")</f>
        <v/>
      </c>
      <c r="I10" s="293" t="str">
        <f>IF(Summary!$H12="E","E","")</f>
        <v/>
      </c>
      <c r="J10" s="293" t="str">
        <f>IF(Summary!$I12="Y","R","")</f>
        <v/>
      </c>
      <c r="K10" s="285" t="str">
        <f>IF(COUNT(#REF!)=4,MAX(#REF!),"")</f>
        <v/>
      </c>
      <c r="L10" s="360"/>
      <c r="M10" s="366" t="s">
        <v>1089</v>
      </c>
      <c r="N10" s="367"/>
      <c r="O10" s="367"/>
      <c r="P10" s="367"/>
      <c r="Q10" s="367"/>
      <c r="R10" s="368"/>
      <c r="S10" s="301" t="str">
        <f>IF(Summary!$H70="E","E","")</f>
        <v/>
      </c>
      <c r="T10" s="301" t="str">
        <f>IF(Summary!$I70="Y","R","")</f>
        <v/>
      </c>
      <c r="W10" s="476" t="str">
        <f>'Fun Patches'!C11</f>
        <v>&lt;List Patch Here&gt;</v>
      </c>
      <c r="X10" s="475" t="str">
        <f>IF(Summary!$H119="E","E","")</f>
        <v/>
      </c>
      <c r="Y10" s="475" t="str">
        <f>IF(Summary!$I119="Y","R","")</f>
        <v/>
      </c>
      <c r="AA10" s="472"/>
      <c r="AB10" s="287"/>
      <c r="AC10" s="288"/>
    </row>
    <row r="11" spans="2:30" ht="12.95" customHeight="1" thickBot="1">
      <c r="B11" s="360"/>
      <c r="C11" s="365" t="s">
        <v>297</v>
      </c>
      <c r="D11" s="334" t="str">
        <f>IF(Badges!$G217="A","/","")</f>
        <v/>
      </c>
      <c r="E11" s="334" t="str">
        <f>IF(Badges!$G221="A","/","")</f>
        <v/>
      </c>
      <c r="F11" s="334" t="str">
        <f>IF(Badges!$G225="A","/","")</f>
        <v/>
      </c>
      <c r="G11" s="334" t="str">
        <f>IF(Badges!$G229="A","/","")</f>
        <v/>
      </c>
      <c r="H11" s="334" t="str">
        <f>IF(Badges!$G233="A","/","")</f>
        <v/>
      </c>
      <c r="I11" s="301" t="str">
        <f>IF(Summary!$H13="E","E","")</f>
        <v/>
      </c>
      <c r="J11" s="301" t="str">
        <f>IF(Summary!$I13="Y","R","")</f>
        <v/>
      </c>
      <c r="L11" s="360"/>
      <c r="M11" s="375" t="s">
        <v>1090</v>
      </c>
      <c r="N11" s="376"/>
      <c r="O11" s="376"/>
      <c r="P11" s="376"/>
      <c r="Q11" s="376"/>
      <c r="R11" s="377"/>
      <c r="S11" s="298" t="str">
        <f>IF(Summary!$H71="E","E","")</f>
        <v/>
      </c>
      <c r="T11" s="298" t="str">
        <f>IF(Summary!$I71="Y","R","")</f>
        <v/>
      </c>
      <c r="U11" s="354" t="str">
        <f>IF(COUNTIF(S8:S11,"E")=4,"C"," ")</f>
        <v xml:space="preserve"> </v>
      </c>
      <c r="W11" s="476" t="str">
        <f>'Fun Patches'!C12</f>
        <v>&lt;List Patch Here&gt;</v>
      </c>
      <c r="X11" s="475" t="str">
        <f>IF(Summary!$H120="E","E","")</f>
        <v/>
      </c>
      <c r="Y11" s="475" t="str">
        <f>IF(Summary!$I120="Y","R","")</f>
        <v/>
      </c>
      <c r="AA11" s="472"/>
      <c r="AB11" s="287"/>
      <c r="AC11" s="288"/>
    </row>
    <row r="12" spans="2:30" ht="12.95" customHeight="1" thickBot="1">
      <c r="B12" s="360"/>
      <c r="C12" s="365" t="s">
        <v>319</v>
      </c>
      <c r="D12" s="297" t="str">
        <f>IF(Badges!$G263="A","/","")</f>
        <v/>
      </c>
      <c r="E12" s="297" t="str">
        <f>IF(Badges!$G267="A","/","")</f>
        <v/>
      </c>
      <c r="F12" s="297" t="str">
        <f>IF(Badges!$G271="A","/","")</f>
        <v/>
      </c>
      <c r="G12" s="297" t="str">
        <f>IF(Badges!$G275="A","/","")</f>
        <v/>
      </c>
      <c r="H12" s="297" t="str">
        <f>IF(Badges!$G279="A","/","")</f>
        <v/>
      </c>
      <c r="I12" s="295" t="str">
        <f>IF(Summary!$H15="E","E","")</f>
        <v/>
      </c>
      <c r="J12" s="295" t="str">
        <f>IF(Summary!$I15="Y","R","")</f>
        <v/>
      </c>
      <c r="L12" s="360"/>
      <c r="M12" s="378" t="s">
        <v>1055</v>
      </c>
      <c r="N12" s="379"/>
      <c r="O12" s="379"/>
      <c r="P12" s="379"/>
      <c r="Q12" s="379"/>
      <c r="R12" s="380"/>
      <c r="S12" s="299" t="str">
        <f>IF(Summary!$H77="E","E","")</f>
        <v/>
      </c>
      <c r="T12" s="299" t="str">
        <f>IF(Summary!$I77="Y","R","")</f>
        <v/>
      </c>
      <c r="W12" s="476" t="str">
        <f>'Fun Patches'!C13</f>
        <v>&lt;List Patch Here&gt;</v>
      </c>
      <c r="X12" s="475" t="str">
        <f>IF(Summary!$H121="E","E","")</f>
        <v/>
      </c>
      <c r="Y12" s="475" t="str">
        <f>IF(Summary!$I121="Y","R","")</f>
        <v/>
      </c>
      <c r="AA12" s="472"/>
      <c r="AB12" s="287"/>
      <c r="AC12" s="288"/>
    </row>
    <row r="13" spans="2:30" ht="12.95" customHeight="1">
      <c r="B13" s="360"/>
      <c r="C13" s="370" t="s">
        <v>372</v>
      </c>
      <c r="D13" s="292" t="str">
        <f>IF(Badges!$G322="A","/","")</f>
        <v/>
      </c>
      <c r="E13" s="292" t="str">
        <f>IF(Badges!$G326="A","/","")</f>
        <v/>
      </c>
      <c r="F13" s="292" t="str">
        <f>IF(Badges!$G330="A","/","")</f>
        <v/>
      </c>
      <c r="G13" s="292" t="str">
        <f>IF(Badges!$G334="A","/","")</f>
        <v/>
      </c>
      <c r="H13" s="292" t="str">
        <f>IF(Badges!$G338="A","/","")</f>
        <v/>
      </c>
      <c r="I13" s="293" t="str">
        <f>IF(Summary!$H18="E","E","")</f>
        <v/>
      </c>
      <c r="J13" s="293" t="str">
        <f>IF(Summary!$I18="Y","R","")</f>
        <v/>
      </c>
      <c r="L13" s="360"/>
      <c r="M13" s="366" t="s">
        <v>925</v>
      </c>
      <c r="N13" s="367"/>
      <c r="O13" s="367"/>
      <c r="P13" s="367"/>
      <c r="Q13" s="367"/>
      <c r="R13" s="368"/>
      <c r="S13" s="301" t="str">
        <f>IF(Summary!$H74="E","E","")</f>
        <v/>
      </c>
      <c r="T13" s="301" t="str">
        <f>IF(Summary!$I74="Y","R","")</f>
        <v/>
      </c>
      <c r="W13" s="476" t="str">
        <f>'Fun Patches'!C14</f>
        <v>&lt;List Patch Here&gt;</v>
      </c>
      <c r="X13" s="475" t="str">
        <f>IF(Summary!$H122="E","E","")</f>
        <v/>
      </c>
      <c r="Y13" s="475" t="str">
        <f>IF(Summary!$I122="Y","R","")</f>
        <v/>
      </c>
      <c r="AA13" s="472"/>
      <c r="AB13" s="287"/>
      <c r="AC13" s="288"/>
    </row>
    <row r="14" spans="2:30" ht="12.95" customHeight="1">
      <c r="B14" s="360"/>
      <c r="C14" s="365" t="s">
        <v>393</v>
      </c>
      <c r="D14" s="334" t="str">
        <f>IF(Badges!$G345="A","/","")</f>
        <v/>
      </c>
      <c r="E14" s="334" t="str">
        <f>IF(Badges!$G349="A","/","")</f>
        <v/>
      </c>
      <c r="F14" s="334" t="str">
        <f>IF(Badges!$G353="A","/","")</f>
        <v/>
      </c>
      <c r="G14" s="334" t="str">
        <f>IF(Badges!$G357="A","/","")</f>
        <v/>
      </c>
      <c r="H14" s="334" t="str">
        <f>IF(Badges!$G361="A","/","")</f>
        <v/>
      </c>
      <c r="I14" s="301" t="str">
        <f>IF(Summary!$H19="E","E","")</f>
        <v/>
      </c>
      <c r="J14" s="301" t="str">
        <f>IF(Summary!$I19="Y","R","")</f>
        <v/>
      </c>
      <c r="K14" s="285" t="str">
        <f>IF(COUNT(#REF!)=4,MAX(#REF!),"")</f>
        <v/>
      </c>
      <c r="L14" s="360"/>
      <c r="M14" s="366" t="s">
        <v>927</v>
      </c>
      <c r="N14" s="367"/>
      <c r="O14" s="367"/>
      <c r="P14" s="367"/>
      <c r="Q14" s="367"/>
      <c r="R14" s="368"/>
      <c r="S14" s="301" t="str">
        <f>IF(Summary!$H75="E","E","")</f>
        <v/>
      </c>
      <c r="T14" s="301" t="str">
        <f>IF(Summary!$I75="Y","R","")</f>
        <v/>
      </c>
      <c r="W14" s="476" t="str">
        <f>'Fun Patches'!C15</f>
        <v>&lt;List Patch Here&gt;</v>
      </c>
      <c r="X14" s="475" t="str">
        <f>IF(Summary!$H123="E","E","")</f>
        <v/>
      </c>
      <c r="Y14" s="475" t="str">
        <f>IF(Summary!$I123="Y","R","")</f>
        <v/>
      </c>
      <c r="AA14" s="472"/>
      <c r="AB14" s="287"/>
      <c r="AC14" s="288"/>
    </row>
    <row r="15" spans="2:30" ht="12.95" customHeight="1" thickBot="1">
      <c r="B15" s="360"/>
      <c r="C15" s="374" t="s">
        <v>414</v>
      </c>
      <c r="D15" s="297" t="str">
        <f>IF(Badges!$G368="A","/","")</f>
        <v/>
      </c>
      <c r="E15" s="297" t="str">
        <f>IF(Badges!$G372="A","/","")</f>
        <v/>
      </c>
      <c r="F15" s="297" t="str">
        <f>IF(Badges!$G376="A","/","")</f>
        <v/>
      </c>
      <c r="G15" s="297" t="str">
        <f>IF(Badges!$G380="A","/","")</f>
        <v/>
      </c>
      <c r="H15" s="297" t="str">
        <f>IF(Badges!$G384="A","/","")</f>
        <v/>
      </c>
      <c r="I15" s="295" t="str">
        <f>IF(Summary!$H20="E","E","")</f>
        <v/>
      </c>
      <c r="J15" s="295" t="str">
        <f>IF(Summary!$I20="Y","R","")</f>
        <v/>
      </c>
      <c r="L15" s="360"/>
      <c r="M15" s="371" t="s">
        <v>929</v>
      </c>
      <c r="N15" s="372"/>
      <c r="O15" s="372"/>
      <c r="P15" s="372"/>
      <c r="Q15" s="372"/>
      <c r="R15" s="373"/>
      <c r="S15" s="295" t="str">
        <f>IF(Summary!$H76="E","E","")</f>
        <v/>
      </c>
      <c r="T15" s="295" t="str">
        <f>IF(Summary!$I76="Y","R","")</f>
        <v/>
      </c>
      <c r="U15" s="354" t="str">
        <f>IF(COUNTIF(S12:S15,"E")=4,"C"," ")</f>
        <v xml:space="preserve"> </v>
      </c>
      <c r="W15" s="476" t="str">
        <f>'Fun Patches'!C16</f>
        <v>&lt;List Patch Here&gt;</v>
      </c>
      <c r="X15" s="475" t="str">
        <f>IF(Summary!$H124="E","E","")</f>
        <v/>
      </c>
      <c r="Y15" s="475" t="str">
        <f>IF(Summary!$I124="Y","R","")</f>
        <v/>
      </c>
      <c r="AA15" s="472"/>
      <c r="AB15" s="287"/>
      <c r="AC15" s="288"/>
    </row>
    <row r="16" spans="2:30" ht="12.95" customHeight="1">
      <c r="B16" s="360"/>
      <c r="C16" s="365" t="s">
        <v>435</v>
      </c>
      <c r="D16" s="292" t="str">
        <f>IF(Badges!$G391="A","/","")</f>
        <v/>
      </c>
      <c r="E16" s="292" t="str">
        <f>IF(Badges!$G395="A","/","")</f>
        <v/>
      </c>
      <c r="F16" s="292" t="str">
        <f>IF(Badges!$G399="A","/","")</f>
        <v/>
      </c>
      <c r="G16" s="292" t="str">
        <f>IF(Badges!$G403="A","/","")</f>
        <v/>
      </c>
      <c r="H16" s="292" t="str">
        <f>IF(Badges!$G407="A","/","")</f>
        <v/>
      </c>
      <c r="I16" s="293" t="str">
        <f>IF(Summary!$H21="E","E","")</f>
        <v/>
      </c>
      <c r="J16" s="293" t="str">
        <f>IF(Summary!$I21="Y","R","")</f>
        <v/>
      </c>
      <c r="L16" s="360"/>
      <c r="M16" s="361" t="s">
        <v>1056</v>
      </c>
      <c r="N16" s="292" t="str">
        <f>IF(Badges!$G240="A","/","")</f>
        <v/>
      </c>
      <c r="O16" s="292" t="str">
        <f>IF(Badges!$G244="A","/","")</f>
        <v/>
      </c>
      <c r="P16" s="292" t="str">
        <f>IF(Badges!$G248="A","/","")</f>
        <v/>
      </c>
      <c r="Q16" s="292" t="str">
        <f>IF(Badges!$G252="A","/","")</f>
        <v/>
      </c>
      <c r="R16" s="292" t="str">
        <f>IF(Badges!$G256="A","/","")</f>
        <v/>
      </c>
      <c r="S16" s="293" t="str">
        <f>IF(Summary!$H14="E","E","")</f>
        <v/>
      </c>
      <c r="T16" s="293" t="str">
        <f>IF(Summary!$I14="Y","R","")</f>
        <v/>
      </c>
      <c r="W16" s="476" t="str">
        <f>'Fun Patches'!C17</f>
        <v>&lt;List Patch Here&gt;</v>
      </c>
      <c r="X16" s="475" t="str">
        <f>IF(Summary!$H125="E","E","")</f>
        <v/>
      </c>
      <c r="Y16" s="475" t="str">
        <f>IF(Summary!$I125="Y","R","")</f>
        <v/>
      </c>
      <c r="AA16" s="472"/>
      <c r="AB16" s="287"/>
      <c r="AC16" s="288"/>
    </row>
    <row r="17" spans="2:29" ht="12.95" customHeight="1">
      <c r="B17" s="360"/>
      <c r="C17" s="365" t="s">
        <v>456</v>
      </c>
      <c r="D17" s="334" t="str">
        <f>IF(Badges!$G414="A","/","")</f>
        <v/>
      </c>
      <c r="E17" s="334" t="str">
        <f>IF(Badges!$G418="A","/","")</f>
        <v/>
      </c>
      <c r="F17" s="334" t="str">
        <f>IF(Badges!$G422="A","/","")</f>
        <v/>
      </c>
      <c r="G17" s="334" t="str">
        <f>IF(Badges!$G426="A","/","")</f>
        <v/>
      </c>
      <c r="H17" s="334" t="str">
        <f>IF(Badges!$G430="A","/","")</f>
        <v/>
      </c>
      <c r="I17" s="301" t="str">
        <f>IF(Summary!$H22="E","E","")</f>
        <v/>
      </c>
      <c r="J17" s="301" t="str">
        <f>IF(Summary!$I22="Y","R","")</f>
        <v/>
      </c>
      <c r="L17" s="360"/>
      <c r="M17" s="365" t="s">
        <v>1057</v>
      </c>
      <c r="N17" s="292" t="str">
        <f>IF(Badges!$G299="A","/","")</f>
        <v/>
      </c>
      <c r="O17" s="292" t="str">
        <f>IF(Badges!$G303="A","/","")</f>
        <v/>
      </c>
      <c r="P17" s="292" t="str">
        <f>IF(Badges!$G307="A","/","")</f>
        <v/>
      </c>
      <c r="Q17" s="292" t="str">
        <f>IF(Badges!$G311="A","/","")</f>
        <v/>
      </c>
      <c r="R17" s="292" t="str">
        <f>IF(Badges!$G315="A","/","")</f>
        <v/>
      </c>
      <c r="S17" s="293" t="str">
        <f>IF(Summary!$H17="E","E","")</f>
        <v/>
      </c>
      <c r="T17" s="293" t="str">
        <f>IF(Summary!$I17="Y","R","")</f>
        <v/>
      </c>
      <c r="W17" s="476" t="str">
        <f>'Fun Patches'!C18</f>
        <v>&lt;List Patch Here&gt;</v>
      </c>
      <c r="X17" s="475" t="str">
        <f>IF(Summary!$H126="E","E","")</f>
        <v/>
      </c>
      <c r="Y17" s="475" t="str">
        <f>IF(Summary!$I126="Y","R","")</f>
        <v/>
      </c>
      <c r="AA17" s="472"/>
      <c r="AB17" s="287"/>
      <c r="AC17" s="288"/>
    </row>
    <row r="18" spans="2:29" ht="12.95" customHeight="1" thickBot="1">
      <c r="B18" s="360"/>
      <c r="C18" s="365" t="s">
        <v>477</v>
      </c>
      <c r="D18" s="297" t="str">
        <f>IF(Badges!$G437="A","/","")</f>
        <v/>
      </c>
      <c r="E18" s="297" t="str">
        <f>IF(Badges!$G441="A","/","")</f>
        <v/>
      </c>
      <c r="F18" s="297" t="str">
        <f>IF(Badges!$G445="A","/","")</f>
        <v/>
      </c>
      <c r="G18" s="297" t="str">
        <f>IF(Badges!$G449="A","/","")</f>
        <v/>
      </c>
      <c r="H18" s="297" t="str">
        <f>IF(Badges!$G453="A","/","")</f>
        <v/>
      </c>
      <c r="I18" s="295" t="str">
        <f>IF(Summary!$H23="E","E","")</f>
        <v/>
      </c>
      <c r="J18" s="295" t="str">
        <f>IF(Summary!$I23="Y","R","")</f>
        <v/>
      </c>
      <c r="K18" s="285" t="str">
        <f>IF(COUNT(#REF!)=4,MAX(#REF!),"")</f>
        <v/>
      </c>
      <c r="L18" s="360"/>
      <c r="M18" s="365" t="s">
        <v>1058</v>
      </c>
      <c r="N18" s="292" t="str">
        <f>IF(Badges!$G57="A","/","")</f>
        <v/>
      </c>
      <c r="O18" s="292" t="str">
        <f>IF(Badges!$G61="A","/","")</f>
        <v/>
      </c>
      <c r="P18" s="292" t="str">
        <f>IF(Badges!$G65="A","/","")</f>
        <v/>
      </c>
      <c r="Q18" s="292" t="str">
        <f>IF(Badges!$G69="A","/","")</f>
        <v/>
      </c>
      <c r="R18" s="292" t="str">
        <f>IF(Badges!$G73="A","/","")</f>
        <v/>
      </c>
      <c r="S18" s="293" t="str">
        <f>IF(Summary!$H6="E","E","")</f>
        <v/>
      </c>
      <c r="T18" s="293" t="str">
        <f>IF(Summary!$I6="Y","R","")</f>
        <v/>
      </c>
      <c r="W18" s="476" t="str">
        <f>'Fun Patches'!C19</f>
        <v>&lt;List Patch Here&gt;</v>
      </c>
      <c r="X18" s="475" t="str">
        <f>IF(Summary!$H127="E","E","")</f>
        <v/>
      </c>
      <c r="Y18" s="475" t="str">
        <f>IF(Summary!$I127="Y","R","")</f>
        <v/>
      </c>
      <c r="AA18" s="472"/>
      <c r="AB18" s="287"/>
      <c r="AC18" s="288"/>
    </row>
    <row r="19" spans="2:29" ht="12.95" customHeight="1" thickBot="1">
      <c r="B19" s="360"/>
      <c r="C19" s="370" t="s">
        <v>530</v>
      </c>
      <c r="D19" s="292" t="str">
        <f>IF(Badges!$G496="A","/","")</f>
        <v/>
      </c>
      <c r="E19" s="292" t="str">
        <f>IF(Badges!$G500="A","/","")</f>
        <v/>
      </c>
      <c r="F19" s="292" t="str">
        <f>IF(Badges!$G504="A","/","")</f>
        <v/>
      </c>
      <c r="G19" s="292" t="str">
        <f>IF(Badges!$G508="A","/","")</f>
        <v/>
      </c>
      <c r="H19" s="292" t="str">
        <f>IF(Badges!$G512="A","/","")</f>
        <v/>
      </c>
      <c r="I19" s="293" t="str">
        <f>IF(Summary!$H26="E","E","")</f>
        <v/>
      </c>
      <c r="J19" s="293" t="str">
        <f>IF(Summary!$I26="Y","R","")</f>
        <v/>
      </c>
      <c r="L19" s="360"/>
      <c r="M19" s="381" t="s">
        <v>1091</v>
      </c>
      <c r="N19" s="376"/>
      <c r="O19" s="376"/>
      <c r="P19" s="376"/>
      <c r="Q19" s="376"/>
      <c r="R19" s="377"/>
      <c r="S19" s="295" t="str">
        <f>IF(Summary!$H78="E","E","")</f>
        <v/>
      </c>
      <c r="T19" s="295" t="str">
        <f>IF(Summary!$I78="Y","R","")</f>
        <v/>
      </c>
      <c r="U19" s="354" t="str">
        <f>IF(COUNTIF(S16:S19,"E")=4,"C"," ")</f>
        <v xml:space="preserve"> </v>
      </c>
      <c r="W19" s="476" t="str">
        <f>'Fun Patches'!C20</f>
        <v>&lt;List Patch Here&gt;</v>
      </c>
      <c r="X19" s="475" t="str">
        <f>IF(Summary!$H128="E","E","")</f>
        <v/>
      </c>
      <c r="Y19" s="475" t="str">
        <f>IF(Summary!$I128="Y","R","")</f>
        <v/>
      </c>
      <c r="AA19" s="472"/>
      <c r="AB19" s="287"/>
      <c r="AC19" s="288"/>
    </row>
    <row r="20" spans="2:29" ht="12.95" customHeight="1">
      <c r="B20" s="360"/>
      <c r="C20" s="365" t="s">
        <v>551</v>
      </c>
      <c r="D20" s="334" t="str">
        <f>IF(Badges!$G519="A","/","")</f>
        <v/>
      </c>
      <c r="E20" s="334" t="str">
        <f>IF(Badges!$G523="A","/","")</f>
        <v/>
      </c>
      <c r="F20" s="334" t="str">
        <f>IF(Badges!$G527="A","/","")</f>
        <v/>
      </c>
      <c r="G20" s="334" t="str">
        <f>IF(Badges!$G531="A","/","")</f>
        <v/>
      </c>
      <c r="H20" s="334" t="str">
        <f>IF(Badges!$G535="A","/","")</f>
        <v/>
      </c>
      <c r="I20" s="301" t="str">
        <f>IF(Summary!$H27="E","E","")</f>
        <v/>
      </c>
      <c r="J20" s="301" t="str">
        <f>IF(Summary!$I27="Y","R","")</f>
        <v/>
      </c>
      <c r="L20" s="360"/>
      <c r="M20" s="378" t="s">
        <v>935</v>
      </c>
      <c r="N20" s="379"/>
      <c r="O20" s="379"/>
      <c r="P20" s="379"/>
      <c r="Q20" s="379"/>
      <c r="R20" s="380"/>
      <c r="S20" s="293" t="str">
        <f>IF(Summary!$H79="E","E","")</f>
        <v/>
      </c>
      <c r="T20" s="293" t="str">
        <f>IF(Summary!$I79="Y","R","")</f>
        <v/>
      </c>
      <c r="W20" s="476" t="str">
        <f>'Fun Patches'!C21</f>
        <v>&lt;List Patch Here&gt;</v>
      </c>
      <c r="X20" s="475" t="str">
        <f>IF(Summary!$H129="E","E","")</f>
        <v/>
      </c>
      <c r="Y20" s="475" t="str">
        <f>IF(Summary!$I129="Y","R","")</f>
        <v/>
      </c>
      <c r="AA20" s="472"/>
      <c r="AB20" s="287"/>
      <c r="AC20" s="288"/>
    </row>
    <row r="21" spans="2:29" ht="12.95" customHeight="1" thickBot="1">
      <c r="B21" s="360"/>
      <c r="C21" s="374" t="s">
        <v>572</v>
      </c>
      <c r="D21" s="297" t="str">
        <f>IF(Badges!$G542="A","/","")</f>
        <v/>
      </c>
      <c r="E21" s="297" t="str">
        <f>IF(Badges!$G546="A","/","")</f>
        <v/>
      </c>
      <c r="F21" s="297" t="str">
        <f>IF(Badges!$G550="A","/","")</f>
        <v/>
      </c>
      <c r="G21" s="297" t="str">
        <f>IF(Badges!$G554="A","/","")</f>
        <v/>
      </c>
      <c r="H21" s="297" t="str">
        <f>IF(Badges!$G558="A","/","")</f>
        <v/>
      </c>
      <c r="I21" s="295" t="str">
        <f>IF(Summary!$H28="E","E","")</f>
        <v/>
      </c>
      <c r="J21" s="295" t="str">
        <f>IF(Summary!$I28="Y","R","")</f>
        <v/>
      </c>
      <c r="L21" s="360"/>
      <c r="M21" s="371" t="s">
        <v>1092</v>
      </c>
      <c r="N21" s="372"/>
      <c r="O21" s="372"/>
      <c r="P21" s="372"/>
      <c r="Q21" s="372"/>
      <c r="R21" s="373"/>
      <c r="S21" s="295" t="str">
        <f>IF(Summary!$H80="E","E","")</f>
        <v/>
      </c>
      <c r="T21" s="295" t="str">
        <f>IF(Summary!$I80="Y","R","")</f>
        <v/>
      </c>
      <c r="U21" s="354" t="str">
        <f>IF(COUNTIF(S20:S21,"E")=2,"C"," ")</f>
        <v xml:space="preserve"> </v>
      </c>
      <c r="W21" s="476" t="str">
        <f>'Fun Patches'!C22</f>
        <v>&lt;List Patch Here&gt;</v>
      </c>
      <c r="X21" s="475" t="str">
        <f>IF(Summary!$H130="E","E","")</f>
        <v/>
      </c>
      <c r="Y21" s="475" t="str">
        <f>IF(Summary!$I130="Y","R","")</f>
        <v/>
      </c>
      <c r="AA21" s="472"/>
      <c r="AB21" s="287"/>
      <c r="AC21" s="288"/>
    </row>
    <row r="22" spans="2:29" ht="12.95" customHeight="1">
      <c r="B22" s="360"/>
      <c r="C22" s="365" t="s">
        <v>593</v>
      </c>
      <c r="D22" s="292" t="str">
        <f>IF(Badges!$G565="A","/","")</f>
        <v/>
      </c>
      <c r="E22" s="292" t="str">
        <f>IF(Badges!$G569="A","/","")</f>
        <v/>
      </c>
      <c r="F22" s="292" t="str">
        <f>IF(Badges!$G573="A","/","")</f>
        <v/>
      </c>
      <c r="G22" s="292" t="str">
        <f>IF(Badges!$G577="A","/","")</f>
        <v/>
      </c>
      <c r="H22" s="292" t="str">
        <f>IF(Badges!$G581="A","/","")</f>
        <v/>
      </c>
      <c r="I22" s="293" t="str">
        <f>IF(Summary!$H29="E","E","")</f>
        <v/>
      </c>
      <c r="J22" s="293" t="str">
        <f>IF(Summary!$I29="Y","R","")</f>
        <v/>
      </c>
      <c r="K22" s="285" t="str">
        <f>IF(COUNT(#REF!)=2,MAX(#REF!),"")</f>
        <v/>
      </c>
      <c r="L22" s="360"/>
      <c r="M22" s="362" t="s">
        <v>942</v>
      </c>
      <c r="N22" s="363"/>
      <c r="O22" s="363"/>
      <c r="P22" s="363"/>
      <c r="Q22" s="363"/>
      <c r="R22" s="364"/>
      <c r="S22" s="293" t="str">
        <f>IF(Summary!$H81="E","E","")</f>
        <v/>
      </c>
      <c r="T22" s="293" t="str">
        <f>IF(Summary!$I81="Y","R","")</f>
        <v/>
      </c>
      <c r="U22" s="354" t="str">
        <f>IF(COUNTIF(S22:S23,"E")=2,"C"," ")</f>
        <v xml:space="preserve"> </v>
      </c>
      <c r="W22" s="476" t="str">
        <f>'Fun Patches'!C23</f>
        <v>&lt;List Patch Here&gt;</v>
      </c>
      <c r="X22" s="475" t="str">
        <f>IF(Summary!$H131="E","E","")</f>
        <v/>
      </c>
      <c r="Y22" s="475" t="str">
        <f>IF(Summary!$I131="Y","R","")</f>
        <v/>
      </c>
      <c r="AA22" s="472"/>
      <c r="AB22" s="287"/>
      <c r="AC22" s="288"/>
    </row>
    <row r="23" spans="2:29" ht="12.95" customHeight="1" thickBot="1">
      <c r="B23" s="360"/>
      <c r="C23" s="365" t="s">
        <v>614</v>
      </c>
      <c r="D23" s="334" t="str">
        <f>IF(Badges!$G588="A","/","")</f>
        <v/>
      </c>
      <c r="E23" s="334" t="str">
        <f>IF(Badges!$G592="A","/","")</f>
        <v/>
      </c>
      <c r="F23" s="334" t="str">
        <f>IF(Badges!$G596="A","/","")</f>
        <v/>
      </c>
      <c r="G23" s="334" t="str">
        <f>IF(Badges!$G600="A","/","")</f>
        <v/>
      </c>
      <c r="H23" s="334" t="str">
        <f>IF(Badges!$G604="A","/","")</f>
        <v/>
      </c>
      <c r="I23" s="301" t="str">
        <f>IF(Summary!$H30="E","E","")</f>
        <v/>
      </c>
      <c r="J23" s="301" t="str">
        <f>IF(Summary!$I30="Y","R","")</f>
        <v/>
      </c>
      <c r="L23" s="360"/>
      <c r="M23" s="375" t="s">
        <v>1093</v>
      </c>
      <c r="N23" s="376"/>
      <c r="O23" s="376"/>
      <c r="P23" s="376"/>
      <c r="Q23" s="376"/>
      <c r="R23" s="377"/>
      <c r="S23" s="295" t="str">
        <f>IF(Summary!$H82="E","E","")</f>
        <v/>
      </c>
      <c r="T23" s="295" t="str">
        <f>IF(Summary!$I82="Y","R","")</f>
        <v/>
      </c>
      <c r="U23" s="354" t="str">
        <f>IF(COUNTIF(S24:S25,"E")=2,"C"," ")</f>
        <v xml:space="preserve"> </v>
      </c>
      <c r="W23" s="476" t="str">
        <f>'Fun Patches'!C24</f>
        <v>&lt;List Patch Here&gt;</v>
      </c>
      <c r="X23" s="475" t="str">
        <f>IF(Summary!$H132="E","E","")</f>
        <v/>
      </c>
      <c r="Y23" s="475" t="str">
        <f>IF(Summary!$I132="Y","R","")</f>
        <v/>
      </c>
      <c r="AA23" s="472"/>
      <c r="AB23" s="287"/>
      <c r="AC23" s="288"/>
    </row>
    <row r="24" spans="2:29" ht="12.95" customHeight="1" thickBot="1">
      <c r="B24" s="360"/>
      <c r="C24" s="365" t="s">
        <v>635</v>
      </c>
      <c r="D24" s="297" t="str">
        <f>IF(Badges!$G611="A","/","")</f>
        <v/>
      </c>
      <c r="E24" s="297" t="str">
        <f>IF(Badges!$G615="A","/","")</f>
        <v/>
      </c>
      <c r="F24" s="297" t="str">
        <f>IF(Badges!$G619="A","/","")</f>
        <v/>
      </c>
      <c r="G24" s="297" t="str">
        <f>IF(Badges!$G623="A","/","")</f>
        <v/>
      </c>
      <c r="H24" s="297" t="str">
        <f>IF(Badges!$G627="A","/","")</f>
        <v/>
      </c>
      <c r="I24" s="295" t="str">
        <f>IF(Summary!$H31="E","E","")</f>
        <v/>
      </c>
      <c r="J24" s="295" t="str">
        <f>IF(Summary!$I31="Y","R","")</f>
        <v/>
      </c>
      <c r="K24" s="285" t="str">
        <f>IF(COUNT(#REF!)=2,MAX(#REF!),"")</f>
        <v/>
      </c>
      <c r="L24" s="360"/>
      <c r="M24" s="378" t="s">
        <v>948</v>
      </c>
      <c r="N24" s="379"/>
      <c r="O24" s="379"/>
      <c r="P24" s="379"/>
      <c r="Q24" s="379"/>
      <c r="R24" s="380"/>
      <c r="S24" s="293" t="str">
        <f>IF(Summary!$H83="E","E","")</f>
        <v/>
      </c>
      <c r="T24" s="293" t="str">
        <f>IF(Summary!$I83="Y","R","")</f>
        <v/>
      </c>
      <c r="U24" s="439"/>
      <c r="W24" s="476" t="str">
        <f>'Fun Patches'!C25</f>
        <v>&lt;List Patch Here&gt;</v>
      </c>
      <c r="X24" s="475" t="str">
        <f>IF(Summary!$H133="E","E","")</f>
        <v/>
      </c>
      <c r="Y24" s="475" t="str">
        <f>IF(Summary!$I133="Y","R","")</f>
        <v/>
      </c>
      <c r="AA24" s="472"/>
      <c r="AB24" s="287"/>
      <c r="AC24" s="288"/>
    </row>
    <row r="25" spans="2:29" ht="12.95" customHeight="1">
      <c r="B25" s="360"/>
      <c r="C25" s="370" t="s">
        <v>655</v>
      </c>
      <c r="D25" s="292" t="str">
        <f>IF(Badges!$G634="A","/","")</f>
        <v/>
      </c>
      <c r="E25" s="292" t="str">
        <f>IF(Badges!$G638="A","/","")</f>
        <v/>
      </c>
      <c r="F25" s="292" t="str">
        <f>IF(Badges!$G642="A","/","")</f>
        <v/>
      </c>
      <c r="G25" s="292" t="str">
        <f>IF(Badges!$G646="A","/","")</f>
        <v/>
      </c>
      <c r="H25" s="292" t="str">
        <f>IF(Badges!$G650="A","/","")</f>
        <v/>
      </c>
      <c r="I25" s="293" t="str">
        <f>IF(Summary!$H32="E","E","")</f>
        <v/>
      </c>
      <c r="J25" s="293" t="str">
        <f>IF(Summary!$I32="Y","R","")</f>
        <v/>
      </c>
      <c r="L25" s="360"/>
      <c r="M25" s="375" t="s">
        <v>1094</v>
      </c>
      <c r="N25" s="376"/>
      <c r="O25" s="376"/>
      <c r="P25" s="376"/>
      <c r="Q25" s="376"/>
      <c r="R25" s="377"/>
      <c r="S25" s="293" t="str">
        <f>IF(Summary!$H84="E","E","")</f>
        <v/>
      </c>
      <c r="T25" s="293" t="str">
        <f>IF(Summary!$I84="Y","R","")</f>
        <v/>
      </c>
      <c r="U25" s="607" t="s">
        <v>1136</v>
      </c>
      <c r="W25" s="476" t="str">
        <f>'Fun Patches'!C26</f>
        <v>&lt;List Patch Here&gt;</v>
      </c>
      <c r="X25" s="475" t="str">
        <f>IF(Summary!$H134="E","E","")</f>
        <v/>
      </c>
      <c r="Y25" s="475" t="str">
        <f>IF(Summary!$I134="Y","R","")</f>
        <v/>
      </c>
      <c r="AA25" s="472"/>
      <c r="AB25" s="287"/>
      <c r="AC25" s="288"/>
    </row>
    <row r="26" spans="2:29" ht="12.95" customHeight="1">
      <c r="B26" s="360"/>
      <c r="C26" s="365" t="s">
        <v>692</v>
      </c>
      <c r="D26" s="334" t="str">
        <f>IF(Badges!$G680="A","/","")</f>
        <v/>
      </c>
      <c r="E26" s="334" t="str">
        <f>IF(Badges!$G684="A","/","")</f>
        <v/>
      </c>
      <c r="F26" s="334" t="str">
        <f>IF(Badges!$G688="A","/","")</f>
        <v/>
      </c>
      <c r="G26" s="334" t="str">
        <f>IF(Badges!$G692="A","/","")</f>
        <v/>
      </c>
      <c r="H26" s="334" t="str">
        <f>IF(Badges!$G696="A","/","")</f>
        <v/>
      </c>
      <c r="I26" s="301" t="str">
        <f>IF(Summary!$H34="E","E","")</f>
        <v/>
      </c>
      <c r="J26" s="301" t="str">
        <f>IF(Summary!$I34="Y","R","")</f>
        <v/>
      </c>
      <c r="K26" s="285" t="str">
        <f>IF(COUNT(#REF!)=2,MAX(#REF!),"")</f>
        <v/>
      </c>
      <c r="L26" s="398"/>
      <c r="M26" s="398"/>
      <c r="N26" s="399"/>
      <c r="O26" s="399"/>
      <c r="P26" s="399"/>
      <c r="Q26" s="399"/>
      <c r="R26" s="399"/>
      <c r="S26" s="470"/>
      <c r="T26" s="470"/>
      <c r="U26" s="607"/>
      <c r="W26" s="476" t="str">
        <f>'Fun Patches'!C27</f>
        <v>&lt;List Patch Here&gt;</v>
      </c>
      <c r="X26" s="475" t="str">
        <f>IF(Summary!$H135="E","E","")</f>
        <v/>
      </c>
      <c r="Y26" s="475" t="str">
        <f>IF(Summary!$I135="Y","R","")</f>
        <v/>
      </c>
      <c r="AA26" s="472"/>
      <c r="AB26" s="287"/>
      <c r="AC26" s="288"/>
    </row>
    <row r="27" spans="2:29" ht="12.95" customHeight="1" thickBot="1">
      <c r="B27" s="360"/>
      <c r="C27" s="374" t="s">
        <v>713</v>
      </c>
      <c r="D27" s="297" t="str">
        <f>IF(Badges!$G703="A","/","")</f>
        <v/>
      </c>
      <c r="E27" s="297" t="str">
        <f>IF(Badges!$G707="A","/","")</f>
        <v/>
      </c>
      <c r="F27" s="297" t="str">
        <f>IF(Badges!$G711="A","/","")</f>
        <v/>
      </c>
      <c r="G27" s="297" t="str">
        <f>IF(Badges!$G715="A","/","")</f>
        <v/>
      </c>
      <c r="H27" s="297" t="str">
        <f>IF(Badges!$G719="A","/","")</f>
        <v/>
      </c>
      <c r="I27" s="295" t="str">
        <f>IF(Summary!$H35="E","E","")</f>
        <v/>
      </c>
      <c r="J27" s="295" t="str">
        <f>IF(Summary!$I35="Y","R","")</f>
        <v/>
      </c>
      <c r="L27" s="300"/>
      <c r="M27" s="300"/>
      <c r="N27" s="300"/>
      <c r="O27" s="300"/>
      <c r="P27" s="300"/>
      <c r="Q27" s="300"/>
      <c r="R27" s="300"/>
      <c r="S27" s="307"/>
      <c r="T27" s="307"/>
      <c r="U27" s="607"/>
      <c r="W27" s="476" t="str">
        <f>'Fun Patches'!C28</f>
        <v>&lt;List Patch Here&gt;</v>
      </c>
      <c r="X27" s="475" t="str">
        <f>IF(Summary!$H136="E","E","")</f>
        <v/>
      </c>
      <c r="Y27" s="475" t="str">
        <f>IF(Summary!$I136="Y","R","")</f>
        <v/>
      </c>
      <c r="AA27" s="472"/>
      <c r="AB27" s="287"/>
      <c r="AC27" s="288"/>
    </row>
    <row r="28" spans="2:29" ht="12.95" customHeight="1">
      <c r="B28" s="360"/>
      <c r="C28" s="365" t="s">
        <v>734</v>
      </c>
      <c r="D28" s="292" t="str">
        <f>IF(Badges!$G726="A","/","")</f>
        <v/>
      </c>
      <c r="E28" s="292" t="str">
        <f>IF(Badges!$G730="A","/","")</f>
        <v/>
      </c>
      <c r="F28" s="292" t="str">
        <f>IF(Badges!$G734="A","/","")</f>
        <v/>
      </c>
      <c r="G28" s="292" t="str">
        <f>IF(Badges!$G738="A","/","")</f>
        <v/>
      </c>
      <c r="H28" s="292" t="str">
        <f>IF(Badges!$G742="A","/","")</f>
        <v/>
      </c>
      <c r="I28" s="293" t="str">
        <f>IF(Summary!$H36="E","E","")</f>
        <v/>
      </c>
      <c r="J28" s="293" t="str">
        <f>IF(Summary!$I36="Y","R","")</f>
        <v/>
      </c>
      <c r="L28" s="611" t="str">
        <f>'Age-Level'!C117</f>
        <v>Investiture</v>
      </c>
      <c r="M28" s="611"/>
      <c r="N28" s="611"/>
      <c r="O28" s="611"/>
      <c r="P28" s="611"/>
      <c r="Q28" s="611"/>
      <c r="R28" s="613"/>
      <c r="S28" s="293" t="str">
        <f>IF(Summary!$H108="E","E","")</f>
        <v/>
      </c>
      <c r="T28" s="293" t="str">
        <f>IF(Summary!$I108="Y","R","")</f>
        <v/>
      </c>
      <c r="U28" s="607"/>
      <c r="W28" s="476" t="str">
        <f>'Fun Patches'!C29</f>
        <v>&lt;List Patch Here&gt;</v>
      </c>
      <c r="X28" s="475" t="str">
        <f>IF(Summary!$H137="E","E","")</f>
        <v/>
      </c>
      <c r="Y28" s="475" t="str">
        <f>IF(Summary!$I137="Y","R","")</f>
        <v/>
      </c>
      <c r="AA28" s="472"/>
      <c r="AB28" s="287"/>
      <c r="AC28" s="288"/>
    </row>
    <row r="29" spans="2:29" ht="12.95" customHeight="1">
      <c r="B29" s="360"/>
      <c r="C29" s="365" t="s">
        <v>1059</v>
      </c>
      <c r="D29" s="334" t="str">
        <f>IF(Badges!$G103="A","/","")</f>
        <v/>
      </c>
      <c r="E29" s="334" t="str">
        <f>IF(Badges!$G107="A","/","")</f>
        <v/>
      </c>
      <c r="F29" s="334" t="str">
        <f>IF(Badges!$G111="A","/","")</f>
        <v/>
      </c>
      <c r="G29" s="334" t="str">
        <f>IF(Badges!$G115="A","/","")</f>
        <v/>
      </c>
      <c r="H29" s="334" t="str">
        <f>IF(Badges!$G119="A","/","")</f>
        <v/>
      </c>
      <c r="I29" s="301" t="str">
        <f>IF(Summary!$H8="E","E","")</f>
        <v/>
      </c>
      <c r="J29" s="301" t="str">
        <f>IF(Summary!$I8="Y","R","")</f>
        <v/>
      </c>
      <c r="L29" s="611" t="str">
        <f>'Age-Level'!C118</f>
        <v>Rededication (1st year)</v>
      </c>
      <c r="M29" s="611"/>
      <c r="N29" s="611"/>
      <c r="O29" s="611"/>
      <c r="P29" s="611"/>
      <c r="Q29" s="611"/>
      <c r="R29" s="613"/>
      <c r="S29" s="293" t="str">
        <f>IF(Summary!$H109="E","E","")</f>
        <v/>
      </c>
      <c r="T29" s="293" t="str">
        <f>IF(Summary!$I109="Y","R","")</f>
        <v/>
      </c>
      <c r="U29" s="607"/>
      <c r="W29" s="476" t="str">
        <f>'Fun Patches'!C30</f>
        <v>&lt;List Patch Here&gt;</v>
      </c>
      <c r="X29" s="475" t="str">
        <f>IF(Summary!$H138="E","E","")</f>
        <v/>
      </c>
      <c r="Y29" s="475" t="str">
        <f>IF(Summary!$I138="Y","R","")</f>
        <v/>
      </c>
      <c r="AA29" s="472"/>
      <c r="AB29" s="287"/>
      <c r="AC29" s="288"/>
    </row>
    <row r="30" spans="2:29" ht="12.95" customHeight="1" thickBot="1">
      <c r="B30" s="360"/>
      <c r="C30" s="369" t="s">
        <v>1095</v>
      </c>
      <c r="D30" s="297" t="str">
        <f>IF(Badges!$G749="A","/","")</f>
        <v/>
      </c>
      <c r="E30" s="297" t="str">
        <f>IF(Badges!$G753="A","/","")</f>
        <v/>
      </c>
      <c r="F30" s="297" t="str">
        <f>IF(Badges!$G757="A","/","")</f>
        <v/>
      </c>
      <c r="G30" s="297" t="str">
        <f>IF(Badges!$G761="A","/","")</f>
        <v/>
      </c>
      <c r="H30" s="297" t="str">
        <f>IF(Badges!$G765="A","/","")</f>
        <v/>
      </c>
      <c r="I30" s="295" t="str">
        <f>IF(Summary!$H37="E","E","")</f>
        <v/>
      </c>
      <c r="J30" s="295" t="str">
        <f>IF(Summary!$I37="Y","R","")</f>
        <v/>
      </c>
      <c r="L30" s="611" t="str">
        <f>'Age-Level'!C119</f>
        <v>Rededication (2nd year)</v>
      </c>
      <c r="M30" s="611"/>
      <c r="N30" s="611"/>
      <c r="O30" s="611"/>
      <c r="P30" s="611"/>
      <c r="Q30" s="611"/>
      <c r="R30" s="613"/>
      <c r="S30" s="293" t="str">
        <f>IF(Summary!$H110="E","E","")</f>
        <v/>
      </c>
      <c r="T30" s="293" t="str">
        <f>IF(Summary!$I110="Y","R","")</f>
        <v/>
      </c>
      <c r="U30" s="607"/>
      <c r="W30" s="476" t="str">
        <f>'Fun Patches'!C31</f>
        <v>&lt;List Patch Here&gt;</v>
      </c>
      <c r="X30" s="475" t="str">
        <f>IF(Summary!$H139="E","E","")</f>
        <v/>
      </c>
      <c r="Y30" s="475" t="str">
        <f>IF(Summary!$I139="Y","R","")</f>
        <v/>
      </c>
      <c r="AA30" s="472"/>
      <c r="AB30" s="287"/>
      <c r="AC30" s="288"/>
    </row>
    <row r="31" spans="2:29" ht="12.95" customHeight="1">
      <c r="B31" s="360"/>
      <c r="C31" s="370" t="s">
        <v>756</v>
      </c>
      <c r="D31" s="292" t="str">
        <f>IF(Badges!$G772="A","/","")</f>
        <v/>
      </c>
      <c r="E31" s="292" t="str">
        <f>IF(Badges!$G776="A","/","")</f>
        <v/>
      </c>
      <c r="F31" s="292" t="str">
        <f>IF(Badges!$G780="A","/","")</f>
        <v/>
      </c>
      <c r="G31" s="292" t="str">
        <f>IF(Badges!$G784="A","/","")</f>
        <v/>
      </c>
      <c r="H31" s="292" t="str">
        <f>IF(Badges!$G788="A","/","")</f>
        <v/>
      </c>
      <c r="I31" s="293" t="str">
        <f>IF(Summary!$H38="E","E","")</f>
        <v/>
      </c>
      <c r="J31" s="293" t="str">
        <f>IF(Summary!$I38="Y","R","")</f>
        <v/>
      </c>
      <c r="L31" s="611" t="str">
        <f>'Age-Level'!C120</f>
        <v>Rededication (3rd year)</v>
      </c>
      <c r="M31" s="611"/>
      <c r="N31" s="611"/>
      <c r="O31" s="611"/>
      <c r="P31" s="611"/>
      <c r="Q31" s="611"/>
      <c r="R31" s="613"/>
      <c r="S31" s="293" t="str">
        <f>IF(Summary!$H111="E","E","")</f>
        <v/>
      </c>
      <c r="T31" s="293" t="str">
        <f>IF(Summary!$I111="Y","R","")</f>
        <v/>
      </c>
      <c r="U31" s="607"/>
      <c r="W31" s="476" t="str">
        <f>'Fun Patches'!C32</f>
        <v>&lt;List Patch Here&gt;</v>
      </c>
      <c r="X31" s="475" t="str">
        <f>IF(Summary!$H140="E","E","")</f>
        <v/>
      </c>
      <c r="Y31" s="475" t="str">
        <f>IF(Summary!$I140="Y","R","")</f>
        <v/>
      </c>
      <c r="AA31" s="472"/>
      <c r="AB31" s="287"/>
      <c r="AC31" s="288"/>
    </row>
    <row r="32" spans="2:29" ht="12.95" customHeight="1" thickBot="1">
      <c r="B32" s="360"/>
      <c r="C32" s="374" t="s">
        <v>777</v>
      </c>
      <c r="D32" s="297" t="str">
        <f>IF(Badges!$G791="C","/","")</f>
        <v/>
      </c>
      <c r="E32" s="297" t="str">
        <f>IF(Badges!$G792="C","/","")</f>
        <v/>
      </c>
      <c r="F32" s="297" t="str">
        <f>IF(Badges!$G793="C","/","")</f>
        <v/>
      </c>
      <c r="G32" s="297" t="str">
        <f>IF(Badges!$G794="C","/","")</f>
        <v/>
      </c>
      <c r="H32" s="297" t="str">
        <f>IF(Badges!$G795="C","/","")</f>
        <v/>
      </c>
      <c r="I32" s="295" t="str">
        <f>IF(Summary!$H39="E","E","")</f>
        <v/>
      </c>
      <c r="J32" s="295" t="str">
        <f>IF(Summary!$I39="Y","R","")</f>
        <v/>
      </c>
      <c r="L32" s="398"/>
      <c r="M32" s="398"/>
      <c r="N32" s="399"/>
      <c r="O32" s="399"/>
      <c r="P32" s="399"/>
      <c r="Q32" s="399"/>
      <c r="R32" s="399"/>
      <c r="S32" s="470"/>
      <c r="T32" s="470"/>
      <c r="U32" s="607"/>
      <c r="W32" s="476" t="str">
        <f>'Fun Patches'!C33</f>
        <v>&lt;List Patch Here&gt;</v>
      </c>
      <c r="X32" s="475" t="str">
        <f>IF(Summary!$H141="E","E","")</f>
        <v/>
      </c>
      <c r="Y32" s="475" t="str">
        <f>IF(Summary!$I141="Y","R","")</f>
        <v/>
      </c>
      <c r="AA32" s="472"/>
      <c r="AB32" s="287"/>
      <c r="AC32" s="288"/>
    </row>
    <row r="33" spans="2:29" ht="12.95" customHeight="1">
      <c r="B33" s="360"/>
      <c r="C33" s="361" t="s">
        <v>1096</v>
      </c>
      <c r="D33" s="292" t="str">
        <f>IF(Badges!$G802="A","/","")</f>
        <v/>
      </c>
      <c r="E33" s="292" t="str">
        <f>IF(Badges!$G806="A","/","")</f>
        <v/>
      </c>
      <c r="F33" s="292" t="str">
        <f>IF(Badges!$G810="A","/","")</f>
        <v/>
      </c>
      <c r="G33" s="292" t="str">
        <f>IF(Badges!$G814="A","/","")</f>
        <v/>
      </c>
      <c r="H33" s="292" t="str">
        <f>IF(Badges!$G818="A","/","")</f>
        <v/>
      </c>
      <c r="I33" s="293" t="str">
        <f>IF(Summary!$H40="E","E","")</f>
        <v/>
      </c>
      <c r="J33" s="293" t="str">
        <f>IF(Summary!$I40="Y","R","")</f>
        <v/>
      </c>
      <c r="L33" s="300"/>
      <c r="M33" s="300"/>
      <c r="N33" s="300"/>
      <c r="O33" s="300"/>
      <c r="P33" s="300"/>
      <c r="Q33" s="300"/>
      <c r="R33" s="300"/>
      <c r="S33" s="307"/>
      <c r="T33" s="307"/>
      <c r="U33" s="607"/>
      <c r="W33" s="476" t="str">
        <f>'Fun Patches'!C34</f>
        <v>&lt;List Patch Here&gt;</v>
      </c>
      <c r="X33" s="475" t="str">
        <f>IF(Summary!$H142="E","E","")</f>
        <v/>
      </c>
      <c r="Y33" s="475" t="str">
        <f>IF(Summary!$I142="Y","R","")</f>
        <v/>
      </c>
      <c r="AA33" s="472"/>
      <c r="AB33" s="287"/>
      <c r="AC33" s="288"/>
    </row>
    <row r="34" spans="2:29" ht="12.95" customHeight="1">
      <c r="B34" s="360"/>
      <c r="C34" s="369" t="s">
        <v>1060</v>
      </c>
      <c r="D34" s="334" t="str">
        <f>IF(Badges!$G825="A","/","")</f>
        <v/>
      </c>
      <c r="E34" s="334" t="str">
        <f>IF(Badges!$G829="A","/","")</f>
        <v/>
      </c>
      <c r="F34" s="334" t="str">
        <f>IF(Badges!$G833="A","/","")</f>
        <v/>
      </c>
      <c r="G34" s="334" t="str">
        <f>IF(Badges!$G837="A","/","")</f>
        <v/>
      </c>
      <c r="H34" s="334" t="str">
        <f>IF(Badges!$G841="A","/","")</f>
        <v/>
      </c>
      <c r="I34" s="301" t="str">
        <f>IF(Summary!$H41="E","E","")</f>
        <v/>
      </c>
      <c r="J34" s="301" t="str">
        <f>IF(Summary!$I41="Y","R","")</f>
        <v/>
      </c>
      <c r="L34" s="612" t="str">
        <f>'Council Own'!B6</f>
        <v>&lt;&lt;List Badge 1 Here&gt;&gt;</v>
      </c>
      <c r="M34" s="613"/>
      <c r="N34" s="292" t="str">
        <f>IF('Council Own'!$G11="A","/","")</f>
        <v/>
      </c>
      <c r="O34" s="292" t="str">
        <f>IF('Council Own'!$G15="A","/","")</f>
        <v/>
      </c>
      <c r="P34" s="292" t="str">
        <f>IF('Council Own'!$G19="A","/","")</f>
        <v/>
      </c>
      <c r="Q34" s="292" t="str">
        <f>IF('Council Own'!$G23="A","/","")</f>
        <v/>
      </c>
      <c r="R34" s="292" t="str">
        <f>IF('Council Own'!$G27="A","/","")</f>
        <v/>
      </c>
      <c r="S34" s="293" t="str">
        <f>IF(Summary!$H86="E","E","")</f>
        <v/>
      </c>
      <c r="T34" s="308" t="str">
        <f>IF(Summary!$I86="Y","R","")</f>
        <v/>
      </c>
      <c r="U34" s="607"/>
      <c r="W34" s="476" t="str">
        <f>'Fun Patches'!C35</f>
        <v>&lt;List Patch Here&gt;</v>
      </c>
      <c r="X34" s="475" t="str">
        <f>IF(Summary!$H143="E","E","")</f>
        <v/>
      </c>
      <c r="Y34" s="475" t="str">
        <f>IF(Summary!$I143="Y","R","")</f>
        <v/>
      </c>
      <c r="AA34" s="472"/>
      <c r="AB34" s="287"/>
      <c r="AC34" s="288"/>
    </row>
    <row r="35" spans="2:29" ht="12.95" customHeight="1">
      <c r="L35" s="612" t="str">
        <f>'Council Own'!B30</f>
        <v>&lt;&lt;List Badge 2 Here&gt;&gt;</v>
      </c>
      <c r="M35" s="613"/>
      <c r="N35" s="292" t="str">
        <f>IF('Council Own'!$G35="A","/","")</f>
        <v/>
      </c>
      <c r="O35" s="292" t="str">
        <f>IF('Council Own'!$G39="A","/","")</f>
        <v/>
      </c>
      <c r="P35" s="292" t="str">
        <f>IF('Council Own'!$G43="A","/","")</f>
        <v/>
      </c>
      <c r="Q35" s="292" t="str">
        <f>IF('Council Own'!$G47="A","/","")</f>
        <v/>
      </c>
      <c r="R35" s="292" t="str">
        <f>IF('Council Own'!$G51="A","/","")</f>
        <v/>
      </c>
      <c r="S35" s="293" t="str">
        <f>IF(Summary!$H87="E","E","")</f>
        <v/>
      </c>
      <c r="T35" s="308" t="str">
        <f>IF(Summary!$I87="Y","R","")</f>
        <v/>
      </c>
      <c r="U35" s="607"/>
      <c r="W35" s="476" t="str">
        <f>'Fun Patches'!C36</f>
        <v>&lt;List Patch Here&gt;</v>
      </c>
      <c r="X35" s="475" t="str">
        <f>IF(Summary!$H144="E","E","")</f>
        <v/>
      </c>
      <c r="Y35" s="475" t="str">
        <f>IF(Summary!$I144="Y","R","")</f>
        <v/>
      </c>
      <c r="AA35" s="472"/>
      <c r="AB35" s="287"/>
      <c r="AC35" s="288"/>
    </row>
    <row r="36" spans="2:29" ht="12.95" customHeight="1">
      <c r="L36" s="614" t="str">
        <f>'Council Own'!B54</f>
        <v>&lt;&lt;List Badge 3 Here&gt;&gt;</v>
      </c>
      <c r="M36" s="615"/>
      <c r="N36" s="334" t="str">
        <f>IF('Council Own'!$G59="A","/","")</f>
        <v/>
      </c>
      <c r="O36" s="334" t="str">
        <f>IF('Council Own'!$G63="A","/","")</f>
        <v/>
      </c>
      <c r="P36" s="334" t="str">
        <f>IF('Council Own'!$G67="A","/","")</f>
        <v/>
      </c>
      <c r="Q36" s="334" t="str">
        <f>IF('Council Own'!$G71="A","/","")</f>
        <v/>
      </c>
      <c r="R36" s="334" t="str">
        <f>IF('Council Own'!$G75="A","/","")</f>
        <v/>
      </c>
      <c r="S36" s="301" t="str">
        <f>IF(Summary!$H88="E","E","")</f>
        <v/>
      </c>
      <c r="T36" s="335" t="str">
        <f>IF(Summary!$I88="Y","R","")</f>
        <v/>
      </c>
      <c r="U36" s="607"/>
      <c r="W36" s="476" t="str">
        <f>'Fun Patches'!C37</f>
        <v>&lt;List Patch Here&gt;</v>
      </c>
      <c r="X36" s="475" t="str">
        <f>IF(Summary!$H145="E","E","")</f>
        <v/>
      </c>
      <c r="Y36" s="475" t="str">
        <f>IF(Summary!$I145="Y","R","")</f>
        <v/>
      </c>
      <c r="AA36" s="472"/>
      <c r="AB36" s="287"/>
      <c r="AC36" s="288"/>
    </row>
    <row r="37" spans="2:29" ht="12.95" customHeight="1">
      <c r="B37" s="382"/>
      <c r="C37" s="361" t="s">
        <v>509</v>
      </c>
      <c r="D37" s="292" t="str">
        <f>IF(Badges!$G473="A","/","")</f>
        <v/>
      </c>
      <c r="E37" s="292" t="str">
        <f>IF(Badges!$G477="A","/","")</f>
        <v/>
      </c>
      <c r="F37" s="292" t="str">
        <f>IF(Badges!$G481="A","/","")</f>
        <v/>
      </c>
      <c r="G37" s="292" t="str">
        <f>IF(Badges!$G485="A","/","")</f>
        <v/>
      </c>
      <c r="H37" s="292" t="str">
        <f>IF(Badges!$G489="A","/","")</f>
        <v/>
      </c>
      <c r="I37" s="293" t="str">
        <f>IF(Summary!$H25="E","E","")</f>
        <v/>
      </c>
      <c r="J37" s="293" t="str">
        <f>IF(Summary!$I25="Y","R","")</f>
        <v/>
      </c>
      <c r="L37" s="614" t="str">
        <f>'Council Own'!B78</f>
        <v>&lt;&lt;List Badge 4 Here&gt;&gt;</v>
      </c>
      <c r="M37" s="615"/>
      <c r="N37" s="334" t="str">
        <f>IF('Council Own'!$G83="A","/","")</f>
        <v/>
      </c>
      <c r="O37" s="334" t="str">
        <f>IF('Council Own'!$G87="A","/","")</f>
        <v/>
      </c>
      <c r="P37" s="334" t="str">
        <f>IF('Council Own'!$G91="A","/","")</f>
        <v/>
      </c>
      <c r="Q37" s="334" t="str">
        <f>IF('Council Own'!$G95="A","/","")</f>
        <v/>
      </c>
      <c r="R37" s="334" t="str">
        <f>IF('Council Own'!$G99="A","/","")</f>
        <v/>
      </c>
      <c r="S37" s="301" t="str">
        <f>IF(Summary!$H89="E","E","")</f>
        <v/>
      </c>
      <c r="T37" s="335" t="str">
        <f>IF(Summary!$I89="Y","R","")</f>
        <v/>
      </c>
      <c r="U37" s="607"/>
      <c r="W37" s="476" t="str">
        <f>'Fun Patches'!C38</f>
        <v>&lt;List Patch Here&gt;</v>
      </c>
      <c r="X37" s="475" t="str">
        <f>IF(Summary!$H146="E","E","")</f>
        <v/>
      </c>
      <c r="Y37" s="475" t="str">
        <f>IF(Summary!$I146="Y","R","")</f>
        <v/>
      </c>
      <c r="AA37" s="472"/>
      <c r="AB37" s="287"/>
      <c r="AC37" s="288"/>
    </row>
    <row r="38" spans="2:29" ht="12.95" customHeight="1" thickBot="1">
      <c r="B38" s="383"/>
      <c r="C38" s="374" t="s">
        <v>676</v>
      </c>
      <c r="D38" s="297" t="str">
        <f>IF(Badges!$G657="A","/","")</f>
        <v/>
      </c>
      <c r="E38" s="297" t="str">
        <f>IF(Badges!$G661="A","/","")</f>
        <v/>
      </c>
      <c r="F38" s="297" t="str">
        <f>IF(Badges!$G665="A","/","")</f>
        <v/>
      </c>
      <c r="G38" s="297" t="str">
        <f>IF(Badges!$G669="A","/","")</f>
        <v/>
      </c>
      <c r="H38" s="297" t="str">
        <f>IF(Badges!$G673="A","/","")</f>
        <v/>
      </c>
      <c r="I38" s="295" t="str">
        <f>IF(Summary!$H33="E","E","")</f>
        <v/>
      </c>
      <c r="J38" s="295" t="str">
        <f>IF(Summary!$I33="Y","R","")</f>
        <v/>
      </c>
      <c r="L38" s="614" t="str">
        <f>'Council Own'!B102</f>
        <v>&lt;&lt;List Badge 5 Here&gt;&gt;</v>
      </c>
      <c r="M38" s="615"/>
      <c r="N38" s="334" t="str">
        <f>IF('Council Own'!$G107="A","/","")</f>
        <v/>
      </c>
      <c r="O38" s="334" t="str">
        <f>IF('Council Own'!$G111="A","/","")</f>
        <v/>
      </c>
      <c r="P38" s="334" t="str">
        <f>IF('Council Own'!$G115="A","/","")</f>
        <v/>
      </c>
      <c r="Q38" s="334" t="str">
        <f>IF('Council Own'!$G119="A","/","")</f>
        <v/>
      </c>
      <c r="R38" s="334" t="str">
        <f>IF('Council Own'!$G123="A","/","")</f>
        <v/>
      </c>
      <c r="S38" s="301" t="str">
        <f>IF(Summary!$H90="E","E","")</f>
        <v/>
      </c>
      <c r="T38" s="335" t="str">
        <f>IF(Summary!$I90="Y","R","")</f>
        <v/>
      </c>
      <c r="U38" s="607"/>
      <c r="W38" s="476" t="str">
        <f>'Fun Patches'!C39</f>
        <v>&lt;List Patch Here&gt;</v>
      </c>
      <c r="X38" s="475" t="str">
        <f>IF(Summary!$H147="E","E","")</f>
        <v/>
      </c>
      <c r="Y38" s="475" t="str">
        <f>IF(Summary!$I147="Y","R","")</f>
        <v/>
      </c>
      <c r="AA38" s="472"/>
      <c r="AB38" s="287"/>
      <c r="AC38" s="288"/>
    </row>
    <row r="39" spans="2:29" ht="12.95" customHeight="1">
      <c r="B39" s="383"/>
      <c r="C39" s="361" t="s">
        <v>498</v>
      </c>
      <c r="D39" s="292" t="str">
        <f>IF(Badges!$G458="A","/","")</f>
        <v/>
      </c>
      <c r="E39" s="292" t="str">
        <f>IF(Badges!$G460="A","/","")</f>
        <v/>
      </c>
      <c r="F39" s="292" t="str">
        <f>IF(Badges!$G462="A","/","")</f>
        <v/>
      </c>
      <c r="G39" s="292" t="str">
        <f>IF(Badges!$G464="A","/","")</f>
        <v/>
      </c>
      <c r="H39" s="292" t="str">
        <f>IF(Badges!$G466="A","/","")</f>
        <v/>
      </c>
      <c r="I39" s="293" t="str">
        <f>IF(Summary!$H24="E","E","")</f>
        <v/>
      </c>
      <c r="J39" s="293" t="str">
        <f>IF(Summary!$I24="Y","R","")</f>
        <v/>
      </c>
      <c r="L39" s="614" t="str">
        <f>'Council Own'!B125</f>
        <v>&lt;&lt;List Badge 6 Here&gt;&gt;</v>
      </c>
      <c r="M39" s="615"/>
      <c r="N39" s="334" t="str">
        <f>IF('Council Own'!$G130="A","/","")</f>
        <v/>
      </c>
      <c r="O39" s="334" t="str">
        <f>IF('Council Own'!$G134="A","/","")</f>
        <v/>
      </c>
      <c r="P39" s="334" t="str">
        <f>IF('Council Own'!$G138="A","/","")</f>
        <v/>
      </c>
      <c r="Q39" s="334" t="str">
        <f>IF('Council Own'!$G142="A","/","")</f>
        <v/>
      </c>
      <c r="R39" s="334" t="str">
        <f>IF('Council Own'!$G146="A","/","")</f>
        <v/>
      </c>
      <c r="S39" s="301" t="str">
        <f>IF(Summary!$H91="E","E","")</f>
        <v/>
      </c>
      <c r="T39" s="335" t="str">
        <f>IF(Summary!$I91="Y","R","")</f>
        <v/>
      </c>
      <c r="U39" s="607"/>
      <c r="W39" s="476" t="str">
        <f>'Fun Patches'!C40</f>
        <v>&lt;List Patch Here&gt;</v>
      </c>
      <c r="X39" s="475" t="str">
        <f>IF(Summary!$H148="E","E","")</f>
        <v/>
      </c>
      <c r="Y39" s="475" t="str">
        <f>IF(Summary!$I148="Y","R","")</f>
        <v/>
      </c>
      <c r="AA39" s="472"/>
      <c r="AB39" s="287"/>
      <c r="AC39" s="288"/>
    </row>
    <row r="40" spans="2:29" ht="12.95" customHeight="1">
      <c r="B40" s="384"/>
      <c r="C40" s="369" t="s">
        <v>340</v>
      </c>
      <c r="D40" s="292" t="str">
        <f>IF(Badges!$G284="A","/","")</f>
        <v/>
      </c>
      <c r="E40" s="292" t="str">
        <f>IF(Badges!$G286="A","/","")</f>
        <v/>
      </c>
      <c r="F40" s="292" t="str">
        <f>IF(Badges!$G288="A","/","")</f>
        <v/>
      </c>
      <c r="G40" s="292" t="str">
        <f>IF(Badges!$G290="A","/","")</f>
        <v/>
      </c>
      <c r="H40" s="292" t="str">
        <f>IF(Badges!$G292="A","/","")</f>
        <v/>
      </c>
      <c r="I40" s="293" t="str">
        <f>IF(Summary!$H16="E","E","")</f>
        <v/>
      </c>
      <c r="J40" s="293" t="str">
        <f>IF(Summary!$I16="Y","R","")</f>
        <v/>
      </c>
      <c r="L40" s="614" t="str">
        <f>'Council Own'!B149</f>
        <v>&lt;&lt;List Badge 7 Here&gt;&gt;</v>
      </c>
      <c r="M40" s="615"/>
      <c r="N40" s="334" t="str">
        <f>IF('Council Own'!$G154="A","/","")</f>
        <v/>
      </c>
      <c r="O40" s="334" t="str">
        <f>IF('Council Own'!$G158="A","/","")</f>
        <v/>
      </c>
      <c r="P40" s="334" t="str">
        <f>IF('Council Own'!$G162="A","/","")</f>
        <v/>
      </c>
      <c r="Q40" s="334" t="str">
        <f>IF('Council Own'!$G166="A","/","")</f>
        <v/>
      </c>
      <c r="R40" s="334" t="str">
        <f>IF('Council Own'!$G170="A","/","")</f>
        <v/>
      </c>
      <c r="S40" s="301" t="str">
        <f>IF(Summary!$H92="E","E","")</f>
        <v/>
      </c>
      <c r="T40" s="335" t="str">
        <f>IF(Summary!$I92="Y","R","")</f>
        <v/>
      </c>
      <c r="U40" s="607"/>
      <c r="W40" s="476" t="str">
        <f>'Fun Patches'!C41</f>
        <v>&lt;List Patch Here&gt;</v>
      </c>
      <c r="X40" s="475" t="str">
        <f>IF(Summary!$H149="E","E","")</f>
        <v/>
      </c>
      <c r="Y40" s="475" t="str">
        <f>IF(Summary!$I149="Y","R","")</f>
        <v/>
      </c>
      <c r="AA40" s="472"/>
      <c r="AB40" s="287"/>
      <c r="AC40" s="288"/>
    </row>
    <row r="41" spans="2:29" ht="12.95" customHeight="1">
      <c r="L41" s="614" t="str">
        <f>'Council Own'!B173</f>
        <v>&lt;&lt;List Badge 8 Here&gt;&gt;</v>
      </c>
      <c r="M41" s="615"/>
      <c r="N41" s="334" t="str">
        <f>IF('Council Own'!$G178="A","/","")</f>
        <v/>
      </c>
      <c r="O41" s="334" t="str">
        <f>IF('Council Own'!$G182="A","/","")</f>
        <v/>
      </c>
      <c r="P41" s="334" t="str">
        <f>IF('Council Own'!$G186="A","/","")</f>
        <v/>
      </c>
      <c r="Q41" s="334" t="str">
        <f>IF('Council Own'!$G190="A","/","")</f>
        <v/>
      </c>
      <c r="R41" s="334" t="str">
        <f>IF('Council Own'!$G194="A","/","")</f>
        <v/>
      </c>
      <c r="S41" s="301" t="str">
        <f>IF(Summary!$H93="E","E","")</f>
        <v/>
      </c>
      <c r="T41" s="335" t="str">
        <f>IF(Summary!$I93="Y","R","")</f>
        <v/>
      </c>
      <c r="U41" s="607"/>
      <c r="W41" s="476" t="str">
        <f>'Fun Patches'!C42</f>
        <v>&lt;List Patch Here&gt;</v>
      </c>
      <c r="X41" s="475" t="str">
        <f>IF(Summary!$H150="E","E","")</f>
        <v/>
      </c>
      <c r="Y41" s="475" t="str">
        <f>IF(Summary!$I150="Y","R","")</f>
        <v/>
      </c>
      <c r="AA41" s="472"/>
      <c r="AB41" s="287"/>
      <c r="AC41" s="288"/>
    </row>
    <row r="42" spans="2:29" ht="12.95" customHeight="1">
      <c r="L42" s="614" t="str">
        <f>'Council Own'!B197</f>
        <v>&lt;&lt;List Badge 9 Here&gt;&gt;</v>
      </c>
      <c r="M42" s="615"/>
      <c r="N42" s="334" t="str">
        <f>IF('Council Own'!$G202="A","/","")</f>
        <v/>
      </c>
      <c r="O42" s="334" t="str">
        <f>IF('Council Own'!$G206="A","/","")</f>
        <v/>
      </c>
      <c r="P42" s="334" t="str">
        <f>IF('Council Own'!$G210="A","/","")</f>
        <v/>
      </c>
      <c r="Q42" s="334" t="str">
        <f>IF('Council Own'!$G214="A","/","")</f>
        <v/>
      </c>
      <c r="R42" s="334" t="str">
        <f>IF('Council Own'!$G218="A","/","")</f>
        <v/>
      </c>
      <c r="S42" s="301" t="str">
        <f>IF(Summary!$H94="E","E","")</f>
        <v/>
      </c>
      <c r="T42" s="335" t="str">
        <f>IF(Summary!$I94="Y","R","")</f>
        <v/>
      </c>
      <c r="U42" s="607"/>
      <c r="W42" s="476" t="str">
        <f>'Fun Patches'!C43</f>
        <v>&lt;List Patch Here&gt;</v>
      </c>
      <c r="X42" s="475" t="str">
        <f>IF(Summary!$H151="E","E","")</f>
        <v/>
      </c>
      <c r="Y42" s="475" t="str">
        <f>IF(Summary!$I151="Y","R","")</f>
        <v/>
      </c>
      <c r="AA42" s="472"/>
      <c r="AB42" s="287"/>
      <c r="AC42" s="288"/>
    </row>
    <row r="43" spans="2:29" ht="12.95" customHeight="1">
      <c r="B43" s="360"/>
      <c r="C43" s="361" t="s">
        <v>1061</v>
      </c>
      <c r="D43" s="292" t="str">
        <f>IF(Badges!$G846="C","/","")</f>
        <v/>
      </c>
      <c r="E43" s="292" t="str">
        <f>IF(Badges!$G847="C","/","")</f>
        <v/>
      </c>
      <c r="F43" s="292" t="str">
        <f>IF(Badges!$G848="C","/","")</f>
        <v/>
      </c>
      <c r="G43" s="292" t="str">
        <f>IF(Badges!$G849="C","/","")</f>
        <v/>
      </c>
      <c r="H43" s="292" t="str">
        <f>IF(Badges!$G850="C","/","")</f>
        <v/>
      </c>
      <c r="I43" s="293" t="str">
        <f>IF(Summary!$H43="E","E","")</f>
        <v/>
      </c>
      <c r="J43" s="293" t="str">
        <f>IF(Summary!$I43="Y","R","")</f>
        <v/>
      </c>
      <c r="L43" s="614" t="str">
        <f>'Council Own'!B221</f>
        <v>&lt;&lt;List Badge 10 Here&gt;&gt;</v>
      </c>
      <c r="M43" s="615"/>
      <c r="N43" s="334" t="str">
        <f>IF('Council Own'!$G226="A","/","")</f>
        <v/>
      </c>
      <c r="O43" s="334" t="str">
        <f>IF('Council Own'!$G230="A","/","")</f>
        <v/>
      </c>
      <c r="P43" s="334" t="str">
        <f>IF('Council Own'!$G234="A","/","")</f>
        <v/>
      </c>
      <c r="Q43" s="334" t="str">
        <f>IF('Council Own'!$G238="A","/","")</f>
        <v/>
      </c>
      <c r="R43" s="334" t="str">
        <f>IF('Council Own'!$G242="A","/","")</f>
        <v/>
      </c>
      <c r="S43" s="301" t="str">
        <f>IF(Summary!$H95="E","E","")</f>
        <v/>
      </c>
      <c r="T43" s="335" t="str">
        <f>IF(Summary!$I95="Y","R","")</f>
        <v/>
      </c>
      <c r="U43" s="607"/>
      <c r="W43" s="476" t="str">
        <f>'Fun Patches'!C44</f>
        <v>&lt;List Patch Here&gt;</v>
      </c>
      <c r="X43" s="475" t="str">
        <f>IF(Summary!$H152="E","E","")</f>
        <v/>
      </c>
      <c r="Y43" s="475" t="str">
        <f>IF(Summary!$I152="Y","R","")</f>
        <v/>
      </c>
      <c r="AA43" s="472"/>
      <c r="AB43" s="287"/>
      <c r="AC43" s="288"/>
    </row>
    <row r="44" spans="2:29" ht="12.95" customHeight="1">
      <c r="B44" s="360"/>
      <c r="C44" s="365" t="s">
        <v>1062</v>
      </c>
      <c r="D44" s="292" t="str">
        <f>IF(Badges!$G853="C","/","")</f>
        <v/>
      </c>
      <c r="E44" s="292" t="str">
        <f>IF(Badges!$G854="C","/","")</f>
        <v/>
      </c>
      <c r="F44" s="292" t="str">
        <f>IF(Badges!$G855="C","/","")</f>
        <v/>
      </c>
      <c r="G44" s="292" t="str">
        <f>IF(Badges!$G856="C","/","")</f>
        <v/>
      </c>
      <c r="H44" s="292" t="str">
        <f>IF(Badges!$G857="C","/","")</f>
        <v/>
      </c>
      <c r="I44" s="293" t="str">
        <f>IF(Summary!$H44="E","E","")</f>
        <v/>
      </c>
      <c r="J44" s="293" t="str">
        <f>IF(Summary!$I44="Y","R","")</f>
        <v/>
      </c>
      <c r="U44" s="607"/>
      <c r="W44" s="476" t="str">
        <f>'Fun Patches'!C45</f>
        <v>&lt;List Patch Here&gt;</v>
      </c>
      <c r="X44" s="475" t="str">
        <f>IF(Summary!$H153="E","E","")</f>
        <v/>
      </c>
      <c r="Y44" s="475" t="str">
        <f>IF(Summary!$I153="Y","R","")</f>
        <v/>
      </c>
      <c r="AA44" s="472"/>
      <c r="AB44" s="287"/>
      <c r="AC44" s="288"/>
    </row>
    <row r="45" spans="2:29" ht="12.95" customHeight="1" thickBot="1">
      <c r="B45" s="360"/>
      <c r="C45" s="374" t="s">
        <v>1063</v>
      </c>
      <c r="D45" s="297" t="str">
        <f>IF(Badges!$G860="C","/","")</f>
        <v/>
      </c>
      <c r="E45" s="297" t="str">
        <f>IF(Badges!$G861="C","/","")</f>
        <v/>
      </c>
      <c r="F45" s="297" t="str">
        <f>IF(Badges!$G862="C","/","")</f>
        <v/>
      </c>
      <c r="G45" s="297" t="str">
        <f>IF(Badges!$G863="C","/","")</f>
        <v/>
      </c>
      <c r="H45" s="297" t="str">
        <f>IF(Badges!$G864="C","/","")</f>
        <v/>
      </c>
      <c r="I45" s="295" t="str">
        <f>IF(Summary!$H45="E","E","")</f>
        <v/>
      </c>
      <c r="J45" s="295" t="str">
        <f>IF(Summary!$I45="Y","R","")</f>
        <v/>
      </c>
      <c r="U45" s="607"/>
      <c r="W45" s="476" t="str">
        <f>'Fun Patches'!C46</f>
        <v>&lt;List Patch Here&gt;</v>
      </c>
      <c r="X45" s="475" t="str">
        <f>IF(Summary!$H154="E","E","")</f>
        <v/>
      </c>
      <c r="Y45" s="475" t="str">
        <f>IF(Summary!$I154="Y","R","")</f>
        <v/>
      </c>
      <c r="AA45" s="472"/>
      <c r="AB45" s="287"/>
      <c r="AC45" s="288"/>
    </row>
    <row r="46" spans="2:29" ht="12.95" customHeight="1">
      <c r="B46" s="360"/>
      <c r="C46" s="361" t="s">
        <v>1064</v>
      </c>
      <c r="D46" s="292" t="str">
        <f>IF(Badges!$G868="C","/","")</f>
        <v/>
      </c>
      <c r="E46" s="292" t="str">
        <f>IF(Badges!$G869="C","/","")</f>
        <v/>
      </c>
      <c r="F46" s="292" t="str">
        <f>IF(Badges!$G870="C","/","")</f>
        <v/>
      </c>
      <c r="G46" s="292" t="str">
        <f>IF(Badges!$G871="C","/","")</f>
        <v/>
      </c>
      <c r="H46" s="292" t="str">
        <f>IF(Badges!$G872="C","/","")</f>
        <v/>
      </c>
      <c r="I46" s="293" t="str">
        <f>IF(Summary!$H47="E","E","")</f>
        <v/>
      </c>
      <c r="J46" s="293" t="str">
        <f>IF(Summary!$I47="Y","R","")</f>
        <v/>
      </c>
      <c r="L46" s="610"/>
      <c r="M46" s="610"/>
      <c r="N46" s="610"/>
      <c r="O46" s="610"/>
      <c r="P46" s="610"/>
      <c r="Q46" s="610"/>
      <c r="R46" s="616"/>
      <c r="S46" s="283"/>
      <c r="T46" s="284"/>
      <c r="U46" s="607"/>
      <c r="W46" s="476" t="str">
        <f>'Fun Patches'!C47</f>
        <v>&lt;List Patch Here&gt;</v>
      </c>
      <c r="X46" s="475" t="str">
        <f>IF(Summary!$H155="E","E","")</f>
        <v/>
      </c>
      <c r="Y46" s="475" t="str">
        <f>IF(Summary!$I155="Y","R","")</f>
        <v/>
      </c>
      <c r="AA46" s="472"/>
      <c r="AB46" s="287"/>
      <c r="AC46" s="288"/>
    </row>
    <row r="47" spans="2:29" ht="12.95" customHeight="1">
      <c r="B47" s="360"/>
      <c r="C47" s="365" t="s">
        <v>1065</v>
      </c>
      <c r="D47" s="292" t="str">
        <f>IF(Badges!$G875="C","/","")</f>
        <v/>
      </c>
      <c r="E47" s="292" t="str">
        <f>IF(Badges!$G876="C","/","")</f>
        <v/>
      </c>
      <c r="F47" s="292" t="str">
        <f>IF(Badges!$G877="C","/","")</f>
        <v/>
      </c>
      <c r="G47" s="292" t="str">
        <f>IF(Badges!$G878="C","/","")</f>
        <v/>
      </c>
      <c r="H47" s="292" t="str">
        <f>IF(Badges!$G879="C","/","")</f>
        <v/>
      </c>
      <c r="I47" s="293" t="str">
        <f>IF(Summary!$H48="E","E","")</f>
        <v/>
      </c>
      <c r="J47" s="293" t="str">
        <f>IF(Summary!$I48="Y","R","")</f>
        <v/>
      </c>
      <c r="L47" s="609"/>
      <c r="M47" s="609"/>
      <c r="N47" s="609"/>
      <c r="O47" s="609"/>
      <c r="P47" s="609"/>
      <c r="Q47" s="609"/>
      <c r="R47" s="617"/>
      <c r="S47" s="287"/>
      <c r="T47" s="288"/>
      <c r="U47" s="607"/>
      <c r="W47" s="476" t="str">
        <f>'Fun Patches'!C48</f>
        <v>&lt;List Patch Here&gt;</v>
      </c>
      <c r="X47" s="475" t="str">
        <f>IF(Summary!$H156="E","E","")</f>
        <v/>
      </c>
      <c r="Y47" s="475" t="str">
        <f>IF(Summary!$I156="Y","R","")</f>
        <v/>
      </c>
      <c r="AA47" s="472"/>
      <c r="AB47" s="287"/>
      <c r="AC47" s="288"/>
    </row>
    <row r="48" spans="2:29" ht="12.95" customHeight="1" thickBot="1">
      <c r="B48" s="360"/>
      <c r="C48" s="374" t="s">
        <v>1066</v>
      </c>
      <c r="D48" s="297" t="str">
        <f>IF(Badges!$G882="C","/","")</f>
        <v/>
      </c>
      <c r="E48" s="297" t="str">
        <f>IF(Badges!$G883="C","/","")</f>
        <v/>
      </c>
      <c r="F48" s="297" t="str">
        <f>IF(Badges!$G884="C","/","")</f>
        <v/>
      </c>
      <c r="G48" s="297" t="str">
        <f>IF(Badges!$G885="C","/","")</f>
        <v/>
      </c>
      <c r="H48" s="297" t="str">
        <f>IF(Badges!$G886="C","/","")</f>
        <v/>
      </c>
      <c r="I48" s="298" t="str">
        <f>IF(Summary!$H49="E","E","")</f>
        <v/>
      </c>
      <c r="J48" s="298" t="str">
        <f>IF(Summary!$I49="Y","R","")</f>
        <v/>
      </c>
      <c r="L48" s="609"/>
      <c r="M48" s="609"/>
      <c r="N48" s="609"/>
      <c r="O48" s="609"/>
      <c r="P48" s="609"/>
      <c r="Q48" s="609"/>
      <c r="R48" s="617"/>
      <c r="S48" s="287"/>
      <c r="T48" s="288"/>
      <c r="U48" s="607"/>
      <c r="W48" s="476" t="str">
        <f>'Fun Patches'!C49</f>
        <v>&lt;List Patch Here&gt;</v>
      </c>
      <c r="X48" s="475" t="str">
        <f>IF(Summary!$H157="E","E","")</f>
        <v/>
      </c>
      <c r="Y48" s="475" t="str">
        <f>IF(Summary!$I157="Y","R","")</f>
        <v/>
      </c>
      <c r="AA48" s="472"/>
      <c r="AB48" s="287"/>
      <c r="AC48" s="288"/>
    </row>
    <row r="49" spans="2:29" ht="12.95" customHeight="1">
      <c r="B49" s="360"/>
      <c r="C49" s="385" t="s">
        <v>1067</v>
      </c>
      <c r="D49" s="292" t="str">
        <f>IF(Badges!$G890="C","/","")</f>
        <v/>
      </c>
      <c r="E49" s="292" t="str">
        <f>IF(Badges!$G891="C","/","")</f>
        <v/>
      </c>
      <c r="F49" s="292" t="str">
        <f>IF(Badges!$G892="C","/","")</f>
        <v/>
      </c>
      <c r="G49" s="292" t="str">
        <f>IF(Badges!$G893="C","/","")</f>
        <v/>
      </c>
      <c r="H49" s="292" t="str">
        <f>IF(Badges!$G894="C","/","")</f>
        <v/>
      </c>
      <c r="I49" s="299" t="str">
        <f>IF(Summary!$H51="E","E","")</f>
        <v/>
      </c>
      <c r="J49" s="299" t="str">
        <f>IF(Summary!$I51="Y","R","")</f>
        <v/>
      </c>
      <c r="L49" s="610"/>
      <c r="M49" s="610"/>
      <c r="N49" s="610"/>
      <c r="O49" s="610"/>
      <c r="P49" s="610"/>
      <c r="Q49" s="610"/>
      <c r="R49" s="616"/>
      <c r="S49" s="287"/>
      <c r="T49" s="288"/>
      <c r="U49" s="607"/>
      <c r="W49" s="476" t="str">
        <f>'Fun Patches'!C50</f>
        <v>&lt;List Patch Here&gt;</v>
      </c>
      <c r="X49" s="475" t="str">
        <f>IF(Summary!$H158="E","E","")</f>
        <v/>
      </c>
      <c r="Y49" s="475" t="str">
        <f>IF(Summary!$I158="Y","R","")</f>
        <v/>
      </c>
      <c r="AA49" s="472"/>
      <c r="AB49" s="287"/>
      <c r="AC49" s="288"/>
    </row>
    <row r="50" spans="2:29" ht="12.95" customHeight="1">
      <c r="B50" s="360"/>
      <c r="C50" s="386" t="s">
        <v>1068</v>
      </c>
      <c r="D50" s="292" t="str">
        <f>IF(Badges!$G897="C","/","")</f>
        <v/>
      </c>
      <c r="E50" s="292" t="str">
        <f>IF(Badges!$G898="C","/","")</f>
        <v/>
      </c>
      <c r="F50" s="292" t="str">
        <f>IF(Badges!$G899="C","/","")</f>
        <v/>
      </c>
      <c r="G50" s="292" t="str">
        <f>IF(Badges!$G900="C","/","")</f>
        <v/>
      </c>
      <c r="H50" s="292" t="str">
        <f>IF(Badges!$G901="C","/","")</f>
        <v/>
      </c>
      <c r="I50" s="293" t="str">
        <f>IF(Summary!$H52="E","E","")</f>
        <v/>
      </c>
      <c r="J50" s="293" t="str">
        <f>IF(Summary!$I52="Y","R","")</f>
        <v/>
      </c>
      <c r="L50" s="609"/>
      <c r="M50" s="609"/>
      <c r="N50" s="609"/>
      <c r="O50" s="609"/>
      <c r="P50" s="609"/>
      <c r="Q50" s="609"/>
      <c r="R50" s="617"/>
      <c r="S50" s="287"/>
      <c r="T50" s="288"/>
      <c r="U50" s="607"/>
      <c r="W50" s="476" t="str">
        <f>'Fun Patches'!C51</f>
        <v>&lt;List Patch Here&gt;</v>
      </c>
      <c r="X50" s="475" t="str">
        <f>IF(Summary!$H159="E","E","")</f>
        <v/>
      </c>
      <c r="Y50" s="475" t="str">
        <f>IF(Summary!$I159="Y","R","")</f>
        <v/>
      </c>
      <c r="AA50" s="472"/>
      <c r="AB50" s="287"/>
      <c r="AC50" s="288"/>
    </row>
    <row r="51" spans="2:29" ht="12.95" customHeight="1" thickBot="1">
      <c r="B51" s="360"/>
      <c r="C51" s="387" t="s">
        <v>1069</v>
      </c>
      <c r="D51" s="297" t="str">
        <f>IF(Badges!$G904="C","/","")</f>
        <v/>
      </c>
      <c r="E51" s="297" t="str">
        <f>IF(Badges!$G905="C","/","")</f>
        <v/>
      </c>
      <c r="F51" s="297" t="str">
        <f>IF(Badges!$G906="C","/","")</f>
        <v/>
      </c>
      <c r="G51" s="297" t="str">
        <f>IF(Badges!$G907="C","/","")</f>
        <v/>
      </c>
      <c r="H51" s="297" t="str">
        <f>IF(Badges!$G908="C","/","")</f>
        <v/>
      </c>
      <c r="I51" s="298" t="str">
        <f>IF(Summary!$H53="E","E","")</f>
        <v/>
      </c>
      <c r="J51" s="298" t="str">
        <f>IF(Summary!$I53="Y","R","")</f>
        <v/>
      </c>
      <c r="L51" s="609"/>
      <c r="M51" s="609"/>
      <c r="N51" s="609"/>
      <c r="O51" s="609"/>
      <c r="P51" s="609"/>
      <c r="Q51" s="609"/>
      <c r="R51" s="617"/>
      <c r="S51" s="287"/>
      <c r="T51" s="288"/>
      <c r="U51" s="607"/>
      <c r="W51" s="476" t="str">
        <f>'Fun Patches'!C52</f>
        <v>&lt;List Patch Here&gt;</v>
      </c>
      <c r="X51" s="475" t="str">
        <f>IF(Summary!$H160="E","E","")</f>
        <v/>
      </c>
      <c r="Y51" s="475" t="str">
        <f>IF(Summary!$I160="Y","R","")</f>
        <v/>
      </c>
      <c r="AA51" s="472"/>
      <c r="AB51" s="287"/>
      <c r="AC51" s="288"/>
    </row>
    <row r="52" spans="2:29" ht="12.95" customHeight="1">
      <c r="B52" s="360"/>
      <c r="C52" s="370" t="s">
        <v>1070</v>
      </c>
      <c r="D52" s="292" t="str">
        <f>IF(Badges!$G912="C","/","")</f>
        <v/>
      </c>
      <c r="E52" s="292" t="str">
        <f>IF(Badges!$G913="C","/","")</f>
        <v/>
      </c>
      <c r="F52" s="292" t="str">
        <f>IF(Badges!$G914="C","/","")</f>
        <v/>
      </c>
      <c r="G52" s="292" t="str">
        <f>IF(Badges!$G915="C","/","")</f>
        <v/>
      </c>
      <c r="H52" s="292" t="str">
        <f>IF(Badges!$G916="C","/","")</f>
        <v/>
      </c>
      <c r="I52" s="299" t="str">
        <f>IF(Summary!$H55="E","E","")</f>
        <v/>
      </c>
      <c r="J52" s="299" t="str">
        <f>IF(Summary!$I55="Y","R","")</f>
        <v/>
      </c>
      <c r="L52" s="610"/>
      <c r="M52" s="610"/>
      <c r="N52" s="610"/>
      <c r="O52" s="610"/>
      <c r="P52" s="610"/>
      <c r="Q52" s="610"/>
      <c r="R52" s="616"/>
      <c r="S52" s="287"/>
      <c r="T52" s="288"/>
      <c r="U52" s="607"/>
      <c r="W52" s="476" t="str">
        <f>'Fun Patches'!C53</f>
        <v>&lt;List Patch Here&gt;</v>
      </c>
      <c r="X52" s="475" t="str">
        <f>IF(Summary!$H161="E","E","")</f>
        <v/>
      </c>
      <c r="Y52" s="475" t="str">
        <f>IF(Summary!$I161="Y","R","")</f>
        <v/>
      </c>
      <c r="AA52" s="472"/>
      <c r="AB52" s="287"/>
      <c r="AC52" s="288"/>
    </row>
    <row r="53" spans="2:29" ht="12.95" customHeight="1">
      <c r="B53" s="360"/>
      <c r="C53" s="365" t="s">
        <v>1071</v>
      </c>
      <c r="D53" s="292" t="str">
        <f>IF(Badges!$G919="C","/","")</f>
        <v/>
      </c>
      <c r="E53" s="292" t="str">
        <f>IF(Badges!$G920="C","/","")</f>
        <v/>
      </c>
      <c r="F53" s="292" t="str">
        <f>IF(Badges!$G921="C","/","")</f>
        <v/>
      </c>
      <c r="G53" s="292" t="str">
        <f>IF(Badges!$G922="C","/","")</f>
        <v/>
      </c>
      <c r="H53" s="292" t="str">
        <f>IF(Badges!$G923="C","/","")</f>
        <v/>
      </c>
      <c r="I53" s="293" t="str">
        <f>IF(Summary!$H56="E","E","")</f>
        <v/>
      </c>
      <c r="J53" s="293" t="str">
        <f>IF(Summary!$I56="Y","R","")</f>
        <v/>
      </c>
      <c r="L53" s="609"/>
      <c r="M53" s="609"/>
      <c r="N53" s="609"/>
      <c r="O53" s="609"/>
      <c r="P53" s="609"/>
      <c r="Q53" s="609"/>
      <c r="R53" s="617"/>
      <c r="S53" s="287"/>
      <c r="T53" s="288"/>
      <c r="U53" s="607"/>
      <c r="W53" s="477" t="str">
        <f>'Fun Patches'!C54</f>
        <v>&lt;List Patch Here&gt;</v>
      </c>
      <c r="X53" s="475" t="str">
        <f>IF(Summary!$H162="E","E","")</f>
        <v/>
      </c>
      <c r="Y53" s="475" t="str">
        <f>IF(Summary!$I162="Y","R","")</f>
        <v/>
      </c>
      <c r="AA53" s="472"/>
      <c r="AB53" s="287"/>
      <c r="AC53" s="288"/>
    </row>
    <row r="54" spans="2:29" ht="12.95" customHeight="1" thickBot="1">
      <c r="B54" s="360"/>
      <c r="C54" s="374" t="s">
        <v>1072</v>
      </c>
      <c r="D54" s="297" t="str">
        <f>IF(Badges!$G926="C","/","")</f>
        <v/>
      </c>
      <c r="E54" s="297" t="str">
        <f>IF(Badges!$G927="C","/","")</f>
        <v/>
      </c>
      <c r="F54" s="297" t="str">
        <f>IF(Badges!$G928="C","/","")</f>
        <v/>
      </c>
      <c r="G54" s="297" t="str">
        <f>IF(Badges!$G929="C","/","")</f>
        <v/>
      </c>
      <c r="H54" s="297" t="str">
        <f>IF(Badges!$G930="C","/","")</f>
        <v/>
      </c>
      <c r="I54" s="298" t="str">
        <f>IF(Summary!$H57="E","E","")</f>
        <v/>
      </c>
      <c r="J54" s="298" t="str">
        <f>IF(Summary!$I57="Y","R","")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IF(Badges!$G934="C","/","")</f>
        <v/>
      </c>
      <c r="E55" s="292" t="str">
        <f>IF(Badges!$G935="C","/","")</f>
        <v/>
      </c>
      <c r="F55" s="292" t="str">
        <f>IF(Badges!$G936="C","/","")</f>
        <v/>
      </c>
      <c r="G55" s="292" t="str">
        <f>IF(Badges!$G937="C","/","")</f>
        <v/>
      </c>
      <c r="H55" s="292" t="str">
        <f>IF(Badges!$G938="C","/","")</f>
        <v/>
      </c>
      <c r="I55" s="299" t="str">
        <f>IF(Summary!$H59="E","E","")</f>
        <v/>
      </c>
      <c r="J55" s="299" t="str">
        <f>IF(Summary!$I59="Y","R","")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IF(Badges!$G941="C","/","")</f>
        <v/>
      </c>
      <c r="E56" s="292" t="str">
        <f>IF(Badges!$G942="C","/","")</f>
        <v/>
      </c>
      <c r="F56" s="292" t="str">
        <f>IF(Badges!$G943="C","/","")</f>
        <v/>
      </c>
      <c r="G56" s="292" t="str">
        <f>IF(Badges!$G944="C","/","")</f>
        <v/>
      </c>
      <c r="H56" s="292" t="str">
        <f>IF(Badges!$G945="C","/","")</f>
        <v/>
      </c>
      <c r="I56" s="293" t="str">
        <f>IF(Summary!$H60="E","E","")</f>
        <v/>
      </c>
      <c r="J56" s="293" t="str">
        <f>IF(Summary!$I60="Y","R","")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IF(Badges!$G951="A","/","")</f>
        <v/>
      </c>
      <c r="E57" s="292" t="str">
        <f>IF(Badges!$G954="A","/","")</f>
        <v/>
      </c>
      <c r="F57" s="292" t="str">
        <f>IF(Badges!$G958="A","/","")</f>
        <v/>
      </c>
      <c r="G57" s="292" t="str">
        <f>IF(Badges!$G962="A","/","")</f>
        <v/>
      </c>
      <c r="H57" s="292" t="str">
        <f>IF(Badges!$G966="A","/","")</f>
        <v/>
      </c>
      <c r="I57" s="293" t="str">
        <f>IF(Summary!$H61="E","E","")</f>
        <v/>
      </c>
      <c r="J57" s="293" t="str">
        <f>IF(Summary!$I61="Y","R","")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IF('Age-Level'!$G6="C","/","")</f>
        <v/>
      </c>
      <c r="E60" s="292" t="str">
        <f>IF('Age-Level'!$G7="C","/","")</f>
        <v/>
      </c>
      <c r="F60" s="292" t="str">
        <f>IF('Age-Level'!$G8="C","/","")</f>
        <v/>
      </c>
      <c r="G60" s="292" t="str">
        <f>IF('Age-Level'!$G9="C","/","")</f>
        <v/>
      </c>
      <c r="H60" s="292" t="str">
        <f>IF('Age-Level'!$G10="C","/","")</f>
        <v/>
      </c>
      <c r="I60" s="293" t="str">
        <f>IF(Summary!$H98="E","E","")</f>
        <v/>
      </c>
      <c r="J60" s="293" t="str">
        <f>IF(Summary!$I98="Y","R","")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IF('Age-Level'!$G13="C","/","")</f>
        <v/>
      </c>
      <c r="E61" s="294" t="str">
        <f>IF('Age-Level'!$G14="C","/","")</f>
        <v/>
      </c>
      <c r="F61" s="294" t="str">
        <f>IF('Age-Level'!$G15="C","/","")</f>
        <v/>
      </c>
      <c r="G61" s="294" t="str">
        <f>IF('Age-Level'!$G16="C","/","")</f>
        <v/>
      </c>
      <c r="H61" s="294" t="str">
        <f>IF('Age-Level'!$G17="C","/","")</f>
        <v/>
      </c>
      <c r="I61" s="295" t="str">
        <f>IF(Summary!$H99="E","E","")</f>
        <v/>
      </c>
      <c r="J61" s="295" t="str">
        <f>IF(Summary!$I99="Y","R","")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IF('Age-Level'!$G20="C","/","")</f>
        <v/>
      </c>
      <c r="E62" s="296" t="str">
        <f>IF('Age-Level'!$G21="C","/","")</f>
        <v/>
      </c>
      <c r="F62" s="296" t="str">
        <f>IF('Age-Level'!$G22="C","/","")</f>
        <v/>
      </c>
      <c r="G62" s="296" t="str">
        <f>IF('Age-Level'!$G23="C","/","")</f>
        <v/>
      </c>
      <c r="H62" s="296" t="str">
        <f>IF('Age-Level'!$G24="C","/","")</f>
        <v/>
      </c>
      <c r="I62" s="293" t="str">
        <f>IF(Summary!$H100="E","E","")</f>
        <v/>
      </c>
      <c r="J62" s="293" t="str">
        <f>IF(Summary!$I100="Y","R","")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IF('Age-Level'!$G27="C","/","")</f>
        <v/>
      </c>
      <c r="E63" s="297" t="str">
        <f>IF('Age-Level'!$G28="C","/","")</f>
        <v/>
      </c>
      <c r="F63" s="297" t="str">
        <f>IF('Age-Level'!$G29="C","/","")</f>
        <v/>
      </c>
      <c r="G63" s="297" t="str">
        <f>IF('Age-Level'!$G30="C","/","")</f>
        <v/>
      </c>
      <c r="H63" s="297" t="str">
        <f>IF('Age-Level'!$G31="C","/","")</f>
        <v/>
      </c>
      <c r="I63" s="295" t="str">
        <f>IF(Summary!$H101="E","E","")</f>
        <v/>
      </c>
      <c r="J63" s="295" t="str">
        <f>IF(Summary!$I101="Y","R","")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IF('Age-Level'!$G34="C","/","")</f>
        <v/>
      </c>
      <c r="E64" s="292" t="str">
        <f>IF('Age-Level'!$G35="C","/","")</f>
        <v/>
      </c>
      <c r="F64" s="292" t="str">
        <f>IF('Age-Level'!$G36="C","/","")</f>
        <v/>
      </c>
      <c r="G64" s="292" t="str">
        <f>IF('Age-Level'!$G37="C","/","")</f>
        <v/>
      </c>
      <c r="H64" s="292" t="str">
        <f>IF('Age-Level'!$G38="C","/","")</f>
        <v/>
      </c>
      <c r="I64" s="293" t="str">
        <f>IF(Summary!$H102="E","E","")</f>
        <v/>
      </c>
      <c r="J64" s="293" t="str">
        <f>IF(Summary!$I102="Y","R","")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IF(Summary!$H103="E","E","")</f>
        <v/>
      </c>
      <c r="J65" s="295" t="str">
        <f>IF(Summary!$I103="Y","R","")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IF('Age-Level'!$G44="a","/","")</f>
        <v/>
      </c>
      <c r="E68" s="296" t="str">
        <f>IF('Age-Level'!$G48="a","/","")</f>
        <v/>
      </c>
      <c r="F68" s="296" t="str">
        <f>IF('Age-Level'!$G52="a","/","")</f>
        <v/>
      </c>
      <c r="G68" s="296" t="str">
        <f>IF('Age-Level'!$G57="a","/","")</f>
        <v/>
      </c>
      <c r="H68" s="296" t="str">
        <f>IF('Age-Level'!$G59="a","/","")</f>
        <v/>
      </c>
      <c r="I68" s="293" t="str">
        <f>IF(Summary!$H104="E","E","")</f>
        <v/>
      </c>
      <c r="J68" s="293" t="str">
        <f>IF(Summary!$I104="Y","R","")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IF('Age-Level'!$G62="a","/","")</f>
        <v/>
      </c>
      <c r="E69" s="297" t="str">
        <f>IF('Age-Level'!$G66="a","/","")</f>
        <v/>
      </c>
      <c r="F69" s="297" t="str">
        <f>IF('Age-Level'!$G70="a","/","")</f>
        <v/>
      </c>
      <c r="G69" s="297" t="str">
        <f>IF('Age-Level'!$G75="a","/","")</f>
        <v/>
      </c>
      <c r="H69" s="297" t="str">
        <f>IF('Age-Level'!$G77="a","/","")</f>
        <v/>
      </c>
      <c r="I69" s="295" t="str">
        <f>IF(Summary!$H105="E","E","")</f>
        <v/>
      </c>
      <c r="J69" s="295" t="str">
        <f>IF(Summary!$I105="Y","R","")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IF('Age-Level'!$G80="a","/","")</f>
        <v/>
      </c>
      <c r="E70" s="296" t="str">
        <f>IF('Age-Level'!$G84="a","/","")</f>
        <v/>
      </c>
      <c r="F70" s="296" t="str">
        <f>IF('Age-Level'!$G88="a","/","")</f>
        <v/>
      </c>
      <c r="G70" s="296" t="str">
        <f>IF('Age-Level'!$G93="a","/","")</f>
        <v/>
      </c>
      <c r="H70" s="296" t="str">
        <f>IF('Age-Level'!$G95="a","/","")</f>
        <v/>
      </c>
      <c r="I70" s="293" t="str">
        <f>IF(Summary!$H106="E","E","")</f>
        <v/>
      </c>
      <c r="J70" s="293" t="str">
        <f>IF(Summary!$I106="Y","R","")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IF('Age-Level'!$G98="a","/","")</f>
        <v/>
      </c>
      <c r="E71" s="297" t="str">
        <f>IF('Age-Level'!$G102="a","/","")</f>
        <v/>
      </c>
      <c r="F71" s="297" t="str">
        <f>IF('Age-Level'!$G106="a","/","")</f>
        <v/>
      </c>
      <c r="G71" s="297" t="str">
        <f>IF('Age-Level'!$G111="a","/","")</f>
        <v/>
      </c>
      <c r="H71" s="297" t="str">
        <f>IF('Age-Level'!$G113="a","/","")</f>
        <v/>
      </c>
      <c r="I71" s="295" t="str">
        <f>IF(Summary!$H107="E","E","")</f>
        <v/>
      </c>
      <c r="J71" s="295" t="str">
        <f>IF(Summary!$I107="Y","R","")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IF(Bridging!$G10="A","/","")</f>
        <v/>
      </c>
      <c r="G72" s="296" t="str">
        <f>IF(Bridging!$G14="A","/","")</f>
        <v/>
      </c>
      <c r="H72" s="296" t="str">
        <f>IF(Bridging!$G16="A","/","")</f>
        <v/>
      </c>
      <c r="I72" s="295" t="str">
        <f>IF(Summary!$H96="E","E","")</f>
        <v/>
      </c>
      <c r="J72" s="295" t="str">
        <f>IF(Summary!$I96="Y","R","")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w5RoIU1mzTHrwcSqMVF52F27Havi/g6nBNKpRap7vVgnrvTq62ftvqQKNB38mtEX2FGkDVEhKi0SQ7uZDn6Fsg==" saltValue="o1uW23JEjeR8MED9ft1yow=="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07" priority="3">
      <formula>LEFT($U$1,8)&lt;&gt;"Brownie_"</formula>
    </cfRule>
  </conditionalFormatting>
  <conditionalFormatting sqref="T1:W1">
    <cfRule type="expression" dxfId="106" priority="2">
      <formula>LEFT($U$1,8)="Brownie_"</formula>
    </cfRule>
  </conditionalFormatting>
  <conditionalFormatting sqref="C1">
    <cfRule type="expression" dxfId="105" priority="1">
      <formula>LEFT($U$1,8)&lt;&gt;"Brownie_"</formula>
    </cfRule>
  </conditionalFormatting>
  <conditionalFormatting sqref="L46:L90 W54:W75 AA4:AA75">
    <cfRule type="duplicateValues" dxfId="10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1ED89-5C7B-47F0-B1DD-9BE47B16068B}">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Brownie_5</v>
      </c>
      <c r="U1" s="349" t="str">
        <f ca="1">MID(CELL("filename",A1),FIND(IF(ISERROR(FIND("]",CELL("filename",A1))),"$","]"),CELL("filename",A1))+1,256)</f>
        <v>Brownie_5</v>
      </c>
      <c r="W1" s="350" t="str">
        <f ca="1">IF(T1&lt;&gt;"",T1,"")</f>
        <v>Brownie_5</v>
      </c>
      <c r="X1" s="351"/>
      <c r="Y1" s="351"/>
      <c r="Z1" s="352"/>
      <c r="AA1" s="353"/>
      <c r="AB1" s="351"/>
      <c r="AC1" s="351"/>
      <c r="AD1" s="352"/>
    </row>
    <row r="2" spans="2:30" ht="12.95" customHeight="1">
      <c r="T2" s="357"/>
    </row>
    <row r="3" spans="2:30" ht="12.95" customHeight="1"/>
    <row r="4" spans="2:30" ht="12.95" customHeight="1">
      <c r="B4" s="360"/>
      <c r="C4" s="361" t="s">
        <v>130</v>
      </c>
      <c r="D4" s="292" t="str">
        <f>IF(Badges!$H11="A","/","")</f>
        <v/>
      </c>
      <c r="E4" s="292" t="str">
        <f>IF(Badges!$H15="A","/","")</f>
        <v/>
      </c>
      <c r="F4" s="292" t="str">
        <f>IF(Badges!$H19="A","/","")</f>
        <v/>
      </c>
      <c r="G4" s="292" t="str">
        <f>IF(Badges!$H23="A","/","")</f>
        <v/>
      </c>
      <c r="H4" s="292" t="str">
        <f>IF(Badges!$H27="A","/","")</f>
        <v/>
      </c>
      <c r="I4" s="293" t="str">
        <f>IF(Summary!$J4="E","E","")</f>
        <v/>
      </c>
      <c r="J4" s="293" t="str">
        <f>IF(Summary!$K4="Y","R","")</f>
        <v/>
      </c>
      <c r="K4" s="285" t="str">
        <f>IF(COUNT(#REF!)=4,MAX(#REF!),"")</f>
        <v/>
      </c>
      <c r="L4" s="360"/>
      <c r="M4" s="362" t="s">
        <v>897</v>
      </c>
      <c r="N4" s="363"/>
      <c r="O4" s="363"/>
      <c r="P4" s="363"/>
      <c r="Q4" s="363"/>
      <c r="R4" s="364"/>
      <c r="S4" s="293" t="str">
        <f>IF(Summary!$J67="E","E","")</f>
        <v/>
      </c>
      <c r="T4" s="293" t="str">
        <f>IF(Summary!$K67="Y","R","")</f>
        <v/>
      </c>
      <c r="W4" s="474" t="str">
        <f>'Fun Patches'!C5</f>
        <v>&lt;List Patch Here&gt;</v>
      </c>
      <c r="X4" s="475" t="str">
        <f>IF(Summary!$J113="E","E","")</f>
        <v/>
      </c>
      <c r="Y4" s="475" t="str">
        <f>IF(Summary!$K113="Y","R","")</f>
        <v/>
      </c>
      <c r="AA4" s="286"/>
      <c r="AB4" s="283"/>
      <c r="AC4" s="284"/>
    </row>
    <row r="5" spans="2:30" ht="12.95" customHeight="1">
      <c r="B5" s="360"/>
      <c r="C5" s="365" t="s">
        <v>152</v>
      </c>
      <c r="D5" s="292" t="str">
        <f>IF(Badges!$H34="A","/","")</f>
        <v/>
      </c>
      <c r="E5" s="292" t="str">
        <f>IF(Badges!$H38="A","/","")</f>
        <v/>
      </c>
      <c r="F5" s="292" t="str">
        <f>IF(Badges!$H42="A","/","")</f>
        <v/>
      </c>
      <c r="G5" s="292" t="str">
        <f>IF(Badges!$H46="A","/","")</f>
        <v/>
      </c>
      <c r="H5" s="292" t="str">
        <f>IF(Badges!$H50="A","/","")</f>
        <v/>
      </c>
      <c r="I5" s="293" t="str">
        <f>IF(Summary!$J5="E","E","")</f>
        <v/>
      </c>
      <c r="J5" s="293" t="str">
        <f>IF(Summary!$K5="Y","R","")</f>
        <v/>
      </c>
      <c r="L5" s="360"/>
      <c r="M5" s="366" t="s">
        <v>1085</v>
      </c>
      <c r="N5" s="367"/>
      <c r="O5" s="367"/>
      <c r="P5" s="367"/>
      <c r="Q5" s="367"/>
      <c r="R5" s="368"/>
      <c r="S5" s="301" t="str">
        <f>IF(Summary!$J64="E","E","")</f>
        <v/>
      </c>
      <c r="T5" s="301" t="str">
        <f>IF(Summary!$K64="Y","R","")</f>
        <v/>
      </c>
      <c r="W5" s="476" t="str">
        <f>'Fun Patches'!C6</f>
        <v>&lt;List Patch Here&gt;</v>
      </c>
      <c r="X5" s="475" t="str">
        <f>IF(Summary!$J114="E","E","")</f>
        <v/>
      </c>
      <c r="Y5" s="475" t="str">
        <f>IF(Summary!$K114="Y","R","")</f>
        <v/>
      </c>
      <c r="AA5" s="472"/>
      <c r="AB5" s="287"/>
      <c r="AC5" s="288"/>
    </row>
    <row r="6" spans="2:30" ht="12.95" customHeight="1" thickBot="1">
      <c r="B6" s="360"/>
      <c r="C6" s="369" t="s">
        <v>193</v>
      </c>
      <c r="D6" s="297" t="str">
        <f>IF(Badges!$H80="A","/","")</f>
        <v/>
      </c>
      <c r="E6" s="297" t="str">
        <f>IF(Badges!$H84="A","/","")</f>
        <v/>
      </c>
      <c r="F6" s="297" t="str">
        <f>IF(Badges!$H88="A","/","")</f>
        <v/>
      </c>
      <c r="G6" s="297" t="str">
        <f>IF(Badges!$H92="A","/","")</f>
        <v/>
      </c>
      <c r="H6" s="297" t="str">
        <f>IF(Badges!$H96="A","/","")</f>
        <v/>
      </c>
      <c r="I6" s="295" t="str">
        <f>IF(Summary!$J7="E","E","")</f>
        <v/>
      </c>
      <c r="J6" s="295" t="str">
        <f>IF(Summary!$K7="Y","R","")</f>
        <v/>
      </c>
      <c r="L6" s="360"/>
      <c r="M6" s="366" t="s">
        <v>1086</v>
      </c>
      <c r="N6" s="367"/>
      <c r="O6" s="367"/>
      <c r="P6" s="367"/>
      <c r="Q6" s="367"/>
      <c r="R6" s="368"/>
      <c r="S6" s="301" t="str">
        <f>IF(Summary!$J65="E","E","")</f>
        <v/>
      </c>
      <c r="T6" s="301" t="str">
        <f>IF(Summary!$K65="Y","R","")</f>
        <v/>
      </c>
      <c r="W6" s="476" t="str">
        <f>'Fun Patches'!C7</f>
        <v>&lt;List Patch Here&gt;</v>
      </c>
      <c r="X6" s="475" t="str">
        <f>IF(Summary!$J115="E","E","")</f>
        <v/>
      </c>
      <c r="Y6" s="475" t="str">
        <f>IF(Summary!$K115="Y","R","")</f>
        <v/>
      </c>
      <c r="AA6" s="472"/>
      <c r="AB6" s="287"/>
      <c r="AC6" s="288"/>
    </row>
    <row r="7" spans="2:30" ht="12.95" customHeight="1" thickBot="1">
      <c r="B7" s="360"/>
      <c r="C7" s="370" t="s">
        <v>233</v>
      </c>
      <c r="D7" s="292" t="str">
        <f>IF(Badges!$H126="A","/","")</f>
        <v/>
      </c>
      <c r="E7" s="292" t="str">
        <f>IF(Badges!$H130="A","/","")</f>
        <v/>
      </c>
      <c r="F7" s="292" t="str">
        <f>IF(Badges!$H134="A","/","")</f>
        <v/>
      </c>
      <c r="G7" s="292" t="str">
        <f>IF(Badges!$H138="A","/","")</f>
        <v/>
      </c>
      <c r="H7" s="292" t="str">
        <f>IF(Badges!$H142="A","/","")</f>
        <v/>
      </c>
      <c r="I7" s="293" t="str">
        <f>IF(Summary!$J9="E","E","")</f>
        <v/>
      </c>
      <c r="J7" s="293" t="str">
        <f>IF(Summary!$K9="Y","R","")</f>
        <v/>
      </c>
      <c r="L7" s="360"/>
      <c r="M7" s="371" t="s">
        <v>1087</v>
      </c>
      <c r="N7" s="372"/>
      <c r="O7" s="372"/>
      <c r="P7" s="372"/>
      <c r="Q7" s="372"/>
      <c r="R7" s="373"/>
      <c r="S7" s="295" t="str">
        <f>IF(Summary!$J66="E","E","")</f>
        <v/>
      </c>
      <c r="T7" s="295" t="str">
        <f>IF(Summary!$K66="Y","R","")</f>
        <v/>
      </c>
      <c r="U7" s="354" t="str">
        <f>IF(COUNTIF(S4:S7,"E")=4,"C"," ")</f>
        <v xml:space="preserve"> </v>
      </c>
      <c r="W7" s="476" t="str">
        <f>'Fun Patches'!C8</f>
        <v>&lt;List Patch Here&gt;</v>
      </c>
      <c r="X7" s="475" t="str">
        <f>IF(Summary!$J116="E","E","")</f>
        <v/>
      </c>
      <c r="Y7" s="475" t="str">
        <f>IF(Summary!$K116="Y","R","")</f>
        <v/>
      </c>
      <c r="AA7" s="472"/>
      <c r="AB7" s="287"/>
      <c r="AC7" s="288"/>
    </row>
    <row r="8" spans="2:30" ht="12.95" customHeight="1">
      <c r="B8" s="360"/>
      <c r="C8" s="365" t="s">
        <v>254</v>
      </c>
      <c r="D8" s="334" t="str">
        <f>IF(Badges!$H149="A","/","")</f>
        <v/>
      </c>
      <c r="E8" s="334" t="str">
        <f>IF(Badges!$H153="A","/","")</f>
        <v/>
      </c>
      <c r="F8" s="334" t="str">
        <f>IF(Badges!$H157="A","/","")</f>
        <v/>
      </c>
      <c r="G8" s="334" t="str">
        <f>IF(Badges!$H161="A","/","")</f>
        <v/>
      </c>
      <c r="H8" s="334" t="str">
        <f>IF(Badges!$H165="A","/","")</f>
        <v/>
      </c>
      <c r="I8" s="301" t="str">
        <f>IF(Summary!$J10="E","E","")</f>
        <v/>
      </c>
      <c r="J8" s="301" t="str">
        <f>IF(Summary!$K10="Y","R","")</f>
        <v/>
      </c>
      <c r="L8" s="360"/>
      <c r="M8" s="362" t="s">
        <v>1054</v>
      </c>
      <c r="N8" s="363"/>
      <c r="O8" s="363"/>
      <c r="P8" s="363"/>
      <c r="Q8" s="363"/>
      <c r="R8" s="364"/>
      <c r="S8" s="293" t="str">
        <f>IF(Summary!$J72="E","E","")</f>
        <v/>
      </c>
      <c r="T8" s="293" t="str">
        <f>IF(Summary!$K72="Y","R","")</f>
        <v/>
      </c>
      <c r="W8" s="476" t="str">
        <f>'Fun Patches'!C9</f>
        <v>&lt;List Patch Here&gt;</v>
      </c>
      <c r="X8" s="475" t="str">
        <f>IF(Summary!$J117="E","E","")</f>
        <v/>
      </c>
      <c r="Y8" s="475" t="str">
        <f>IF(Summary!$K117="Y","R","")</f>
        <v/>
      </c>
      <c r="AA8" s="472"/>
      <c r="AB8" s="287"/>
      <c r="AC8" s="288"/>
    </row>
    <row r="9" spans="2:30" ht="12.95" customHeight="1" thickBot="1">
      <c r="B9" s="360"/>
      <c r="C9" s="374" t="s">
        <v>275</v>
      </c>
      <c r="D9" s="297" t="str">
        <f>IF(Badges!$H172="A","/","")</f>
        <v/>
      </c>
      <c r="E9" s="297" t="str">
        <f>IF(Badges!$H176="A","/","")</f>
        <v/>
      </c>
      <c r="F9" s="297" t="str">
        <f>IF(Badges!$H180="A","/","")</f>
        <v/>
      </c>
      <c r="G9" s="297" t="str">
        <f>IF(Badges!$H184="A","/","")</f>
        <v/>
      </c>
      <c r="H9" s="297" t="str">
        <f>IF(Badges!$H188="A","/","")</f>
        <v/>
      </c>
      <c r="I9" s="295" t="str">
        <f>IF(Summary!$J11="E","E","")</f>
        <v/>
      </c>
      <c r="J9" s="295" t="str">
        <f>IF(Summary!$K11="Y","R","")</f>
        <v/>
      </c>
      <c r="L9" s="360"/>
      <c r="M9" s="366" t="s">
        <v>1088</v>
      </c>
      <c r="N9" s="367"/>
      <c r="O9" s="367"/>
      <c r="P9" s="367"/>
      <c r="Q9" s="367"/>
      <c r="R9" s="368"/>
      <c r="S9" s="301" t="str">
        <f>IF(Summary!$J69="E","E","")</f>
        <v/>
      </c>
      <c r="T9" s="301" t="str">
        <f>IF(Summary!$K69="Y","R","")</f>
        <v/>
      </c>
      <c r="W9" s="476" t="str">
        <f>'Fun Patches'!C10</f>
        <v>&lt;List Patch Here&gt;</v>
      </c>
      <c r="X9" s="475" t="str">
        <f>IF(Summary!$J118="E","E","")</f>
        <v/>
      </c>
      <c r="Y9" s="475" t="str">
        <f>IF(Summary!$K118="Y","R","")</f>
        <v/>
      </c>
      <c r="AA9" s="472"/>
      <c r="AB9" s="287"/>
      <c r="AC9" s="288"/>
    </row>
    <row r="10" spans="2:30" ht="12.95" customHeight="1">
      <c r="B10" s="360"/>
      <c r="C10" s="361" t="s">
        <v>278</v>
      </c>
      <c r="D10" s="292" t="str">
        <f>IF(Badges!$H195="A","/","")</f>
        <v/>
      </c>
      <c r="E10" s="292" t="str">
        <f>IF(Badges!$H199="A","/","")</f>
        <v/>
      </c>
      <c r="F10" s="292" t="str">
        <f>IF(Badges!$H202="A","/","")</f>
        <v/>
      </c>
      <c r="G10" s="292" t="str">
        <f>IF(Badges!$H206="A","/","")</f>
        <v/>
      </c>
      <c r="H10" s="292" t="str">
        <f>IF(Badges!$H210="A","/","")</f>
        <v/>
      </c>
      <c r="I10" s="293" t="str">
        <f>IF(Summary!$J12="E","E","")</f>
        <v/>
      </c>
      <c r="J10" s="293" t="str">
        <f>IF(Summary!$K12="Y","R","")</f>
        <v/>
      </c>
      <c r="K10" s="285" t="str">
        <f>IF(COUNT(#REF!)=4,MAX(#REF!),"")</f>
        <v/>
      </c>
      <c r="L10" s="360"/>
      <c r="M10" s="366" t="s">
        <v>1089</v>
      </c>
      <c r="N10" s="367"/>
      <c r="O10" s="367"/>
      <c r="P10" s="367"/>
      <c r="Q10" s="367"/>
      <c r="R10" s="368"/>
      <c r="S10" s="301" t="str">
        <f>IF(Summary!$J70="E","E","")</f>
        <v/>
      </c>
      <c r="T10" s="301" t="str">
        <f>IF(Summary!$K70="Y","R","")</f>
        <v/>
      </c>
      <c r="W10" s="476" t="str">
        <f>'Fun Patches'!C11</f>
        <v>&lt;List Patch Here&gt;</v>
      </c>
      <c r="X10" s="475" t="str">
        <f>IF(Summary!$J119="E","E","")</f>
        <v/>
      </c>
      <c r="Y10" s="475" t="str">
        <f>IF(Summary!$K119="Y","R","")</f>
        <v/>
      </c>
      <c r="AA10" s="472"/>
      <c r="AB10" s="287"/>
      <c r="AC10" s="288"/>
    </row>
    <row r="11" spans="2:30" ht="12.95" customHeight="1" thickBot="1">
      <c r="B11" s="360"/>
      <c r="C11" s="365" t="s">
        <v>297</v>
      </c>
      <c r="D11" s="334" t="str">
        <f>IF(Badges!$H217="A","/","")</f>
        <v/>
      </c>
      <c r="E11" s="334" t="str">
        <f>IF(Badges!$H221="A","/","")</f>
        <v/>
      </c>
      <c r="F11" s="334" t="str">
        <f>IF(Badges!$H225="A","/","")</f>
        <v/>
      </c>
      <c r="G11" s="334" t="str">
        <f>IF(Badges!$H229="A","/","")</f>
        <v/>
      </c>
      <c r="H11" s="334" t="str">
        <f>IF(Badges!$H233="A","/","")</f>
        <v/>
      </c>
      <c r="I11" s="301" t="str">
        <f>IF(Summary!$J13="E","E","")</f>
        <v/>
      </c>
      <c r="J11" s="301" t="str">
        <f>IF(Summary!$K13="Y","R","")</f>
        <v/>
      </c>
      <c r="L11" s="360"/>
      <c r="M11" s="375" t="s">
        <v>1090</v>
      </c>
      <c r="N11" s="376"/>
      <c r="O11" s="376"/>
      <c r="P11" s="376"/>
      <c r="Q11" s="376"/>
      <c r="R11" s="377"/>
      <c r="S11" s="298" t="str">
        <f>IF(Summary!$J71="E","E","")</f>
        <v/>
      </c>
      <c r="T11" s="298" t="str">
        <f>IF(Summary!$K71="Y","R","")</f>
        <v/>
      </c>
      <c r="U11" s="354" t="str">
        <f>IF(COUNTIF(S8:S11,"E")=4,"C"," ")</f>
        <v xml:space="preserve"> </v>
      </c>
      <c r="W11" s="476" t="str">
        <f>'Fun Patches'!C12</f>
        <v>&lt;List Patch Here&gt;</v>
      </c>
      <c r="X11" s="475" t="str">
        <f>IF(Summary!$J120="E","E","")</f>
        <v/>
      </c>
      <c r="Y11" s="475" t="str">
        <f>IF(Summary!$K120="Y","R","")</f>
        <v/>
      </c>
      <c r="AA11" s="472"/>
      <c r="AB11" s="287"/>
      <c r="AC11" s="288"/>
    </row>
    <row r="12" spans="2:30" ht="12.95" customHeight="1" thickBot="1">
      <c r="B12" s="360"/>
      <c r="C12" s="365" t="s">
        <v>319</v>
      </c>
      <c r="D12" s="297" t="str">
        <f>IF(Badges!$H263="A","/","")</f>
        <v/>
      </c>
      <c r="E12" s="297" t="str">
        <f>IF(Badges!$H267="A","/","")</f>
        <v/>
      </c>
      <c r="F12" s="297" t="str">
        <f>IF(Badges!$H271="A","/","")</f>
        <v/>
      </c>
      <c r="G12" s="297" t="str">
        <f>IF(Badges!$H275="A","/","")</f>
        <v/>
      </c>
      <c r="H12" s="297" t="str">
        <f>IF(Badges!$H279="A","/","")</f>
        <v/>
      </c>
      <c r="I12" s="295" t="str">
        <f>IF(Summary!$J15="E","E","")</f>
        <v/>
      </c>
      <c r="J12" s="295" t="str">
        <f>IF(Summary!$K15="Y","R","")</f>
        <v/>
      </c>
      <c r="L12" s="360"/>
      <c r="M12" s="378" t="s">
        <v>1055</v>
      </c>
      <c r="N12" s="379"/>
      <c r="O12" s="379"/>
      <c r="P12" s="379"/>
      <c r="Q12" s="379"/>
      <c r="R12" s="380"/>
      <c r="S12" s="299" t="str">
        <f>IF(Summary!$J77="E","E","")</f>
        <v/>
      </c>
      <c r="T12" s="299" t="str">
        <f>IF(Summary!$K77="Y","R","")</f>
        <v/>
      </c>
      <c r="W12" s="476" t="str">
        <f>'Fun Patches'!C13</f>
        <v>&lt;List Patch Here&gt;</v>
      </c>
      <c r="X12" s="475" t="str">
        <f>IF(Summary!$J121="E","E","")</f>
        <v/>
      </c>
      <c r="Y12" s="475" t="str">
        <f>IF(Summary!$K121="Y","R","")</f>
        <v/>
      </c>
      <c r="AA12" s="472"/>
      <c r="AB12" s="287"/>
      <c r="AC12" s="288"/>
    </row>
    <row r="13" spans="2:30" ht="12.95" customHeight="1">
      <c r="B13" s="360"/>
      <c r="C13" s="370" t="s">
        <v>372</v>
      </c>
      <c r="D13" s="292" t="str">
        <f>IF(Badges!$H322="A","/","")</f>
        <v/>
      </c>
      <c r="E13" s="292" t="str">
        <f>IF(Badges!$H326="A","/","")</f>
        <v/>
      </c>
      <c r="F13" s="292" t="str">
        <f>IF(Badges!$H330="A","/","")</f>
        <v/>
      </c>
      <c r="G13" s="292" t="str">
        <f>IF(Badges!$H334="A","/","")</f>
        <v/>
      </c>
      <c r="H13" s="292" t="str">
        <f>IF(Badges!$H338="A","/","")</f>
        <v/>
      </c>
      <c r="I13" s="293" t="str">
        <f>IF(Summary!$J18="E","E","")</f>
        <v/>
      </c>
      <c r="J13" s="293" t="str">
        <f>IF(Summary!$K18="Y","R","")</f>
        <v/>
      </c>
      <c r="L13" s="360"/>
      <c r="M13" s="366" t="s">
        <v>925</v>
      </c>
      <c r="N13" s="367"/>
      <c r="O13" s="367"/>
      <c r="P13" s="367"/>
      <c r="Q13" s="367"/>
      <c r="R13" s="368"/>
      <c r="S13" s="301" t="str">
        <f>IF(Summary!$J74="E","E","")</f>
        <v/>
      </c>
      <c r="T13" s="301" t="str">
        <f>IF(Summary!$K74="Y","R","")</f>
        <v/>
      </c>
      <c r="W13" s="476" t="str">
        <f>'Fun Patches'!C14</f>
        <v>&lt;List Patch Here&gt;</v>
      </c>
      <c r="X13" s="475" t="str">
        <f>IF(Summary!$J122="E","E","")</f>
        <v/>
      </c>
      <c r="Y13" s="475" t="str">
        <f>IF(Summary!$K122="Y","R","")</f>
        <v/>
      </c>
      <c r="AA13" s="472"/>
      <c r="AB13" s="287"/>
      <c r="AC13" s="288"/>
    </row>
    <row r="14" spans="2:30" ht="12.95" customHeight="1">
      <c r="B14" s="360"/>
      <c r="C14" s="365" t="s">
        <v>393</v>
      </c>
      <c r="D14" s="334" t="str">
        <f>IF(Badges!$H345="A","/","")</f>
        <v/>
      </c>
      <c r="E14" s="334" t="str">
        <f>IF(Badges!$H349="A","/","")</f>
        <v/>
      </c>
      <c r="F14" s="334" t="str">
        <f>IF(Badges!$H353="A","/","")</f>
        <v/>
      </c>
      <c r="G14" s="334" t="str">
        <f>IF(Badges!$H357="A","/","")</f>
        <v/>
      </c>
      <c r="H14" s="334" t="str">
        <f>IF(Badges!$H361="A","/","")</f>
        <v/>
      </c>
      <c r="I14" s="301" t="str">
        <f>IF(Summary!$J19="E","E","")</f>
        <v/>
      </c>
      <c r="J14" s="301" t="str">
        <f>IF(Summary!$K19="Y","R","")</f>
        <v/>
      </c>
      <c r="K14" s="285" t="str">
        <f>IF(COUNT(#REF!)=4,MAX(#REF!),"")</f>
        <v/>
      </c>
      <c r="L14" s="360"/>
      <c r="M14" s="366" t="s">
        <v>927</v>
      </c>
      <c r="N14" s="367"/>
      <c r="O14" s="367"/>
      <c r="P14" s="367"/>
      <c r="Q14" s="367"/>
      <c r="R14" s="368"/>
      <c r="S14" s="301" t="str">
        <f>IF(Summary!$J75="E","E","")</f>
        <v/>
      </c>
      <c r="T14" s="301" t="str">
        <f>IF(Summary!$K75="Y","R","")</f>
        <v/>
      </c>
      <c r="W14" s="476" t="str">
        <f>'Fun Patches'!C15</f>
        <v>&lt;List Patch Here&gt;</v>
      </c>
      <c r="X14" s="475" t="str">
        <f>IF(Summary!$J123="E","E","")</f>
        <v/>
      </c>
      <c r="Y14" s="475" t="str">
        <f>IF(Summary!$K123="Y","R","")</f>
        <v/>
      </c>
      <c r="AA14" s="472"/>
      <c r="AB14" s="287"/>
      <c r="AC14" s="288"/>
    </row>
    <row r="15" spans="2:30" ht="12.95" customHeight="1" thickBot="1">
      <c r="B15" s="360"/>
      <c r="C15" s="374" t="s">
        <v>414</v>
      </c>
      <c r="D15" s="297" t="str">
        <f>IF(Badges!$H368="A","/","")</f>
        <v/>
      </c>
      <c r="E15" s="297" t="str">
        <f>IF(Badges!$H372="A","/","")</f>
        <v/>
      </c>
      <c r="F15" s="297" t="str">
        <f>IF(Badges!$H376="A","/","")</f>
        <v/>
      </c>
      <c r="G15" s="297" t="str">
        <f>IF(Badges!$H380="A","/","")</f>
        <v/>
      </c>
      <c r="H15" s="297" t="str">
        <f>IF(Badges!$H384="A","/","")</f>
        <v/>
      </c>
      <c r="I15" s="295" t="str">
        <f>IF(Summary!$J20="E","E","")</f>
        <v/>
      </c>
      <c r="J15" s="295" t="str">
        <f>IF(Summary!$K20="Y","R","")</f>
        <v/>
      </c>
      <c r="L15" s="360"/>
      <c r="M15" s="371" t="s">
        <v>929</v>
      </c>
      <c r="N15" s="372"/>
      <c r="O15" s="372"/>
      <c r="P15" s="372"/>
      <c r="Q15" s="372"/>
      <c r="R15" s="373"/>
      <c r="S15" s="295" t="str">
        <f>IF(Summary!$J76="E","E","")</f>
        <v/>
      </c>
      <c r="T15" s="295" t="str">
        <f>IF(Summary!$K76="Y","R","")</f>
        <v/>
      </c>
      <c r="U15" s="354" t="str">
        <f>IF(COUNTIF(S12:S15,"E")=4,"C"," ")</f>
        <v xml:space="preserve"> </v>
      </c>
      <c r="W15" s="476" t="str">
        <f>'Fun Patches'!C16</f>
        <v>&lt;List Patch Here&gt;</v>
      </c>
      <c r="X15" s="475" t="str">
        <f>IF(Summary!$J124="E","E","")</f>
        <v/>
      </c>
      <c r="Y15" s="475" t="str">
        <f>IF(Summary!$K124="Y","R","")</f>
        <v/>
      </c>
      <c r="AA15" s="472"/>
      <c r="AB15" s="287"/>
      <c r="AC15" s="288"/>
    </row>
    <row r="16" spans="2:30" ht="12.95" customHeight="1">
      <c r="B16" s="360"/>
      <c r="C16" s="365" t="s">
        <v>435</v>
      </c>
      <c r="D16" s="292" t="str">
        <f>IF(Badges!$H391="A","/","")</f>
        <v/>
      </c>
      <c r="E16" s="292" t="str">
        <f>IF(Badges!$H395="A","/","")</f>
        <v/>
      </c>
      <c r="F16" s="292" t="str">
        <f>IF(Badges!$H399="A","/","")</f>
        <v/>
      </c>
      <c r="G16" s="292" t="str">
        <f>IF(Badges!$H403="A","/","")</f>
        <v/>
      </c>
      <c r="H16" s="292" t="str">
        <f>IF(Badges!$H407="A","/","")</f>
        <v/>
      </c>
      <c r="I16" s="293" t="str">
        <f>IF(Summary!$J21="E","E","")</f>
        <v/>
      </c>
      <c r="J16" s="293" t="str">
        <f>IF(Summary!$K21="Y","R","")</f>
        <v/>
      </c>
      <c r="L16" s="360"/>
      <c r="M16" s="361" t="s">
        <v>1056</v>
      </c>
      <c r="N16" s="292" t="str">
        <f>IF(Badges!$H240="A","/","")</f>
        <v/>
      </c>
      <c r="O16" s="292" t="str">
        <f>IF(Badges!$H244="A","/","")</f>
        <v/>
      </c>
      <c r="P16" s="292" t="str">
        <f>IF(Badges!$H248="A","/","")</f>
        <v/>
      </c>
      <c r="Q16" s="292" t="str">
        <f>IF(Badges!$H252="A","/","")</f>
        <v/>
      </c>
      <c r="R16" s="292" t="str">
        <f>IF(Badges!$H256="A","/","")</f>
        <v/>
      </c>
      <c r="S16" s="293" t="str">
        <f>IF(Summary!$J14="E","E","")</f>
        <v/>
      </c>
      <c r="T16" s="293" t="str">
        <f>IF(Summary!$K14="Y","R","")</f>
        <v/>
      </c>
      <c r="W16" s="476" t="str">
        <f>'Fun Patches'!C17</f>
        <v>&lt;List Patch Here&gt;</v>
      </c>
      <c r="X16" s="475" t="str">
        <f>IF(Summary!$J125="E","E","")</f>
        <v/>
      </c>
      <c r="Y16" s="475" t="str">
        <f>IF(Summary!$K125="Y","R","")</f>
        <v/>
      </c>
      <c r="AA16" s="472"/>
      <c r="AB16" s="287"/>
      <c r="AC16" s="288"/>
    </row>
    <row r="17" spans="2:29" ht="12.95" customHeight="1">
      <c r="B17" s="360"/>
      <c r="C17" s="365" t="s">
        <v>456</v>
      </c>
      <c r="D17" s="334" t="str">
        <f>IF(Badges!$H414="A","/","")</f>
        <v/>
      </c>
      <c r="E17" s="334" t="str">
        <f>IF(Badges!$H418="A","/","")</f>
        <v/>
      </c>
      <c r="F17" s="334" t="str">
        <f>IF(Badges!$H422="A","/","")</f>
        <v/>
      </c>
      <c r="G17" s="334" t="str">
        <f>IF(Badges!$H426="A","/","")</f>
        <v/>
      </c>
      <c r="H17" s="334" t="str">
        <f>IF(Badges!$H430="A","/","")</f>
        <v/>
      </c>
      <c r="I17" s="301" t="str">
        <f>IF(Summary!$J22="E","E","")</f>
        <v/>
      </c>
      <c r="J17" s="301" t="str">
        <f>IF(Summary!$K22="Y","R","")</f>
        <v/>
      </c>
      <c r="L17" s="360"/>
      <c r="M17" s="365" t="s">
        <v>1057</v>
      </c>
      <c r="N17" s="292" t="str">
        <f>IF(Badges!$H299="A","/","")</f>
        <v/>
      </c>
      <c r="O17" s="292" t="str">
        <f>IF(Badges!$H303="A","/","")</f>
        <v/>
      </c>
      <c r="P17" s="292" t="str">
        <f>IF(Badges!$H307="A","/","")</f>
        <v/>
      </c>
      <c r="Q17" s="292" t="str">
        <f>IF(Badges!$H311="A","/","")</f>
        <v/>
      </c>
      <c r="R17" s="292" t="str">
        <f>IF(Badges!$H315="A","/","")</f>
        <v/>
      </c>
      <c r="S17" s="293" t="str">
        <f>IF(Summary!$J17="E","E","")</f>
        <v/>
      </c>
      <c r="T17" s="293" t="str">
        <f>IF(Summary!$K17="Y","R","")</f>
        <v/>
      </c>
      <c r="W17" s="476" t="str">
        <f>'Fun Patches'!C18</f>
        <v>&lt;List Patch Here&gt;</v>
      </c>
      <c r="X17" s="475" t="str">
        <f>IF(Summary!$J126="E","E","")</f>
        <v/>
      </c>
      <c r="Y17" s="475" t="str">
        <f>IF(Summary!$K126="Y","R","")</f>
        <v/>
      </c>
      <c r="AA17" s="472"/>
      <c r="AB17" s="287"/>
      <c r="AC17" s="288"/>
    </row>
    <row r="18" spans="2:29" ht="12.95" customHeight="1" thickBot="1">
      <c r="B18" s="360"/>
      <c r="C18" s="365" t="s">
        <v>477</v>
      </c>
      <c r="D18" s="297" t="str">
        <f>IF(Badges!$H437="A","/","")</f>
        <v/>
      </c>
      <c r="E18" s="297" t="str">
        <f>IF(Badges!$H441="A","/","")</f>
        <v/>
      </c>
      <c r="F18" s="297" t="str">
        <f>IF(Badges!$H445="A","/","")</f>
        <v/>
      </c>
      <c r="G18" s="297" t="str">
        <f>IF(Badges!$H449="A","/","")</f>
        <v/>
      </c>
      <c r="H18" s="297" t="str">
        <f>IF(Badges!$H453="A","/","")</f>
        <v/>
      </c>
      <c r="I18" s="295" t="str">
        <f>IF(Summary!$J23="E","E","")</f>
        <v/>
      </c>
      <c r="J18" s="295" t="str">
        <f>IF(Summary!$K23="Y","R","")</f>
        <v/>
      </c>
      <c r="K18" s="285" t="str">
        <f>IF(COUNT(#REF!)=4,MAX(#REF!),"")</f>
        <v/>
      </c>
      <c r="L18" s="360"/>
      <c r="M18" s="365" t="s">
        <v>1058</v>
      </c>
      <c r="N18" s="292" t="str">
        <f>IF(Badges!$H57="A","/","")</f>
        <v/>
      </c>
      <c r="O18" s="292" t="str">
        <f>IF(Badges!$H61="A","/","")</f>
        <v/>
      </c>
      <c r="P18" s="292" t="str">
        <f>IF(Badges!$H65="A","/","")</f>
        <v/>
      </c>
      <c r="Q18" s="292" t="str">
        <f>IF(Badges!$H69="A","/","")</f>
        <v/>
      </c>
      <c r="R18" s="292" t="str">
        <f>IF(Badges!$H73="A","/","")</f>
        <v/>
      </c>
      <c r="S18" s="293" t="str">
        <f>IF(Summary!$J6="E","E","")</f>
        <v/>
      </c>
      <c r="T18" s="293" t="str">
        <f>IF(Summary!$K6="Y","R","")</f>
        <v/>
      </c>
      <c r="W18" s="476" t="str">
        <f>'Fun Patches'!C19</f>
        <v>&lt;List Patch Here&gt;</v>
      </c>
      <c r="X18" s="475" t="str">
        <f>IF(Summary!$J127="E","E","")</f>
        <v/>
      </c>
      <c r="Y18" s="475" t="str">
        <f>IF(Summary!$K127="Y","R","")</f>
        <v/>
      </c>
      <c r="AA18" s="472"/>
      <c r="AB18" s="287"/>
      <c r="AC18" s="288"/>
    </row>
    <row r="19" spans="2:29" ht="12.95" customHeight="1" thickBot="1">
      <c r="B19" s="360"/>
      <c r="C19" s="370" t="s">
        <v>530</v>
      </c>
      <c r="D19" s="292" t="str">
        <f>IF(Badges!$H496="A","/","")</f>
        <v/>
      </c>
      <c r="E19" s="292" t="str">
        <f>IF(Badges!$H500="A","/","")</f>
        <v/>
      </c>
      <c r="F19" s="292" t="str">
        <f>IF(Badges!$H504="A","/","")</f>
        <v/>
      </c>
      <c r="G19" s="292" t="str">
        <f>IF(Badges!$H508="A","/","")</f>
        <v/>
      </c>
      <c r="H19" s="292" t="str">
        <f>IF(Badges!$H512="A","/","")</f>
        <v/>
      </c>
      <c r="I19" s="293" t="str">
        <f>IF(Summary!$J26="E","E","")</f>
        <v/>
      </c>
      <c r="J19" s="293" t="str">
        <f>IF(Summary!$K26="Y","R","")</f>
        <v/>
      </c>
      <c r="L19" s="360"/>
      <c r="M19" s="381" t="s">
        <v>1091</v>
      </c>
      <c r="N19" s="376"/>
      <c r="O19" s="376"/>
      <c r="P19" s="376"/>
      <c r="Q19" s="376"/>
      <c r="R19" s="377"/>
      <c r="S19" s="295" t="str">
        <f>IF(Summary!$J78="E","E","")</f>
        <v/>
      </c>
      <c r="T19" s="295" t="str">
        <f>IF(Summary!$K78="Y","R","")</f>
        <v/>
      </c>
      <c r="U19" s="354" t="str">
        <f>IF(COUNTIF(S16:S19,"E")=4,"C"," ")</f>
        <v xml:space="preserve"> </v>
      </c>
      <c r="W19" s="476" t="str">
        <f>'Fun Patches'!C20</f>
        <v>&lt;List Patch Here&gt;</v>
      </c>
      <c r="X19" s="475" t="str">
        <f>IF(Summary!$J128="E","E","")</f>
        <v/>
      </c>
      <c r="Y19" s="475" t="str">
        <f>IF(Summary!$K128="Y","R","")</f>
        <v/>
      </c>
      <c r="AA19" s="472"/>
      <c r="AB19" s="287"/>
      <c r="AC19" s="288"/>
    </row>
    <row r="20" spans="2:29" ht="12.95" customHeight="1">
      <c r="B20" s="360"/>
      <c r="C20" s="365" t="s">
        <v>551</v>
      </c>
      <c r="D20" s="334" t="str">
        <f>IF(Badges!$H519="A","/","")</f>
        <v/>
      </c>
      <c r="E20" s="334" t="str">
        <f>IF(Badges!$H523="A","/","")</f>
        <v/>
      </c>
      <c r="F20" s="334" t="str">
        <f>IF(Badges!$H527="A","/","")</f>
        <v/>
      </c>
      <c r="G20" s="334" t="str">
        <f>IF(Badges!$H531="A","/","")</f>
        <v/>
      </c>
      <c r="H20" s="334" t="str">
        <f>IF(Badges!$H535="A","/","")</f>
        <v/>
      </c>
      <c r="I20" s="301" t="str">
        <f>IF(Summary!$J27="E","E","")</f>
        <v/>
      </c>
      <c r="J20" s="301" t="str">
        <f>IF(Summary!$K27="Y","R","")</f>
        <v/>
      </c>
      <c r="L20" s="360"/>
      <c r="M20" s="378" t="s">
        <v>935</v>
      </c>
      <c r="N20" s="379"/>
      <c r="O20" s="379"/>
      <c r="P20" s="379"/>
      <c r="Q20" s="379"/>
      <c r="R20" s="380"/>
      <c r="S20" s="293" t="str">
        <f>IF(Summary!$J79="E","E","")</f>
        <v/>
      </c>
      <c r="T20" s="293" t="str">
        <f>IF(Summary!$K79="Y","R","")</f>
        <v/>
      </c>
      <c r="W20" s="476" t="str">
        <f>'Fun Patches'!C21</f>
        <v>&lt;List Patch Here&gt;</v>
      </c>
      <c r="X20" s="475" t="str">
        <f>IF(Summary!$J129="E","E","")</f>
        <v/>
      </c>
      <c r="Y20" s="475" t="str">
        <f>IF(Summary!$K129="Y","R","")</f>
        <v/>
      </c>
      <c r="AA20" s="472"/>
      <c r="AB20" s="287"/>
      <c r="AC20" s="288"/>
    </row>
    <row r="21" spans="2:29" ht="12.95" customHeight="1" thickBot="1">
      <c r="B21" s="360"/>
      <c r="C21" s="374" t="s">
        <v>572</v>
      </c>
      <c r="D21" s="297" t="str">
        <f>IF(Badges!$H542="A","/","")</f>
        <v/>
      </c>
      <c r="E21" s="297" t="str">
        <f>IF(Badges!$H546="A","/","")</f>
        <v/>
      </c>
      <c r="F21" s="297" t="str">
        <f>IF(Badges!$H550="A","/","")</f>
        <v/>
      </c>
      <c r="G21" s="297" t="str">
        <f>IF(Badges!$H554="A","/","")</f>
        <v/>
      </c>
      <c r="H21" s="297" t="str">
        <f>IF(Badges!$H558="A","/","")</f>
        <v/>
      </c>
      <c r="I21" s="295" t="str">
        <f>IF(Summary!$J28="E","E","")</f>
        <v/>
      </c>
      <c r="J21" s="295" t="str">
        <f>IF(Summary!$K28="Y","R","")</f>
        <v/>
      </c>
      <c r="L21" s="360"/>
      <c r="M21" s="371" t="s">
        <v>1092</v>
      </c>
      <c r="N21" s="372"/>
      <c r="O21" s="372"/>
      <c r="P21" s="372"/>
      <c r="Q21" s="372"/>
      <c r="R21" s="373"/>
      <c r="S21" s="295" t="str">
        <f>IF(Summary!$J80="E","E","")</f>
        <v/>
      </c>
      <c r="T21" s="295" t="str">
        <f>IF(Summary!$K80="Y","R","")</f>
        <v/>
      </c>
      <c r="U21" s="354" t="str">
        <f>IF(COUNTIF(S20:S21,"E")=2,"C"," ")</f>
        <v xml:space="preserve"> </v>
      </c>
      <c r="W21" s="476" t="str">
        <f>'Fun Patches'!C22</f>
        <v>&lt;List Patch Here&gt;</v>
      </c>
      <c r="X21" s="475" t="str">
        <f>IF(Summary!$J130="E","E","")</f>
        <v/>
      </c>
      <c r="Y21" s="475" t="str">
        <f>IF(Summary!$K130="Y","R","")</f>
        <v/>
      </c>
      <c r="AA21" s="472"/>
      <c r="AB21" s="287"/>
      <c r="AC21" s="288"/>
    </row>
    <row r="22" spans="2:29" ht="12.95" customHeight="1">
      <c r="B22" s="360"/>
      <c r="C22" s="365" t="s">
        <v>593</v>
      </c>
      <c r="D22" s="292" t="str">
        <f>IF(Badges!$H565="A","/","")</f>
        <v/>
      </c>
      <c r="E22" s="292" t="str">
        <f>IF(Badges!$H569="A","/","")</f>
        <v/>
      </c>
      <c r="F22" s="292" t="str">
        <f>IF(Badges!$H573="A","/","")</f>
        <v/>
      </c>
      <c r="G22" s="292" t="str">
        <f>IF(Badges!$H577="A","/","")</f>
        <v/>
      </c>
      <c r="H22" s="292" t="str">
        <f>IF(Badges!$H581="A","/","")</f>
        <v/>
      </c>
      <c r="I22" s="293" t="str">
        <f>IF(Summary!$J29="E","E","")</f>
        <v/>
      </c>
      <c r="J22" s="293" t="str">
        <f>IF(Summary!$K29="Y","R","")</f>
        <v/>
      </c>
      <c r="K22" s="285" t="str">
        <f>IF(COUNT(#REF!)=2,MAX(#REF!),"")</f>
        <v/>
      </c>
      <c r="L22" s="360"/>
      <c r="M22" s="362" t="s">
        <v>942</v>
      </c>
      <c r="N22" s="363"/>
      <c r="O22" s="363"/>
      <c r="P22" s="363"/>
      <c r="Q22" s="363"/>
      <c r="R22" s="364"/>
      <c r="S22" s="293" t="str">
        <f>IF(Summary!$J81="E","E","")</f>
        <v/>
      </c>
      <c r="T22" s="293" t="str">
        <f>IF(Summary!$K81="Y","R","")</f>
        <v/>
      </c>
      <c r="U22" s="354" t="str">
        <f>IF(COUNTIF(S22:S23,"E")=2,"C"," ")</f>
        <v xml:space="preserve"> </v>
      </c>
      <c r="W22" s="476" t="str">
        <f>'Fun Patches'!C23</f>
        <v>&lt;List Patch Here&gt;</v>
      </c>
      <c r="X22" s="475" t="str">
        <f>IF(Summary!$J131="E","E","")</f>
        <v/>
      </c>
      <c r="Y22" s="475" t="str">
        <f>IF(Summary!$K131="Y","R","")</f>
        <v/>
      </c>
      <c r="AA22" s="472"/>
      <c r="AB22" s="287"/>
      <c r="AC22" s="288"/>
    </row>
    <row r="23" spans="2:29" ht="12.95" customHeight="1" thickBot="1">
      <c r="B23" s="360"/>
      <c r="C23" s="365" t="s">
        <v>614</v>
      </c>
      <c r="D23" s="334" t="str">
        <f>IF(Badges!$H588="A","/","")</f>
        <v/>
      </c>
      <c r="E23" s="334" t="str">
        <f>IF(Badges!$H592="A","/","")</f>
        <v/>
      </c>
      <c r="F23" s="334" t="str">
        <f>IF(Badges!$H596="A","/","")</f>
        <v/>
      </c>
      <c r="G23" s="334" t="str">
        <f>IF(Badges!$H600="A","/","")</f>
        <v/>
      </c>
      <c r="H23" s="334" t="str">
        <f>IF(Badges!$H604="A","/","")</f>
        <v/>
      </c>
      <c r="I23" s="301" t="str">
        <f>IF(Summary!$J30="E","E","")</f>
        <v/>
      </c>
      <c r="J23" s="301" t="str">
        <f>IF(Summary!$K30="Y","R","")</f>
        <v/>
      </c>
      <c r="L23" s="360"/>
      <c r="M23" s="375" t="s">
        <v>1093</v>
      </c>
      <c r="N23" s="376"/>
      <c r="O23" s="376"/>
      <c r="P23" s="376"/>
      <c r="Q23" s="376"/>
      <c r="R23" s="377"/>
      <c r="S23" s="295" t="str">
        <f>IF(Summary!$J82="E","E","")</f>
        <v/>
      </c>
      <c r="T23" s="295" t="str">
        <f>IF(Summary!$K82="Y","R","")</f>
        <v/>
      </c>
      <c r="U23" s="354" t="str">
        <f>IF(COUNTIF(S24:S25,"E")=2,"C"," ")</f>
        <v xml:space="preserve"> </v>
      </c>
      <c r="W23" s="476" t="str">
        <f>'Fun Patches'!C24</f>
        <v>&lt;List Patch Here&gt;</v>
      </c>
      <c r="X23" s="475" t="str">
        <f>IF(Summary!$J132="E","E","")</f>
        <v/>
      </c>
      <c r="Y23" s="475" t="str">
        <f>IF(Summary!$K132="Y","R","")</f>
        <v/>
      </c>
      <c r="AA23" s="472"/>
      <c r="AB23" s="287"/>
      <c r="AC23" s="288"/>
    </row>
    <row r="24" spans="2:29" ht="12.95" customHeight="1" thickBot="1">
      <c r="B24" s="360"/>
      <c r="C24" s="365" t="s">
        <v>635</v>
      </c>
      <c r="D24" s="297" t="str">
        <f>IF(Badges!$H611="A","/","")</f>
        <v/>
      </c>
      <c r="E24" s="297" t="str">
        <f>IF(Badges!$H615="A","/","")</f>
        <v/>
      </c>
      <c r="F24" s="297" t="str">
        <f>IF(Badges!$H619="A","/","")</f>
        <v/>
      </c>
      <c r="G24" s="297" t="str">
        <f>IF(Badges!$H623="A","/","")</f>
        <v/>
      </c>
      <c r="H24" s="297" t="str">
        <f>IF(Badges!$H627="A","/","")</f>
        <v/>
      </c>
      <c r="I24" s="295" t="str">
        <f>IF(Summary!$J31="E","E","")</f>
        <v/>
      </c>
      <c r="J24" s="295" t="str">
        <f>IF(Summary!$K31="Y","R","")</f>
        <v/>
      </c>
      <c r="K24" s="285" t="str">
        <f>IF(COUNT(#REF!)=2,MAX(#REF!),"")</f>
        <v/>
      </c>
      <c r="L24" s="360"/>
      <c r="M24" s="378" t="s">
        <v>948</v>
      </c>
      <c r="N24" s="379"/>
      <c r="O24" s="379"/>
      <c r="P24" s="379"/>
      <c r="Q24" s="379"/>
      <c r="R24" s="380"/>
      <c r="S24" s="293" t="str">
        <f>IF(Summary!$J83="E","E","")</f>
        <v/>
      </c>
      <c r="T24" s="293" t="str">
        <f>IF(Summary!$K83="Y","R","")</f>
        <v/>
      </c>
      <c r="U24" s="439"/>
      <c r="W24" s="476" t="str">
        <f>'Fun Patches'!C25</f>
        <v>&lt;List Patch Here&gt;</v>
      </c>
      <c r="X24" s="475" t="str">
        <f>IF(Summary!$J133="E","E","")</f>
        <v/>
      </c>
      <c r="Y24" s="475" t="str">
        <f>IF(Summary!$K133="Y","R","")</f>
        <v/>
      </c>
      <c r="AA24" s="472"/>
      <c r="AB24" s="287"/>
      <c r="AC24" s="288"/>
    </row>
    <row r="25" spans="2:29" ht="12.95" customHeight="1">
      <c r="B25" s="360"/>
      <c r="C25" s="370" t="s">
        <v>655</v>
      </c>
      <c r="D25" s="292" t="str">
        <f>IF(Badges!$H634="A","/","")</f>
        <v/>
      </c>
      <c r="E25" s="292" t="str">
        <f>IF(Badges!$H638="A","/","")</f>
        <v/>
      </c>
      <c r="F25" s="292" t="str">
        <f>IF(Badges!$H642="A","/","")</f>
        <v/>
      </c>
      <c r="G25" s="292" t="str">
        <f>IF(Badges!$H646="A","/","")</f>
        <v/>
      </c>
      <c r="H25" s="292" t="str">
        <f>IF(Badges!$H650="A","/","")</f>
        <v/>
      </c>
      <c r="I25" s="293" t="str">
        <f>IF(Summary!$J32="E","E","")</f>
        <v/>
      </c>
      <c r="J25" s="293" t="str">
        <f>IF(Summary!$K32="Y","R","")</f>
        <v/>
      </c>
      <c r="L25" s="360"/>
      <c r="M25" s="375" t="s">
        <v>1094</v>
      </c>
      <c r="N25" s="376"/>
      <c r="O25" s="376"/>
      <c r="P25" s="376"/>
      <c r="Q25" s="376"/>
      <c r="R25" s="377"/>
      <c r="S25" s="293" t="str">
        <f>IF(Summary!$J84="E","E","")</f>
        <v/>
      </c>
      <c r="T25" s="293" t="str">
        <f>IF(Summary!$K84="Y","R","")</f>
        <v/>
      </c>
      <c r="U25" s="607" t="s">
        <v>1136</v>
      </c>
      <c r="W25" s="476" t="str">
        <f>'Fun Patches'!C26</f>
        <v>&lt;List Patch Here&gt;</v>
      </c>
      <c r="X25" s="475" t="str">
        <f>IF(Summary!$J134="E","E","")</f>
        <v/>
      </c>
      <c r="Y25" s="475" t="str">
        <f>IF(Summary!$K134="Y","R","")</f>
        <v/>
      </c>
      <c r="AA25" s="472"/>
      <c r="AB25" s="287"/>
      <c r="AC25" s="288"/>
    </row>
    <row r="26" spans="2:29" ht="12.95" customHeight="1">
      <c r="B26" s="360"/>
      <c r="C26" s="365" t="s">
        <v>692</v>
      </c>
      <c r="D26" s="334" t="str">
        <f>IF(Badges!$H680="A","/","")</f>
        <v/>
      </c>
      <c r="E26" s="334" t="str">
        <f>IF(Badges!$H684="A","/","")</f>
        <v/>
      </c>
      <c r="F26" s="334" t="str">
        <f>IF(Badges!$H688="A","/","")</f>
        <v/>
      </c>
      <c r="G26" s="334" t="str">
        <f>IF(Badges!$H692="A","/","")</f>
        <v/>
      </c>
      <c r="H26" s="334" t="str">
        <f>IF(Badges!$H696="A","/","")</f>
        <v/>
      </c>
      <c r="I26" s="301" t="str">
        <f>IF(Summary!$J34="E","E","")</f>
        <v/>
      </c>
      <c r="J26" s="301" t="str">
        <f>IF(Summary!$K34="Y","R","")</f>
        <v/>
      </c>
      <c r="K26" s="285" t="str">
        <f>IF(COUNT(#REF!)=2,MAX(#REF!),"")</f>
        <v/>
      </c>
      <c r="L26" s="398"/>
      <c r="M26" s="398"/>
      <c r="N26" s="399"/>
      <c r="O26" s="399"/>
      <c r="P26" s="399"/>
      <c r="Q26" s="399"/>
      <c r="R26" s="399"/>
      <c r="S26" s="470"/>
      <c r="T26" s="470"/>
      <c r="U26" s="607"/>
      <c r="W26" s="476" t="str">
        <f>'Fun Patches'!C27</f>
        <v>&lt;List Patch Here&gt;</v>
      </c>
      <c r="X26" s="475" t="str">
        <f>IF(Summary!$J135="E","E","")</f>
        <v/>
      </c>
      <c r="Y26" s="475" t="str">
        <f>IF(Summary!$K135="Y","R","")</f>
        <v/>
      </c>
      <c r="AA26" s="472"/>
      <c r="AB26" s="287"/>
      <c r="AC26" s="288"/>
    </row>
    <row r="27" spans="2:29" ht="12.95" customHeight="1" thickBot="1">
      <c r="B27" s="360"/>
      <c r="C27" s="374" t="s">
        <v>713</v>
      </c>
      <c r="D27" s="297" t="str">
        <f>IF(Badges!$H703="A","/","")</f>
        <v/>
      </c>
      <c r="E27" s="297" t="str">
        <f>IF(Badges!$H707="A","/","")</f>
        <v/>
      </c>
      <c r="F27" s="297" t="str">
        <f>IF(Badges!$H711="A","/","")</f>
        <v/>
      </c>
      <c r="G27" s="297" t="str">
        <f>IF(Badges!$H715="A","/","")</f>
        <v/>
      </c>
      <c r="H27" s="297" t="str">
        <f>IF(Badges!$H719="A","/","")</f>
        <v/>
      </c>
      <c r="I27" s="295" t="str">
        <f>IF(Summary!$J35="E","E","")</f>
        <v/>
      </c>
      <c r="J27" s="295" t="str">
        <f>IF(Summary!$K35="Y","R","")</f>
        <v/>
      </c>
      <c r="L27" s="300"/>
      <c r="M27" s="300"/>
      <c r="N27" s="300"/>
      <c r="O27" s="300"/>
      <c r="P27" s="300"/>
      <c r="Q27" s="300"/>
      <c r="R27" s="300"/>
      <c r="S27" s="307"/>
      <c r="T27" s="307"/>
      <c r="U27" s="607"/>
      <c r="W27" s="476" t="str">
        <f>'Fun Patches'!C28</f>
        <v>&lt;List Patch Here&gt;</v>
      </c>
      <c r="X27" s="475" t="str">
        <f>IF(Summary!$J136="E","E","")</f>
        <v/>
      </c>
      <c r="Y27" s="475" t="str">
        <f>IF(Summary!$K136="Y","R","")</f>
        <v/>
      </c>
      <c r="AA27" s="472"/>
      <c r="AB27" s="287"/>
      <c r="AC27" s="288"/>
    </row>
    <row r="28" spans="2:29" ht="12.95" customHeight="1">
      <c r="B28" s="360"/>
      <c r="C28" s="365" t="s">
        <v>734</v>
      </c>
      <c r="D28" s="292" t="str">
        <f>IF(Badges!$H726="A","/","")</f>
        <v/>
      </c>
      <c r="E28" s="292" t="str">
        <f>IF(Badges!$H730="A","/","")</f>
        <v/>
      </c>
      <c r="F28" s="292" t="str">
        <f>IF(Badges!$H734="A","/","")</f>
        <v/>
      </c>
      <c r="G28" s="292" t="str">
        <f>IF(Badges!$H738="A","/","")</f>
        <v/>
      </c>
      <c r="H28" s="292" t="str">
        <f>IF(Badges!$H742="A","/","")</f>
        <v/>
      </c>
      <c r="I28" s="293" t="str">
        <f>IF(Summary!$J36="E","E","")</f>
        <v/>
      </c>
      <c r="J28" s="293" t="str">
        <f>IF(Summary!$K36="Y","R","")</f>
        <v/>
      </c>
      <c r="L28" s="611" t="str">
        <f>'Age-Level'!C117</f>
        <v>Investiture</v>
      </c>
      <c r="M28" s="611"/>
      <c r="N28" s="611"/>
      <c r="O28" s="611"/>
      <c r="P28" s="611"/>
      <c r="Q28" s="611"/>
      <c r="R28" s="613"/>
      <c r="S28" s="293" t="str">
        <f>IF(Summary!$J108="E","E","")</f>
        <v/>
      </c>
      <c r="T28" s="293" t="str">
        <f>IF(Summary!$K108="Y","R","")</f>
        <v/>
      </c>
      <c r="U28" s="607"/>
      <c r="W28" s="476" t="str">
        <f>'Fun Patches'!C29</f>
        <v>&lt;List Patch Here&gt;</v>
      </c>
      <c r="X28" s="475" t="str">
        <f>IF(Summary!$J137="E","E","")</f>
        <v/>
      </c>
      <c r="Y28" s="475" t="str">
        <f>IF(Summary!$K137="Y","R","")</f>
        <v/>
      </c>
      <c r="AA28" s="472"/>
      <c r="AB28" s="287"/>
      <c r="AC28" s="288"/>
    </row>
    <row r="29" spans="2:29" ht="12.95" customHeight="1">
      <c r="B29" s="360"/>
      <c r="C29" s="365" t="s">
        <v>1059</v>
      </c>
      <c r="D29" s="334" t="str">
        <f>IF(Badges!$H103="A","/","")</f>
        <v/>
      </c>
      <c r="E29" s="334" t="str">
        <f>IF(Badges!$H107="A","/","")</f>
        <v/>
      </c>
      <c r="F29" s="334" t="str">
        <f>IF(Badges!$H111="A","/","")</f>
        <v/>
      </c>
      <c r="G29" s="334" t="str">
        <f>IF(Badges!$H115="A","/","")</f>
        <v/>
      </c>
      <c r="H29" s="334" t="str">
        <f>IF(Badges!$H119="A","/","")</f>
        <v/>
      </c>
      <c r="I29" s="301" t="str">
        <f>IF(Summary!$J8="E","E","")</f>
        <v/>
      </c>
      <c r="J29" s="301" t="str">
        <f>IF(Summary!$K8="Y","R","")</f>
        <v/>
      </c>
      <c r="L29" s="611" t="str">
        <f>'Age-Level'!C118</f>
        <v>Rededication (1st year)</v>
      </c>
      <c r="M29" s="611"/>
      <c r="N29" s="611"/>
      <c r="O29" s="611"/>
      <c r="P29" s="611"/>
      <c r="Q29" s="611"/>
      <c r="R29" s="613"/>
      <c r="S29" s="293" t="str">
        <f>IF(Summary!$J109="E","E","")</f>
        <v/>
      </c>
      <c r="T29" s="293" t="str">
        <f>IF(Summary!$K109="Y","R","")</f>
        <v/>
      </c>
      <c r="U29" s="607"/>
      <c r="W29" s="476" t="str">
        <f>'Fun Patches'!C30</f>
        <v>&lt;List Patch Here&gt;</v>
      </c>
      <c r="X29" s="475" t="str">
        <f>IF(Summary!$J138="E","E","")</f>
        <v/>
      </c>
      <c r="Y29" s="475" t="str">
        <f>IF(Summary!$K138="Y","R","")</f>
        <v/>
      </c>
      <c r="AA29" s="472"/>
      <c r="AB29" s="287"/>
      <c r="AC29" s="288"/>
    </row>
    <row r="30" spans="2:29" ht="12.95" customHeight="1" thickBot="1">
      <c r="B30" s="360"/>
      <c r="C30" s="369" t="s">
        <v>1095</v>
      </c>
      <c r="D30" s="297" t="str">
        <f>IF(Badges!$H749="A","/","")</f>
        <v/>
      </c>
      <c r="E30" s="297" t="str">
        <f>IF(Badges!$H753="A","/","")</f>
        <v/>
      </c>
      <c r="F30" s="297" t="str">
        <f>IF(Badges!$H757="A","/","")</f>
        <v/>
      </c>
      <c r="G30" s="297" t="str">
        <f>IF(Badges!$H761="A","/","")</f>
        <v/>
      </c>
      <c r="H30" s="297" t="str">
        <f>IF(Badges!$H765="A","/","")</f>
        <v/>
      </c>
      <c r="I30" s="295" t="str">
        <f>IF(Summary!$J37="E","E","")</f>
        <v/>
      </c>
      <c r="J30" s="295" t="str">
        <f>IF(Summary!$K37="Y","R","")</f>
        <v/>
      </c>
      <c r="L30" s="611" t="str">
        <f>'Age-Level'!C119</f>
        <v>Rededication (2nd year)</v>
      </c>
      <c r="M30" s="611"/>
      <c r="N30" s="611"/>
      <c r="O30" s="611"/>
      <c r="P30" s="611"/>
      <c r="Q30" s="611"/>
      <c r="R30" s="613"/>
      <c r="S30" s="293" t="str">
        <f>IF(Summary!$J110="E","E","")</f>
        <v/>
      </c>
      <c r="T30" s="293" t="str">
        <f>IF(Summary!$K110="Y","R","")</f>
        <v/>
      </c>
      <c r="U30" s="607"/>
      <c r="W30" s="476" t="str">
        <f>'Fun Patches'!C31</f>
        <v>&lt;List Patch Here&gt;</v>
      </c>
      <c r="X30" s="475" t="str">
        <f>IF(Summary!$J139="E","E","")</f>
        <v/>
      </c>
      <c r="Y30" s="475" t="str">
        <f>IF(Summary!$K139="Y","R","")</f>
        <v/>
      </c>
      <c r="AA30" s="472"/>
      <c r="AB30" s="287"/>
      <c r="AC30" s="288"/>
    </row>
    <row r="31" spans="2:29" ht="12.95" customHeight="1">
      <c r="B31" s="360"/>
      <c r="C31" s="370" t="s">
        <v>756</v>
      </c>
      <c r="D31" s="292" t="str">
        <f>IF(Badges!$H772="A","/","")</f>
        <v/>
      </c>
      <c r="E31" s="292" t="str">
        <f>IF(Badges!$H776="A","/","")</f>
        <v/>
      </c>
      <c r="F31" s="292" t="str">
        <f>IF(Badges!$H780="A","/","")</f>
        <v/>
      </c>
      <c r="G31" s="292" t="str">
        <f>IF(Badges!$H784="A","/","")</f>
        <v/>
      </c>
      <c r="H31" s="292" t="str">
        <f>IF(Badges!$H788="A","/","")</f>
        <v/>
      </c>
      <c r="I31" s="293" t="str">
        <f>IF(Summary!$J38="E","E","")</f>
        <v/>
      </c>
      <c r="J31" s="293" t="str">
        <f>IF(Summary!$K38="Y","R","")</f>
        <v/>
      </c>
      <c r="L31" s="611" t="str">
        <f>'Age-Level'!C120</f>
        <v>Rededication (3rd year)</v>
      </c>
      <c r="M31" s="611"/>
      <c r="N31" s="611"/>
      <c r="O31" s="611"/>
      <c r="P31" s="611"/>
      <c r="Q31" s="611"/>
      <c r="R31" s="613"/>
      <c r="S31" s="293" t="str">
        <f>IF(Summary!$J111="E","E","")</f>
        <v/>
      </c>
      <c r="T31" s="293" t="str">
        <f>IF(Summary!$K111="Y","R","")</f>
        <v/>
      </c>
      <c r="U31" s="607"/>
      <c r="W31" s="476" t="str">
        <f>'Fun Patches'!C32</f>
        <v>&lt;List Patch Here&gt;</v>
      </c>
      <c r="X31" s="475" t="str">
        <f>IF(Summary!$J140="E","E","")</f>
        <v/>
      </c>
      <c r="Y31" s="475" t="str">
        <f>IF(Summary!$K140="Y","R","")</f>
        <v/>
      </c>
      <c r="AA31" s="472"/>
      <c r="AB31" s="287"/>
      <c r="AC31" s="288"/>
    </row>
    <row r="32" spans="2:29" ht="12.95" customHeight="1" thickBot="1">
      <c r="B32" s="360"/>
      <c r="C32" s="374" t="s">
        <v>777</v>
      </c>
      <c r="D32" s="297" t="str">
        <f>IF(Badges!$H791="C","/","")</f>
        <v/>
      </c>
      <c r="E32" s="297" t="str">
        <f>IF(Badges!$H792="C","/","")</f>
        <v/>
      </c>
      <c r="F32" s="297" t="str">
        <f>IF(Badges!$H793="C","/","")</f>
        <v/>
      </c>
      <c r="G32" s="297" t="str">
        <f>IF(Badges!$H794="C","/","")</f>
        <v/>
      </c>
      <c r="H32" s="297" t="str">
        <f>IF(Badges!$H795="C","/","")</f>
        <v/>
      </c>
      <c r="I32" s="295" t="str">
        <f>IF(Summary!$J39="E","E","")</f>
        <v/>
      </c>
      <c r="J32" s="295" t="str">
        <f>IF(Summary!$K39="Y","R","")</f>
        <v/>
      </c>
      <c r="L32" s="398"/>
      <c r="M32" s="398"/>
      <c r="N32" s="399"/>
      <c r="O32" s="399"/>
      <c r="P32" s="399"/>
      <c r="Q32" s="399"/>
      <c r="R32" s="399"/>
      <c r="S32" s="470"/>
      <c r="T32" s="470"/>
      <c r="U32" s="607"/>
      <c r="W32" s="476" t="str">
        <f>'Fun Patches'!C33</f>
        <v>&lt;List Patch Here&gt;</v>
      </c>
      <c r="X32" s="475" t="str">
        <f>IF(Summary!$J141="E","E","")</f>
        <v/>
      </c>
      <c r="Y32" s="475" t="str">
        <f>IF(Summary!$K141="Y","R","")</f>
        <v/>
      </c>
      <c r="AA32" s="472"/>
      <c r="AB32" s="287"/>
      <c r="AC32" s="288"/>
    </row>
    <row r="33" spans="2:29" ht="12.95" customHeight="1">
      <c r="B33" s="360"/>
      <c r="C33" s="361" t="s">
        <v>1096</v>
      </c>
      <c r="D33" s="292" t="str">
        <f>IF(Badges!$H802="A","/","")</f>
        <v/>
      </c>
      <c r="E33" s="292" t="str">
        <f>IF(Badges!$H806="A","/","")</f>
        <v/>
      </c>
      <c r="F33" s="292" t="str">
        <f>IF(Badges!$H810="A","/","")</f>
        <v/>
      </c>
      <c r="G33" s="292" t="str">
        <f>IF(Badges!$H814="A","/","")</f>
        <v/>
      </c>
      <c r="H33" s="292" t="str">
        <f>IF(Badges!$H818="A","/","")</f>
        <v/>
      </c>
      <c r="I33" s="293" t="str">
        <f>IF(Summary!$J40="E","E","")</f>
        <v/>
      </c>
      <c r="J33" s="293" t="str">
        <f>IF(Summary!$K40="Y","R","")</f>
        <v/>
      </c>
      <c r="L33" s="300"/>
      <c r="M33" s="300"/>
      <c r="N33" s="300"/>
      <c r="O33" s="300"/>
      <c r="P33" s="300"/>
      <c r="Q33" s="300"/>
      <c r="R33" s="300"/>
      <c r="S33" s="307"/>
      <c r="T33" s="307"/>
      <c r="U33" s="607"/>
      <c r="W33" s="476" t="str">
        <f>'Fun Patches'!C34</f>
        <v>&lt;List Patch Here&gt;</v>
      </c>
      <c r="X33" s="475" t="str">
        <f>IF(Summary!$J142="E","E","")</f>
        <v/>
      </c>
      <c r="Y33" s="475" t="str">
        <f>IF(Summary!$K142="Y","R","")</f>
        <v/>
      </c>
      <c r="AA33" s="472"/>
      <c r="AB33" s="287"/>
      <c r="AC33" s="288"/>
    </row>
    <row r="34" spans="2:29" ht="12.95" customHeight="1">
      <c r="B34" s="360"/>
      <c r="C34" s="369" t="s">
        <v>1060</v>
      </c>
      <c r="D34" s="334" t="str">
        <f>IF(Badges!$H825="A","/","")</f>
        <v/>
      </c>
      <c r="E34" s="334" t="str">
        <f>IF(Badges!$H829="A","/","")</f>
        <v/>
      </c>
      <c r="F34" s="334" t="str">
        <f>IF(Badges!$H833="A","/","")</f>
        <v/>
      </c>
      <c r="G34" s="334" t="str">
        <f>IF(Badges!$H837="A","/","")</f>
        <v/>
      </c>
      <c r="H34" s="334" t="str">
        <f>IF(Badges!$H841="A","/","")</f>
        <v/>
      </c>
      <c r="I34" s="301" t="str">
        <f>IF(Summary!$J41="E","E","")</f>
        <v/>
      </c>
      <c r="J34" s="301" t="str">
        <f>IF(Summary!$K41="Y","R","")</f>
        <v/>
      </c>
      <c r="L34" s="612" t="str">
        <f>'Council Own'!B6</f>
        <v>&lt;&lt;List Badge 1 Here&gt;&gt;</v>
      </c>
      <c r="M34" s="613"/>
      <c r="N34" s="292" t="str">
        <f>IF('Council Own'!$H11="A","/","")</f>
        <v/>
      </c>
      <c r="O34" s="292" t="str">
        <f>IF('Council Own'!$H15="A","/","")</f>
        <v/>
      </c>
      <c r="P34" s="292" t="str">
        <f>IF('Council Own'!$H19="A","/","")</f>
        <v/>
      </c>
      <c r="Q34" s="292" t="str">
        <f>IF('Council Own'!$H23="A","/","")</f>
        <v/>
      </c>
      <c r="R34" s="292" t="str">
        <f>IF('Council Own'!$H27="A","/","")</f>
        <v/>
      </c>
      <c r="S34" s="293" t="str">
        <f>IF(Summary!$J86="E","E","")</f>
        <v/>
      </c>
      <c r="T34" s="308" t="str">
        <f>IF(Summary!$K86="Y","R","")</f>
        <v/>
      </c>
      <c r="U34" s="607"/>
      <c r="W34" s="476" t="str">
        <f>'Fun Patches'!C35</f>
        <v>&lt;List Patch Here&gt;</v>
      </c>
      <c r="X34" s="475" t="str">
        <f>IF(Summary!$J143="E","E","")</f>
        <v/>
      </c>
      <c r="Y34" s="475" t="str">
        <f>IF(Summary!$K143="Y","R","")</f>
        <v/>
      </c>
      <c r="AA34" s="472"/>
      <c r="AB34" s="287"/>
      <c r="AC34" s="288"/>
    </row>
    <row r="35" spans="2:29" ht="12.95" customHeight="1">
      <c r="L35" s="612" t="str">
        <f>'Council Own'!B30</f>
        <v>&lt;&lt;List Badge 2 Here&gt;&gt;</v>
      </c>
      <c r="M35" s="613"/>
      <c r="N35" s="292" t="str">
        <f>IF('Council Own'!$H35="A","/","")</f>
        <v/>
      </c>
      <c r="O35" s="292" t="str">
        <f>IF('Council Own'!$H39="A","/","")</f>
        <v/>
      </c>
      <c r="P35" s="292" t="str">
        <f>IF('Council Own'!$H43="A","/","")</f>
        <v/>
      </c>
      <c r="Q35" s="292" t="str">
        <f>IF('Council Own'!$H47="A","/","")</f>
        <v/>
      </c>
      <c r="R35" s="292" t="str">
        <f>IF('Council Own'!$H51="A","/","")</f>
        <v/>
      </c>
      <c r="S35" s="293" t="str">
        <f>IF(Summary!$J87="E","E","")</f>
        <v/>
      </c>
      <c r="T35" s="308" t="str">
        <f>IF(Summary!$K87="Y","R","")</f>
        <v/>
      </c>
      <c r="U35" s="607"/>
      <c r="W35" s="476" t="str">
        <f>'Fun Patches'!C36</f>
        <v>&lt;List Patch Here&gt;</v>
      </c>
      <c r="X35" s="475" t="str">
        <f>IF(Summary!$J144="E","E","")</f>
        <v/>
      </c>
      <c r="Y35" s="475" t="str">
        <f>IF(Summary!$K144="Y","R","")</f>
        <v/>
      </c>
      <c r="AA35" s="472"/>
      <c r="AB35" s="287"/>
      <c r="AC35" s="288"/>
    </row>
    <row r="36" spans="2:29" ht="12.95" customHeight="1">
      <c r="L36" s="614" t="str">
        <f>'Council Own'!B54</f>
        <v>&lt;&lt;List Badge 3 Here&gt;&gt;</v>
      </c>
      <c r="M36" s="615"/>
      <c r="N36" s="334" t="str">
        <f>IF('Council Own'!$H59="A","/","")</f>
        <v/>
      </c>
      <c r="O36" s="334" t="str">
        <f>IF('Council Own'!$H63="A","/","")</f>
        <v/>
      </c>
      <c r="P36" s="334" t="str">
        <f>IF('Council Own'!$H67="A","/","")</f>
        <v/>
      </c>
      <c r="Q36" s="334" t="str">
        <f>IF('Council Own'!$H71="A","/","")</f>
        <v/>
      </c>
      <c r="R36" s="334" t="str">
        <f>IF('Council Own'!$H75="A","/","")</f>
        <v/>
      </c>
      <c r="S36" s="301" t="str">
        <f>IF(Summary!$J88="E","E","")</f>
        <v/>
      </c>
      <c r="T36" s="335" t="str">
        <f>IF(Summary!$K88="Y","R","")</f>
        <v/>
      </c>
      <c r="U36" s="607"/>
      <c r="W36" s="476" t="str">
        <f>'Fun Patches'!C37</f>
        <v>&lt;List Patch Here&gt;</v>
      </c>
      <c r="X36" s="475" t="str">
        <f>IF(Summary!$J145="E","E","")</f>
        <v/>
      </c>
      <c r="Y36" s="475" t="str">
        <f>IF(Summary!$K145="Y","R","")</f>
        <v/>
      </c>
      <c r="AA36" s="472"/>
      <c r="AB36" s="287"/>
      <c r="AC36" s="288"/>
    </row>
    <row r="37" spans="2:29" ht="12.95" customHeight="1">
      <c r="B37" s="382"/>
      <c r="C37" s="361" t="s">
        <v>509</v>
      </c>
      <c r="D37" s="292" t="str">
        <f>IF(Badges!$H473="A","/","")</f>
        <v/>
      </c>
      <c r="E37" s="292" t="str">
        <f>IF(Badges!$H477="A","/","")</f>
        <v/>
      </c>
      <c r="F37" s="292" t="str">
        <f>IF(Badges!$H481="A","/","")</f>
        <v/>
      </c>
      <c r="G37" s="292" t="str">
        <f>IF(Badges!$H485="A","/","")</f>
        <v/>
      </c>
      <c r="H37" s="292" t="str">
        <f>IF(Badges!$H489="A","/","")</f>
        <v/>
      </c>
      <c r="I37" s="293" t="str">
        <f>IF(Summary!$J25="E","E","")</f>
        <v/>
      </c>
      <c r="J37" s="293" t="str">
        <f>IF(Summary!$K25="Y","R","")</f>
        <v/>
      </c>
      <c r="L37" s="614" t="str">
        <f>'Council Own'!B78</f>
        <v>&lt;&lt;List Badge 4 Here&gt;&gt;</v>
      </c>
      <c r="M37" s="615"/>
      <c r="N37" s="334" t="str">
        <f>IF('Council Own'!$H83="A","/","")</f>
        <v/>
      </c>
      <c r="O37" s="334" t="str">
        <f>IF('Council Own'!$H87="A","/","")</f>
        <v/>
      </c>
      <c r="P37" s="334" t="str">
        <f>IF('Council Own'!$H91="A","/","")</f>
        <v/>
      </c>
      <c r="Q37" s="334" t="str">
        <f>IF('Council Own'!$H95="A","/","")</f>
        <v/>
      </c>
      <c r="R37" s="334" t="str">
        <f>IF('Council Own'!$H99="A","/","")</f>
        <v/>
      </c>
      <c r="S37" s="301" t="str">
        <f>IF(Summary!$J89="E","E","")</f>
        <v/>
      </c>
      <c r="T37" s="335" t="str">
        <f>IF(Summary!$K89="Y","R","")</f>
        <v/>
      </c>
      <c r="U37" s="607"/>
      <c r="W37" s="476" t="str">
        <f>'Fun Patches'!C38</f>
        <v>&lt;List Patch Here&gt;</v>
      </c>
      <c r="X37" s="475" t="str">
        <f>IF(Summary!$J146="E","E","")</f>
        <v/>
      </c>
      <c r="Y37" s="475" t="str">
        <f>IF(Summary!$K146="Y","R","")</f>
        <v/>
      </c>
      <c r="AA37" s="472"/>
      <c r="AB37" s="287"/>
      <c r="AC37" s="288"/>
    </row>
    <row r="38" spans="2:29" ht="12.95" customHeight="1" thickBot="1">
      <c r="B38" s="383"/>
      <c r="C38" s="374" t="s">
        <v>676</v>
      </c>
      <c r="D38" s="297" t="str">
        <f>IF(Badges!$H657="A","/","")</f>
        <v/>
      </c>
      <c r="E38" s="297" t="str">
        <f>IF(Badges!$H661="A","/","")</f>
        <v/>
      </c>
      <c r="F38" s="297" t="str">
        <f>IF(Badges!$H665="A","/","")</f>
        <v/>
      </c>
      <c r="G38" s="297" t="str">
        <f>IF(Badges!$H669="A","/","")</f>
        <v/>
      </c>
      <c r="H38" s="297" t="str">
        <f>IF(Badges!$H673="A","/","")</f>
        <v/>
      </c>
      <c r="I38" s="295" t="str">
        <f>IF(Summary!$J33="E","E","")</f>
        <v/>
      </c>
      <c r="J38" s="295" t="str">
        <f>IF(Summary!$K33="Y","R","")</f>
        <v/>
      </c>
      <c r="L38" s="614" t="str">
        <f>'Council Own'!B102</f>
        <v>&lt;&lt;List Badge 5 Here&gt;&gt;</v>
      </c>
      <c r="M38" s="615"/>
      <c r="N38" s="334" t="str">
        <f>IF('Council Own'!$H107="A","/","")</f>
        <v/>
      </c>
      <c r="O38" s="334" t="str">
        <f>IF('Council Own'!$H111="A","/","")</f>
        <v/>
      </c>
      <c r="P38" s="334" t="str">
        <f>IF('Council Own'!$H115="A","/","")</f>
        <v/>
      </c>
      <c r="Q38" s="334" t="str">
        <f>IF('Council Own'!$H119="A","/","")</f>
        <v/>
      </c>
      <c r="R38" s="334" t="str">
        <f>IF('Council Own'!$H123="A","/","")</f>
        <v/>
      </c>
      <c r="S38" s="301" t="str">
        <f>IF(Summary!$J90="E","E","")</f>
        <v/>
      </c>
      <c r="T38" s="335" t="str">
        <f>IF(Summary!$K90="Y","R","")</f>
        <v/>
      </c>
      <c r="U38" s="607"/>
      <c r="W38" s="476" t="str">
        <f>'Fun Patches'!C39</f>
        <v>&lt;List Patch Here&gt;</v>
      </c>
      <c r="X38" s="475" t="str">
        <f>IF(Summary!$J147="E","E","")</f>
        <v/>
      </c>
      <c r="Y38" s="475" t="str">
        <f>IF(Summary!$K147="Y","R","")</f>
        <v/>
      </c>
      <c r="AA38" s="472"/>
      <c r="AB38" s="287"/>
      <c r="AC38" s="288"/>
    </row>
    <row r="39" spans="2:29" ht="12.95" customHeight="1">
      <c r="B39" s="383"/>
      <c r="C39" s="361" t="s">
        <v>498</v>
      </c>
      <c r="D39" s="292" t="str">
        <f>IF(Badges!$H458="A","/","")</f>
        <v/>
      </c>
      <c r="E39" s="292" t="str">
        <f>IF(Badges!$H460="A","/","")</f>
        <v/>
      </c>
      <c r="F39" s="292" t="str">
        <f>IF(Badges!$H462="A","/","")</f>
        <v/>
      </c>
      <c r="G39" s="292" t="str">
        <f>IF(Badges!$H464="A","/","")</f>
        <v/>
      </c>
      <c r="H39" s="292" t="str">
        <f>IF(Badges!$H466="A","/","")</f>
        <v/>
      </c>
      <c r="I39" s="293" t="str">
        <f>IF(Summary!$J24="E","E","")</f>
        <v/>
      </c>
      <c r="J39" s="293" t="str">
        <f>IF(Summary!$K24="Y","R","")</f>
        <v/>
      </c>
      <c r="L39" s="614" t="str">
        <f>'Council Own'!B125</f>
        <v>&lt;&lt;List Badge 6 Here&gt;&gt;</v>
      </c>
      <c r="M39" s="615"/>
      <c r="N39" s="334" t="str">
        <f>IF('Council Own'!$H130="A","/","")</f>
        <v/>
      </c>
      <c r="O39" s="334" t="str">
        <f>IF('Council Own'!$H134="A","/","")</f>
        <v/>
      </c>
      <c r="P39" s="334" t="str">
        <f>IF('Council Own'!$H138="A","/","")</f>
        <v/>
      </c>
      <c r="Q39" s="334" t="str">
        <f>IF('Council Own'!$H142="A","/","")</f>
        <v/>
      </c>
      <c r="R39" s="334" t="str">
        <f>IF('Council Own'!$H146="A","/","")</f>
        <v/>
      </c>
      <c r="S39" s="301" t="str">
        <f>IF(Summary!$J91="E","E","")</f>
        <v/>
      </c>
      <c r="T39" s="335" t="str">
        <f>IF(Summary!$K91="Y","R","")</f>
        <v/>
      </c>
      <c r="U39" s="607"/>
      <c r="W39" s="476" t="str">
        <f>'Fun Patches'!C40</f>
        <v>&lt;List Patch Here&gt;</v>
      </c>
      <c r="X39" s="475" t="str">
        <f>IF(Summary!$J148="E","E","")</f>
        <v/>
      </c>
      <c r="Y39" s="475" t="str">
        <f>IF(Summary!$K148="Y","R","")</f>
        <v/>
      </c>
      <c r="AA39" s="472"/>
      <c r="AB39" s="287"/>
      <c r="AC39" s="288"/>
    </row>
    <row r="40" spans="2:29" ht="12.95" customHeight="1">
      <c r="B40" s="384"/>
      <c r="C40" s="369" t="s">
        <v>340</v>
      </c>
      <c r="D40" s="292" t="str">
        <f>IF(Badges!$H284="A","/","")</f>
        <v/>
      </c>
      <c r="E40" s="292" t="str">
        <f>IF(Badges!$H286="A","/","")</f>
        <v/>
      </c>
      <c r="F40" s="292" t="str">
        <f>IF(Badges!$H288="A","/","")</f>
        <v/>
      </c>
      <c r="G40" s="292" t="str">
        <f>IF(Badges!$H290="A","/","")</f>
        <v/>
      </c>
      <c r="H40" s="292" t="str">
        <f>IF(Badges!$H292="A","/","")</f>
        <v/>
      </c>
      <c r="I40" s="293" t="str">
        <f>IF(Summary!$J16="E","E","")</f>
        <v/>
      </c>
      <c r="J40" s="293" t="str">
        <f>IF(Summary!$K16="Y","R","")</f>
        <v/>
      </c>
      <c r="L40" s="614" t="str">
        <f>'Council Own'!B149</f>
        <v>&lt;&lt;List Badge 7 Here&gt;&gt;</v>
      </c>
      <c r="M40" s="615"/>
      <c r="N40" s="334" t="str">
        <f>IF('Council Own'!$H154="A","/","")</f>
        <v/>
      </c>
      <c r="O40" s="334" t="str">
        <f>IF('Council Own'!$H158="A","/","")</f>
        <v/>
      </c>
      <c r="P40" s="334" t="str">
        <f>IF('Council Own'!$H162="A","/","")</f>
        <v/>
      </c>
      <c r="Q40" s="334" t="str">
        <f>IF('Council Own'!$H166="A","/","")</f>
        <v/>
      </c>
      <c r="R40" s="334" t="str">
        <f>IF('Council Own'!$H170="A","/","")</f>
        <v/>
      </c>
      <c r="S40" s="301" t="str">
        <f>IF(Summary!$J92="E","E","")</f>
        <v/>
      </c>
      <c r="T40" s="335" t="str">
        <f>IF(Summary!$K92="Y","R","")</f>
        <v/>
      </c>
      <c r="U40" s="607"/>
      <c r="W40" s="476" t="str">
        <f>'Fun Patches'!C41</f>
        <v>&lt;List Patch Here&gt;</v>
      </c>
      <c r="X40" s="475" t="str">
        <f>IF(Summary!$J149="E","E","")</f>
        <v/>
      </c>
      <c r="Y40" s="475" t="str">
        <f>IF(Summary!$K149="Y","R","")</f>
        <v/>
      </c>
      <c r="AA40" s="472"/>
      <c r="AB40" s="287"/>
      <c r="AC40" s="288"/>
    </row>
    <row r="41" spans="2:29" ht="12.95" customHeight="1">
      <c r="L41" s="614" t="str">
        <f>'Council Own'!B173</f>
        <v>&lt;&lt;List Badge 8 Here&gt;&gt;</v>
      </c>
      <c r="M41" s="615"/>
      <c r="N41" s="334" t="str">
        <f>IF('Council Own'!$H178="A","/","")</f>
        <v/>
      </c>
      <c r="O41" s="334" t="str">
        <f>IF('Council Own'!$H182="A","/","")</f>
        <v/>
      </c>
      <c r="P41" s="334" t="str">
        <f>IF('Council Own'!$H186="A","/","")</f>
        <v/>
      </c>
      <c r="Q41" s="334" t="str">
        <f>IF('Council Own'!$H190="A","/","")</f>
        <v/>
      </c>
      <c r="R41" s="334" t="str">
        <f>IF('Council Own'!$H194="A","/","")</f>
        <v/>
      </c>
      <c r="S41" s="301" t="str">
        <f>IF(Summary!$J93="E","E","")</f>
        <v/>
      </c>
      <c r="T41" s="335" t="str">
        <f>IF(Summary!$K93="Y","R","")</f>
        <v/>
      </c>
      <c r="U41" s="607"/>
      <c r="W41" s="476" t="str">
        <f>'Fun Patches'!C42</f>
        <v>&lt;List Patch Here&gt;</v>
      </c>
      <c r="X41" s="475" t="str">
        <f>IF(Summary!$J150="E","E","")</f>
        <v/>
      </c>
      <c r="Y41" s="475" t="str">
        <f>IF(Summary!$K150="Y","R","")</f>
        <v/>
      </c>
      <c r="AA41" s="472"/>
      <c r="AB41" s="287"/>
      <c r="AC41" s="288"/>
    </row>
    <row r="42" spans="2:29" ht="12.95" customHeight="1">
      <c r="L42" s="614" t="str">
        <f>'Council Own'!B197</f>
        <v>&lt;&lt;List Badge 9 Here&gt;&gt;</v>
      </c>
      <c r="M42" s="615"/>
      <c r="N42" s="334" t="str">
        <f>IF('Council Own'!$H202="A","/","")</f>
        <v/>
      </c>
      <c r="O42" s="334" t="str">
        <f>IF('Council Own'!$H206="A","/","")</f>
        <v/>
      </c>
      <c r="P42" s="334" t="str">
        <f>IF('Council Own'!$H210="A","/","")</f>
        <v/>
      </c>
      <c r="Q42" s="334" t="str">
        <f>IF('Council Own'!$H214="A","/","")</f>
        <v/>
      </c>
      <c r="R42" s="334" t="str">
        <f>IF('Council Own'!$H218="A","/","")</f>
        <v/>
      </c>
      <c r="S42" s="301" t="str">
        <f>IF(Summary!$J94="E","E","")</f>
        <v/>
      </c>
      <c r="T42" s="335" t="str">
        <f>IF(Summary!$K94="Y","R","")</f>
        <v/>
      </c>
      <c r="U42" s="607"/>
      <c r="W42" s="476" t="str">
        <f>'Fun Patches'!C43</f>
        <v>&lt;List Patch Here&gt;</v>
      </c>
      <c r="X42" s="475" t="str">
        <f>IF(Summary!$J151="E","E","")</f>
        <v/>
      </c>
      <c r="Y42" s="475" t="str">
        <f>IF(Summary!$K151="Y","R","")</f>
        <v/>
      </c>
      <c r="AA42" s="472"/>
      <c r="AB42" s="287"/>
      <c r="AC42" s="288"/>
    </row>
    <row r="43" spans="2:29" ht="12.95" customHeight="1">
      <c r="B43" s="360"/>
      <c r="C43" s="361" t="s">
        <v>1061</v>
      </c>
      <c r="D43" s="292" t="str">
        <f>IF(Badges!$H846="C","/","")</f>
        <v/>
      </c>
      <c r="E43" s="292" t="str">
        <f>IF(Badges!$H847="C","/","")</f>
        <v/>
      </c>
      <c r="F43" s="292" t="str">
        <f>IF(Badges!$H848="C","/","")</f>
        <v/>
      </c>
      <c r="G43" s="292" t="str">
        <f>IF(Badges!$H849="C","/","")</f>
        <v/>
      </c>
      <c r="H43" s="292" t="str">
        <f>IF(Badges!$H850="C","/","")</f>
        <v/>
      </c>
      <c r="I43" s="293" t="str">
        <f>IF(Summary!$J43="E","E","")</f>
        <v/>
      </c>
      <c r="J43" s="293" t="str">
        <f>IF(Summary!$K43="Y","R","")</f>
        <v/>
      </c>
      <c r="L43" s="614" t="str">
        <f>'Council Own'!B221</f>
        <v>&lt;&lt;List Badge 10 Here&gt;&gt;</v>
      </c>
      <c r="M43" s="615"/>
      <c r="N43" s="334" t="str">
        <f>IF('Council Own'!$H226="A","/","")</f>
        <v/>
      </c>
      <c r="O43" s="334" t="str">
        <f>IF('Council Own'!$H230="A","/","")</f>
        <v/>
      </c>
      <c r="P43" s="334" t="str">
        <f>IF('Council Own'!$H234="A","/","")</f>
        <v/>
      </c>
      <c r="Q43" s="334" t="str">
        <f>IF('Council Own'!$H238="A","/","")</f>
        <v/>
      </c>
      <c r="R43" s="334" t="str">
        <f>IF('Council Own'!$H242="A","/","")</f>
        <v/>
      </c>
      <c r="S43" s="301" t="str">
        <f>IF(Summary!$J95="E","E","")</f>
        <v/>
      </c>
      <c r="T43" s="335" t="str">
        <f>IF(Summary!$K95="Y","R","")</f>
        <v/>
      </c>
      <c r="U43" s="607"/>
      <c r="W43" s="476" t="str">
        <f>'Fun Patches'!C44</f>
        <v>&lt;List Patch Here&gt;</v>
      </c>
      <c r="X43" s="475" t="str">
        <f>IF(Summary!$J152="E","E","")</f>
        <v/>
      </c>
      <c r="Y43" s="475" t="str">
        <f>IF(Summary!$K152="Y","R","")</f>
        <v/>
      </c>
      <c r="AA43" s="472"/>
      <c r="AB43" s="287"/>
      <c r="AC43" s="288"/>
    </row>
    <row r="44" spans="2:29" ht="12.95" customHeight="1">
      <c r="B44" s="360"/>
      <c r="C44" s="365" t="s">
        <v>1062</v>
      </c>
      <c r="D44" s="292" t="str">
        <f>IF(Badges!$H853="C","/","")</f>
        <v/>
      </c>
      <c r="E44" s="292" t="str">
        <f>IF(Badges!$H854="C","/","")</f>
        <v/>
      </c>
      <c r="F44" s="292" t="str">
        <f>IF(Badges!$H855="C","/","")</f>
        <v/>
      </c>
      <c r="G44" s="292" t="str">
        <f>IF(Badges!$H856="C","/","")</f>
        <v/>
      </c>
      <c r="H44" s="292" t="str">
        <f>IF(Badges!$H857="C","/","")</f>
        <v/>
      </c>
      <c r="I44" s="293" t="str">
        <f>IF(Summary!$J44="E","E","")</f>
        <v/>
      </c>
      <c r="J44" s="293" t="str">
        <f>IF(Summary!$K44="Y","R","")</f>
        <v/>
      </c>
      <c r="U44" s="607"/>
      <c r="W44" s="476" t="str">
        <f>'Fun Patches'!C45</f>
        <v>&lt;List Patch Here&gt;</v>
      </c>
      <c r="X44" s="475" t="str">
        <f>IF(Summary!$J153="E","E","")</f>
        <v/>
      </c>
      <c r="Y44" s="475" t="str">
        <f>IF(Summary!$K153="Y","R","")</f>
        <v/>
      </c>
      <c r="AA44" s="472"/>
      <c r="AB44" s="287"/>
      <c r="AC44" s="288"/>
    </row>
    <row r="45" spans="2:29" ht="12.95" customHeight="1" thickBot="1">
      <c r="B45" s="360"/>
      <c r="C45" s="374" t="s">
        <v>1063</v>
      </c>
      <c r="D45" s="297" t="str">
        <f>IF(Badges!$H860="C","/","")</f>
        <v/>
      </c>
      <c r="E45" s="297" t="str">
        <f>IF(Badges!$H861="C","/","")</f>
        <v/>
      </c>
      <c r="F45" s="297" t="str">
        <f>IF(Badges!$H862="C","/","")</f>
        <v/>
      </c>
      <c r="G45" s="297" t="str">
        <f>IF(Badges!$H863="C","/","")</f>
        <v/>
      </c>
      <c r="H45" s="297" t="str">
        <f>IF(Badges!$H864="C","/","")</f>
        <v/>
      </c>
      <c r="I45" s="295" t="str">
        <f>IF(Summary!$J45="E","E","")</f>
        <v/>
      </c>
      <c r="J45" s="295" t="str">
        <f>IF(Summary!$K45="Y","R","")</f>
        <v/>
      </c>
      <c r="U45" s="607"/>
      <c r="W45" s="476" t="str">
        <f>'Fun Patches'!C46</f>
        <v>&lt;List Patch Here&gt;</v>
      </c>
      <c r="X45" s="475" t="str">
        <f>IF(Summary!$J154="E","E","")</f>
        <v/>
      </c>
      <c r="Y45" s="475" t="str">
        <f>IF(Summary!$K154="Y","R","")</f>
        <v/>
      </c>
      <c r="AA45" s="472"/>
      <c r="AB45" s="287"/>
      <c r="AC45" s="288"/>
    </row>
    <row r="46" spans="2:29" ht="12.95" customHeight="1">
      <c r="B46" s="360"/>
      <c r="C46" s="361" t="s">
        <v>1064</v>
      </c>
      <c r="D46" s="292" t="str">
        <f>IF(Badges!$H868="C","/","")</f>
        <v/>
      </c>
      <c r="E46" s="292" t="str">
        <f>IF(Badges!$H869="C","/","")</f>
        <v/>
      </c>
      <c r="F46" s="292" t="str">
        <f>IF(Badges!$H870="C","/","")</f>
        <v/>
      </c>
      <c r="G46" s="292" t="str">
        <f>IF(Badges!$H871="C","/","")</f>
        <v/>
      </c>
      <c r="H46" s="292" t="str">
        <f>IF(Badges!$H872="C","/","")</f>
        <v/>
      </c>
      <c r="I46" s="293" t="str">
        <f>IF(Summary!$J47="E","E","")</f>
        <v/>
      </c>
      <c r="J46" s="293" t="str">
        <f>IF(Summary!$K47="Y","R","")</f>
        <v/>
      </c>
      <c r="L46" s="610"/>
      <c r="M46" s="610"/>
      <c r="N46" s="610"/>
      <c r="O46" s="610"/>
      <c r="P46" s="610"/>
      <c r="Q46" s="610"/>
      <c r="R46" s="616"/>
      <c r="S46" s="283"/>
      <c r="T46" s="284"/>
      <c r="U46" s="607"/>
      <c r="W46" s="476" t="str">
        <f>'Fun Patches'!C47</f>
        <v>&lt;List Patch Here&gt;</v>
      </c>
      <c r="X46" s="475" t="str">
        <f>IF(Summary!$J155="E","E","")</f>
        <v/>
      </c>
      <c r="Y46" s="475" t="str">
        <f>IF(Summary!$K155="Y","R","")</f>
        <v/>
      </c>
      <c r="AA46" s="472"/>
      <c r="AB46" s="287"/>
      <c r="AC46" s="288"/>
    </row>
    <row r="47" spans="2:29" ht="12.95" customHeight="1">
      <c r="B47" s="360"/>
      <c r="C47" s="365" t="s">
        <v>1065</v>
      </c>
      <c r="D47" s="292" t="str">
        <f>IF(Badges!$H875="C","/","")</f>
        <v/>
      </c>
      <c r="E47" s="292" t="str">
        <f>IF(Badges!$H876="C","/","")</f>
        <v/>
      </c>
      <c r="F47" s="292" t="str">
        <f>IF(Badges!$H877="C","/","")</f>
        <v/>
      </c>
      <c r="G47" s="292" t="str">
        <f>IF(Badges!$H878="C","/","")</f>
        <v/>
      </c>
      <c r="H47" s="292" t="str">
        <f>IF(Badges!$H879="C","/","")</f>
        <v/>
      </c>
      <c r="I47" s="293" t="str">
        <f>IF(Summary!$J48="E","E","")</f>
        <v/>
      </c>
      <c r="J47" s="293" t="str">
        <f>IF(Summary!$K48="Y","R","")</f>
        <v/>
      </c>
      <c r="L47" s="609"/>
      <c r="M47" s="609"/>
      <c r="N47" s="609"/>
      <c r="O47" s="609"/>
      <c r="P47" s="609"/>
      <c r="Q47" s="609"/>
      <c r="R47" s="617"/>
      <c r="S47" s="287"/>
      <c r="T47" s="288"/>
      <c r="U47" s="607"/>
      <c r="W47" s="476" t="str">
        <f>'Fun Patches'!C48</f>
        <v>&lt;List Patch Here&gt;</v>
      </c>
      <c r="X47" s="475" t="str">
        <f>IF(Summary!$J156="E","E","")</f>
        <v/>
      </c>
      <c r="Y47" s="475" t="str">
        <f>IF(Summary!$K156="Y","R","")</f>
        <v/>
      </c>
      <c r="AA47" s="472"/>
      <c r="AB47" s="287"/>
      <c r="AC47" s="288"/>
    </row>
    <row r="48" spans="2:29" ht="12.95" customHeight="1" thickBot="1">
      <c r="B48" s="360"/>
      <c r="C48" s="374" t="s">
        <v>1066</v>
      </c>
      <c r="D48" s="297" t="str">
        <f>IF(Badges!$H882="C","/","")</f>
        <v/>
      </c>
      <c r="E48" s="297" t="str">
        <f>IF(Badges!$H883="C","/","")</f>
        <v/>
      </c>
      <c r="F48" s="297" t="str">
        <f>IF(Badges!$H884="C","/","")</f>
        <v/>
      </c>
      <c r="G48" s="297" t="str">
        <f>IF(Badges!$H885="C","/","")</f>
        <v/>
      </c>
      <c r="H48" s="297" t="str">
        <f>IF(Badges!$H886="C","/","")</f>
        <v/>
      </c>
      <c r="I48" s="298" t="str">
        <f>IF(Summary!$J49="E","E","")</f>
        <v/>
      </c>
      <c r="J48" s="298" t="str">
        <f>IF(Summary!$K49="Y","R","")</f>
        <v/>
      </c>
      <c r="L48" s="609"/>
      <c r="M48" s="609"/>
      <c r="N48" s="609"/>
      <c r="O48" s="609"/>
      <c r="P48" s="609"/>
      <c r="Q48" s="609"/>
      <c r="R48" s="617"/>
      <c r="S48" s="287"/>
      <c r="T48" s="288"/>
      <c r="U48" s="607"/>
      <c r="W48" s="476" t="str">
        <f>'Fun Patches'!C49</f>
        <v>&lt;List Patch Here&gt;</v>
      </c>
      <c r="X48" s="475" t="str">
        <f>IF(Summary!$J157="E","E","")</f>
        <v/>
      </c>
      <c r="Y48" s="475" t="str">
        <f>IF(Summary!$K157="Y","R","")</f>
        <v/>
      </c>
      <c r="AA48" s="472"/>
      <c r="AB48" s="287"/>
      <c r="AC48" s="288"/>
    </row>
    <row r="49" spans="2:29" ht="12.95" customHeight="1">
      <c r="B49" s="360"/>
      <c r="C49" s="385" t="s">
        <v>1067</v>
      </c>
      <c r="D49" s="292" t="str">
        <f>IF(Badges!$H890="C","/","")</f>
        <v/>
      </c>
      <c r="E49" s="292" t="str">
        <f>IF(Badges!$H891="C","/","")</f>
        <v/>
      </c>
      <c r="F49" s="292" t="str">
        <f>IF(Badges!$H892="C","/","")</f>
        <v/>
      </c>
      <c r="G49" s="292" t="str">
        <f>IF(Badges!$H893="C","/","")</f>
        <v/>
      </c>
      <c r="H49" s="292" t="str">
        <f>IF(Badges!$H894="C","/","")</f>
        <v/>
      </c>
      <c r="I49" s="299" t="str">
        <f>IF(Summary!$J51="E","E","")</f>
        <v/>
      </c>
      <c r="J49" s="299" t="str">
        <f>IF(Summary!$K51="Y","R","")</f>
        <v/>
      </c>
      <c r="L49" s="610"/>
      <c r="M49" s="610"/>
      <c r="N49" s="610"/>
      <c r="O49" s="610"/>
      <c r="P49" s="610"/>
      <c r="Q49" s="610"/>
      <c r="R49" s="616"/>
      <c r="S49" s="287"/>
      <c r="T49" s="288"/>
      <c r="U49" s="607"/>
      <c r="W49" s="476" t="str">
        <f>'Fun Patches'!C50</f>
        <v>&lt;List Patch Here&gt;</v>
      </c>
      <c r="X49" s="475" t="str">
        <f>IF(Summary!$J158="E","E","")</f>
        <v/>
      </c>
      <c r="Y49" s="475" t="str">
        <f>IF(Summary!$K158="Y","R","")</f>
        <v/>
      </c>
      <c r="AA49" s="472"/>
      <c r="AB49" s="287"/>
      <c r="AC49" s="288"/>
    </row>
    <row r="50" spans="2:29" ht="12.95" customHeight="1">
      <c r="B50" s="360"/>
      <c r="C50" s="386" t="s">
        <v>1068</v>
      </c>
      <c r="D50" s="292" t="str">
        <f>IF(Badges!$H897="C","/","")</f>
        <v/>
      </c>
      <c r="E50" s="292" t="str">
        <f>IF(Badges!$H898="C","/","")</f>
        <v/>
      </c>
      <c r="F50" s="292" t="str">
        <f>IF(Badges!$H899="C","/","")</f>
        <v/>
      </c>
      <c r="G50" s="292" t="str">
        <f>IF(Badges!$H900="C","/","")</f>
        <v/>
      </c>
      <c r="H50" s="292" t="str">
        <f>IF(Badges!$H901="C","/","")</f>
        <v/>
      </c>
      <c r="I50" s="293" t="str">
        <f>IF(Summary!$J52="E","E","")</f>
        <v/>
      </c>
      <c r="J50" s="293" t="str">
        <f>IF(Summary!$K52="Y","R","")</f>
        <v/>
      </c>
      <c r="L50" s="609"/>
      <c r="M50" s="609"/>
      <c r="N50" s="609"/>
      <c r="O50" s="609"/>
      <c r="P50" s="609"/>
      <c r="Q50" s="609"/>
      <c r="R50" s="617"/>
      <c r="S50" s="287"/>
      <c r="T50" s="288"/>
      <c r="U50" s="607"/>
      <c r="W50" s="476" t="str">
        <f>'Fun Patches'!C51</f>
        <v>&lt;List Patch Here&gt;</v>
      </c>
      <c r="X50" s="475" t="str">
        <f>IF(Summary!$J159="E","E","")</f>
        <v/>
      </c>
      <c r="Y50" s="475" t="str">
        <f>IF(Summary!$K159="Y","R","")</f>
        <v/>
      </c>
      <c r="AA50" s="472"/>
      <c r="AB50" s="287"/>
      <c r="AC50" s="288"/>
    </row>
    <row r="51" spans="2:29" ht="12.95" customHeight="1" thickBot="1">
      <c r="B51" s="360"/>
      <c r="C51" s="387" t="s">
        <v>1069</v>
      </c>
      <c r="D51" s="297" t="str">
        <f>IF(Badges!$H904="C","/","")</f>
        <v/>
      </c>
      <c r="E51" s="297" t="str">
        <f>IF(Badges!$H905="C","/","")</f>
        <v/>
      </c>
      <c r="F51" s="297" t="str">
        <f>IF(Badges!$H906="C","/","")</f>
        <v/>
      </c>
      <c r="G51" s="297" t="str">
        <f>IF(Badges!$H907="C","/","")</f>
        <v/>
      </c>
      <c r="H51" s="297" t="str">
        <f>IF(Badges!$H908="C","/","")</f>
        <v/>
      </c>
      <c r="I51" s="298" t="str">
        <f>IF(Summary!$J53="E","E","")</f>
        <v/>
      </c>
      <c r="J51" s="298" t="str">
        <f>IF(Summary!$K53="Y","R","")</f>
        <v/>
      </c>
      <c r="L51" s="609"/>
      <c r="M51" s="609"/>
      <c r="N51" s="609"/>
      <c r="O51" s="609"/>
      <c r="P51" s="609"/>
      <c r="Q51" s="609"/>
      <c r="R51" s="617"/>
      <c r="S51" s="287"/>
      <c r="T51" s="288"/>
      <c r="U51" s="607"/>
      <c r="W51" s="476" t="str">
        <f>'Fun Patches'!C52</f>
        <v>&lt;List Patch Here&gt;</v>
      </c>
      <c r="X51" s="475" t="str">
        <f>IF(Summary!$J160="E","E","")</f>
        <v/>
      </c>
      <c r="Y51" s="475" t="str">
        <f>IF(Summary!$K160="Y","R","")</f>
        <v/>
      </c>
      <c r="AA51" s="472"/>
      <c r="AB51" s="287"/>
      <c r="AC51" s="288"/>
    </row>
    <row r="52" spans="2:29" ht="12.95" customHeight="1">
      <c r="B52" s="360"/>
      <c r="C52" s="370" t="s">
        <v>1070</v>
      </c>
      <c r="D52" s="292" t="str">
        <f>IF(Badges!$H912="C","/","")</f>
        <v/>
      </c>
      <c r="E52" s="292" t="str">
        <f>IF(Badges!$H913="C","/","")</f>
        <v/>
      </c>
      <c r="F52" s="292" t="str">
        <f>IF(Badges!$H914="C","/","")</f>
        <v/>
      </c>
      <c r="G52" s="292" t="str">
        <f>IF(Badges!$H915="C","/","")</f>
        <v/>
      </c>
      <c r="H52" s="292" t="str">
        <f>IF(Badges!$H916="C","/","")</f>
        <v/>
      </c>
      <c r="I52" s="299" t="str">
        <f>IF(Summary!$J55="E","E","")</f>
        <v/>
      </c>
      <c r="J52" s="299" t="str">
        <f>IF(Summary!$K55="Y","R","")</f>
        <v/>
      </c>
      <c r="L52" s="610"/>
      <c r="M52" s="610"/>
      <c r="N52" s="610"/>
      <c r="O52" s="610"/>
      <c r="P52" s="610"/>
      <c r="Q52" s="610"/>
      <c r="R52" s="616"/>
      <c r="S52" s="287"/>
      <c r="T52" s="288"/>
      <c r="U52" s="607"/>
      <c r="W52" s="476" t="str">
        <f>'Fun Patches'!C53</f>
        <v>&lt;List Patch Here&gt;</v>
      </c>
      <c r="X52" s="475" t="str">
        <f>IF(Summary!$J161="E","E","")</f>
        <v/>
      </c>
      <c r="Y52" s="475" t="str">
        <f>IF(Summary!$K161="Y","R","")</f>
        <v/>
      </c>
      <c r="AA52" s="472"/>
      <c r="AB52" s="287"/>
      <c r="AC52" s="288"/>
    </row>
    <row r="53" spans="2:29" ht="12.95" customHeight="1">
      <c r="B53" s="360"/>
      <c r="C53" s="365" t="s">
        <v>1071</v>
      </c>
      <c r="D53" s="292" t="str">
        <f>IF(Badges!$H919="C","/","")</f>
        <v/>
      </c>
      <c r="E53" s="292" t="str">
        <f>IF(Badges!$H920="C","/","")</f>
        <v/>
      </c>
      <c r="F53" s="292" t="str">
        <f>IF(Badges!$H921="C","/","")</f>
        <v/>
      </c>
      <c r="G53" s="292" t="str">
        <f>IF(Badges!$H922="C","/","")</f>
        <v/>
      </c>
      <c r="H53" s="292" t="str">
        <f>IF(Badges!$H923="C","/","")</f>
        <v/>
      </c>
      <c r="I53" s="293" t="str">
        <f>IF(Summary!$J56="E","E","")</f>
        <v/>
      </c>
      <c r="J53" s="293" t="str">
        <f>IF(Summary!$K56="Y","R","")</f>
        <v/>
      </c>
      <c r="L53" s="609"/>
      <c r="M53" s="609"/>
      <c r="N53" s="609"/>
      <c r="O53" s="609"/>
      <c r="P53" s="609"/>
      <c r="Q53" s="609"/>
      <c r="R53" s="617"/>
      <c r="S53" s="287"/>
      <c r="T53" s="288"/>
      <c r="U53" s="607"/>
      <c r="W53" s="477" t="str">
        <f>'Fun Patches'!C54</f>
        <v>&lt;List Patch Here&gt;</v>
      </c>
      <c r="X53" s="475" t="str">
        <f>IF(Summary!$J162="E","E","")</f>
        <v/>
      </c>
      <c r="Y53" s="475" t="str">
        <f>IF(Summary!$K162="Y","R","")</f>
        <v/>
      </c>
      <c r="AA53" s="472"/>
      <c r="AB53" s="287"/>
      <c r="AC53" s="288"/>
    </row>
    <row r="54" spans="2:29" ht="12.95" customHeight="1" thickBot="1">
      <c r="B54" s="360"/>
      <c r="C54" s="374" t="s">
        <v>1072</v>
      </c>
      <c r="D54" s="297" t="str">
        <f>IF(Badges!$H926="C","/","")</f>
        <v/>
      </c>
      <c r="E54" s="297" t="str">
        <f>IF(Badges!$H927="C","/","")</f>
        <v/>
      </c>
      <c r="F54" s="297" t="str">
        <f>IF(Badges!$H928="C","/","")</f>
        <v/>
      </c>
      <c r="G54" s="297" t="str">
        <f>IF(Badges!$H929="C","/","")</f>
        <v/>
      </c>
      <c r="H54" s="297" t="str">
        <f>IF(Badges!$H930="C","/","")</f>
        <v/>
      </c>
      <c r="I54" s="298" t="str">
        <f>IF(Summary!$J57="E","E","")</f>
        <v/>
      </c>
      <c r="J54" s="298" t="str">
        <f>IF(Summary!$K57="Y","R","")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IF(Badges!$H934="C","/","")</f>
        <v/>
      </c>
      <c r="E55" s="292" t="str">
        <f>IF(Badges!$H935="C","/","")</f>
        <v/>
      </c>
      <c r="F55" s="292" t="str">
        <f>IF(Badges!$H936="C","/","")</f>
        <v/>
      </c>
      <c r="G55" s="292" t="str">
        <f>IF(Badges!$H937="C","/","")</f>
        <v/>
      </c>
      <c r="H55" s="292" t="str">
        <f>IF(Badges!$H938="C","/","")</f>
        <v/>
      </c>
      <c r="I55" s="299" t="str">
        <f>IF(Summary!$J59="E","E","")</f>
        <v/>
      </c>
      <c r="J55" s="299" t="str">
        <f>IF(Summary!$K59="Y","R","")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IF(Badges!$H941="C","/","")</f>
        <v/>
      </c>
      <c r="E56" s="292" t="str">
        <f>IF(Badges!$H942="C","/","")</f>
        <v/>
      </c>
      <c r="F56" s="292" t="str">
        <f>IF(Badges!$H943="C","/","")</f>
        <v/>
      </c>
      <c r="G56" s="292" t="str">
        <f>IF(Badges!$H944="C","/","")</f>
        <v/>
      </c>
      <c r="H56" s="292" t="str">
        <f>IF(Badges!$H945="C","/","")</f>
        <v/>
      </c>
      <c r="I56" s="293" t="str">
        <f>IF(Summary!$J60="E","E","")</f>
        <v/>
      </c>
      <c r="J56" s="293" t="str">
        <f>IF(Summary!$K60="Y","R","")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IF(Badges!$H951="A","/","")</f>
        <v/>
      </c>
      <c r="E57" s="292" t="str">
        <f>IF(Badges!$H954="A","/","")</f>
        <v/>
      </c>
      <c r="F57" s="292" t="str">
        <f>IF(Badges!$H958="A","/","")</f>
        <v/>
      </c>
      <c r="G57" s="292" t="str">
        <f>IF(Badges!$H962="A","/","")</f>
        <v/>
      </c>
      <c r="H57" s="292" t="str">
        <f>IF(Badges!$H966="A","/","")</f>
        <v/>
      </c>
      <c r="I57" s="293" t="str">
        <f>IF(Summary!$J61="E","E","")</f>
        <v/>
      </c>
      <c r="J57" s="293" t="str">
        <f>IF(Summary!$K61="Y","R","")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IF('Age-Level'!$H6="C","/","")</f>
        <v/>
      </c>
      <c r="E60" s="292" t="str">
        <f>IF('Age-Level'!$H7="C","/","")</f>
        <v/>
      </c>
      <c r="F60" s="292" t="str">
        <f>IF('Age-Level'!$H8="C","/","")</f>
        <v/>
      </c>
      <c r="G60" s="292" t="str">
        <f>IF('Age-Level'!$H9="C","/","")</f>
        <v/>
      </c>
      <c r="H60" s="292" t="str">
        <f>IF('Age-Level'!$H10="C","/","")</f>
        <v/>
      </c>
      <c r="I60" s="293" t="str">
        <f>IF(Summary!$J98="E","E","")</f>
        <v/>
      </c>
      <c r="J60" s="293" t="str">
        <f>IF(Summary!$K98="Y","R","")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IF('Age-Level'!$H13="C","/","")</f>
        <v/>
      </c>
      <c r="E61" s="294" t="str">
        <f>IF('Age-Level'!$H14="C","/","")</f>
        <v/>
      </c>
      <c r="F61" s="294" t="str">
        <f>IF('Age-Level'!$H15="C","/","")</f>
        <v/>
      </c>
      <c r="G61" s="294" t="str">
        <f>IF('Age-Level'!$H16="C","/","")</f>
        <v/>
      </c>
      <c r="H61" s="294" t="str">
        <f>IF('Age-Level'!$H17="C","/","")</f>
        <v/>
      </c>
      <c r="I61" s="295" t="str">
        <f>IF(Summary!$J99="E","E","")</f>
        <v/>
      </c>
      <c r="J61" s="295" t="str">
        <f>IF(Summary!$K99="Y","R","")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IF('Age-Level'!$H20="C","/","")</f>
        <v/>
      </c>
      <c r="E62" s="296" t="str">
        <f>IF('Age-Level'!$H21="C","/","")</f>
        <v/>
      </c>
      <c r="F62" s="296" t="str">
        <f>IF('Age-Level'!$H22="C","/","")</f>
        <v/>
      </c>
      <c r="G62" s="296" t="str">
        <f>IF('Age-Level'!$H23="C","/","")</f>
        <v/>
      </c>
      <c r="H62" s="296" t="str">
        <f>IF('Age-Level'!$H24="C","/","")</f>
        <v/>
      </c>
      <c r="I62" s="293" t="str">
        <f>IF(Summary!$J100="E","E","")</f>
        <v/>
      </c>
      <c r="J62" s="293" t="str">
        <f>IF(Summary!$K100="Y","R","")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IF('Age-Level'!$H27="C","/","")</f>
        <v/>
      </c>
      <c r="E63" s="297" t="str">
        <f>IF('Age-Level'!$H28="C","/","")</f>
        <v/>
      </c>
      <c r="F63" s="297" t="str">
        <f>IF('Age-Level'!$H29="C","/","")</f>
        <v/>
      </c>
      <c r="G63" s="297" t="str">
        <f>IF('Age-Level'!$H30="C","/","")</f>
        <v/>
      </c>
      <c r="H63" s="297" t="str">
        <f>IF('Age-Level'!$H31="C","/","")</f>
        <v/>
      </c>
      <c r="I63" s="295" t="str">
        <f>IF(Summary!$J101="E","E","")</f>
        <v/>
      </c>
      <c r="J63" s="295" t="str">
        <f>IF(Summary!$K101="Y","R","")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IF('Age-Level'!$H34="C","/","")</f>
        <v/>
      </c>
      <c r="E64" s="292" t="str">
        <f>IF('Age-Level'!$H35="C","/","")</f>
        <v/>
      </c>
      <c r="F64" s="292" t="str">
        <f>IF('Age-Level'!$H36="C","/","")</f>
        <v/>
      </c>
      <c r="G64" s="292" t="str">
        <f>IF('Age-Level'!$H37="C","/","")</f>
        <v/>
      </c>
      <c r="H64" s="292" t="str">
        <f>IF('Age-Level'!$H38="C","/","")</f>
        <v/>
      </c>
      <c r="I64" s="293" t="str">
        <f>IF(Summary!$J102="E","E","")</f>
        <v/>
      </c>
      <c r="J64" s="293" t="str">
        <f>IF(Summary!$K102="Y","R","")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IF(Summary!$J103="E","E","")</f>
        <v/>
      </c>
      <c r="J65" s="295" t="str">
        <f>IF(Summary!$K103="Y","R","")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IF('Age-Level'!$H44="a","/","")</f>
        <v/>
      </c>
      <c r="E68" s="296" t="str">
        <f>IF('Age-Level'!$H48="a","/","")</f>
        <v/>
      </c>
      <c r="F68" s="296" t="str">
        <f>IF('Age-Level'!$H52="a","/","")</f>
        <v/>
      </c>
      <c r="G68" s="296" t="str">
        <f>IF('Age-Level'!$H57="a","/","")</f>
        <v/>
      </c>
      <c r="H68" s="296" t="str">
        <f>IF('Age-Level'!$H59="a","/","")</f>
        <v/>
      </c>
      <c r="I68" s="293" t="str">
        <f>IF(Summary!$J104="E","E","")</f>
        <v/>
      </c>
      <c r="J68" s="293" t="str">
        <f>IF(Summary!$K104="Y","R","")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IF('Age-Level'!$H62="a","/","")</f>
        <v/>
      </c>
      <c r="E69" s="297" t="str">
        <f>IF('Age-Level'!$H66="a","/","")</f>
        <v/>
      </c>
      <c r="F69" s="297" t="str">
        <f>IF('Age-Level'!$H70="a","/","")</f>
        <v/>
      </c>
      <c r="G69" s="297" t="str">
        <f>IF('Age-Level'!$H75="a","/","")</f>
        <v/>
      </c>
      <c r="H69" s="297" t="str">
        <f>IF('Age-Level'!$H77="a","/","")</f>
        <v/>
      </c>
      <c r="I69" s="295" t="str">
        <f>IF(Summary!$J105="E","E","")</f>
        <v/>
      </c>
      <c r="J69" s="295" t="str">
        <f>IF(Summary!$K105="Y","R","")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IF('Age-Level'!$H80="a","/","")</f>
        <v/>
      </c>
      <c r="E70" s="296" t="str">
        <f>IF('Age-Level'!$H84="a","/","")</f>
        <v/>
      </c>
      <c r="F70" s="296" t="str">
        <f>IF('Age-Level'!$H88="a","/","")</f>
        <v/>
      </c>
      <c r="G70" s="296" t="str">
        <f>IF('Age-Level'!$H93="a","/","")</f>
        <v/>
      </c>
      <c r="H70" s="296" t="str">
        <f>IF('Age-Level'!$H95="a","/","")</f>
        <v/>
      </c>
      <c r="I70" s="293" t="str">
        <f>IF(Summary!$J106="E","E","")</f>
        <v/>
      </c>
      <c r="J70" s="293" t="str">
        <f>IF(Summary!$K106="Y","R","")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IF('Age-Level'!$H98="a","/","")</f>
        <v/>
      </c>
      <c r="E71" s="297" t="str">
        <f>IF('Age-Level'!$H102="a","/","")</f>
        <v/>
      </c>
      <c r="F71" s="297" t="str">
        <f>IF('Age-Level'!$H106="a","/","")</f>
        <v/>
      </c>
      <c r="G71" s="297" t="str">
        <f>IF('Age-Level'!$H111="a","/","")</f>
        <v/>
      </c>
      <c r="H71" s="297" t="str">
        <f>IF('Age-Level'!$H113="a","/","")</f>
        <v/>
      </c>
      <c r="I71" s="295" t="str">
        <f>IF(Summary!$J107="E","E","")</f>
        <v/>
      </c>
      <c r="J71" s="295" t="str">
        <f>IF(Summary!$K107="Y","R","")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IF(Bridging!$H10="A","/","")</f>
        <v/>
      </c>
      <c r="G72" s="296" t="str">
        <f>IF(Bridging!$H14="A","/","")</f>
        <v/>
      </c>
      <c r="H72" s="296" t="str">
        <f>IF(Bridging!$H16="A","/","")</f>
        <v/>
      </c>
      <c r="I72" s="295" t="str">
        <f>IF(Summary!$J96="E","E","")</f>
        <v/>
      </c>
      <c r="J72" s="295" t="str">
        <f>IF(Summary!$K96="Y","R","")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y11naiBjDccL7Ll1F3eywPSWsp6lGm56SQfBupNGR7/BVZa+FRnxuWrJAFN0NOgrRHmCZ53z6OniXGdproLv7A==" saltValue="4oX/PS9PE/CYMDkTG18/Q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03" priority="3">
      <formula>LEFT($U$1,8)&lt;&gt;"Brownie_"</formula>
    </cfRule>
  </conditionalFormatting>
  <conditionalFormatting sqref="T1:W1">
    <cfRule type="expression" dxfId="102" priority="2">
      <formula>LEFT($U$1,8)="Brownie_"</formula>
    </cfRule>
  </conditionalFormatting>
  <conditionalFormatting sqref="C1">
    <cfRule type="expression" dxfId="101" priority="1">
      <formula>LEFT($U$1,8)&lt;&gt;"Brownie_"</formula>
    </cfRule>
  </conditionalFormatting>
  <conditionalFormatting sqref="L46:L90 W54:W75 AA4:AA75">
    <cfRule type="duplicateValues" dxfId="10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G330"/>
  <sheetViews>
    <sheetView showGridLines="0" zoomScaleNormal="100" workbookViewId="0">
      <selection activeCell="B1" sqref="B1"/>
    </sheetView>
  </sheetViews>
  <sheetFormatPr defaultColWidth="8.85546875" defaultRowHeight="12.75"/>
  <cols>
    <col min="1" max="1" width="15.140625" customWidth="1"/>
    <col min="2" max="2" width="26.42578125" bestFit="1" customWidth="1"/>
    <col min="3" max="3" width="15.140625" customWidth="1"/>
    <col min="4" max="4" width="24.7109375" customWidth="1"/>
    <col min="5" max="5" width="2.7109375" style="1" customWidth="1"/>
    <col min="6" max="6" width="14" bestFit="1" customWidth="1"/>
    <col min="7" max="7" width="24.85546875" customWidth="1"/>
  </cols>
  <sheetData>
    <row r="1" spans="1:7" ht="28.5" customHeight="1">
      <c r="A1" s="6" t="str">
        <f ca="1">Brownie_1!$U$1</f>
        <v>Brownie_1</v>
      </c>
      <c r="B1" s="7" t="s">
        <v>87</v>
      </c>
      <c r="C1" s="8" t="s">
        <v>88</v>
      </c>
      <c r="D1" s="9"/>
      <c r="E1" s="524" t="s">
        <v>89</v>
      </c>
      <c r="F1" s="10"/>
      <c r="G1" s="11"/>
    </row>
    <row r="2" spans="1:7">
      <c r="A2" s="527" t="s">
        <v>90</v>
      </c>
      <c r="B2" s="527"/>
      <c r="C2" s="527" t="s">
        <v>91</v>
      </c>
      <c r="D2" s="527"/>
      <c r="E2" s="525"/>
      <c r="F2" s="12" t="s">
        <v>92</v>
      </c>
      <c r="G2" s="428"/>
    </row>
    <row r="3" spans="1:7">
      <c r="A3" s="8" t="s">
        <v>93</v>
      </c>
      <c r="B3" s="81"/>
      <c r="C3" s="12" t="s">
        <v>93</v>
      </c>
      <c r="D3" s="14"/>
      <c r="E3" s="525"/>
      <c r="G3" s="15"/>
    </row>
    <row r="4" spans="1:7">
      <c r="A4" s="8" t="s">
        <v>92</v>
      </c>
      <c r="B4" s="81"/>
      <c r="C4" s="12" t="s">
        <v>92</v>
      </c>
      <c r="D4" s="14"/>
      <c r="E4" s="525"/>
      <c r="F4" s="12" t="s">
        <v>94</v>
      </c>
      <c r="G4" s="14"/>
    </row>
    <row r="5" spans="1:7">
      <c r="A5" s="8" t="s">
        <v>95</v>
      </c>
      <c r="B5" s="81"/>
      <c r="C5" s="12" t="s">
        <v>95</v>
      </c>
      <c r="D5" s="14"/>
      <c r="E5" s="525"/>
      <c r="G5" s="15"/>
    </row>
    <row r="6" spans="1:7">
      <c r="A6" s="8" t="s">
        <v>96</v>
      </c>
      <c r="B6" s="81"/>
      <c r="C6" s="12" t="s">
        <v>96</v>
      </c>
      <c r="D6" s="14"/>
      <c r="E6" s="525"/>
      <c r="F6" s="12" t="s">
        <v>97</v>
      </c>
      <c r="G6" s="70"/>
    </row>
    <row r="7" spans="1:7">
      <c r="A7" s="8" t="s">
        <v>97</v>
      </c>
      <c r="B7" s="82"/>
      <c r="C7" s="12" t="s">
        <v>97</v>
      </c>
      <c r="D7" s="70"/>
      <c r="E7" s="525"/>
      <c r="G7" s="15"/>
    </row>
    <row r="8" spans="1:7">
      <c r="A8" s="8" t="s">
        <v>98</v>
      </c>
      <c r="B8" s="69"/>
      <c r="C8" s="12" t="s">
        <v>98</v>
      </c>
      <c r="D8" s="70"/>
      <c r="E8" s="525"/>
      <c r="F8" s="12" t="s">
        <v>98</v>
      </c>
      <c r="G8" s="70"/>
    </row>
    <row r="9" spans="1:7">
      <c r="A9" s="8" t="s">
        <v>99</v>
      </c>
      <c r="B9" s="69"/>
      <c r="C9" s="12" t="s">
        <v>99</v>
      </c>
      <c r="D9" s="70"/>
      <c r="E9" s="525"/>
      <c r="G9" s="15"/>
    </row>
    <row r="10" spans="1:7">
      <c r="A10" s="8" t="s">
        <v>100</v>
      </c>
      <c r="B10" s="13"/>
      <c r="C10" s="12" t="s">
        <v>100</v>
      </c>
      <c r="D10" s="14"/>
      <c r="E10" s="525"/>
      <c r="F10" s="12" t="s">
        <v>99</v>
      </c>
      <c r="G10" s="70"/>
    </row>
    <row r="11" spans="1:7">
      <c r="A11" s="16" t="s">
        <v>101</v>
      </c>
      <c r="B11" s="17"/>
      <c r="C11" s="16" t="s">
        <v>101</v>
      </c>
      <c r="D11" s="18"/>
      <c r="E11" s="526"/>
      <c r="F11" s="16"/>
      <c r="G11" s="19"/>
    </row>
    <row r="12" spans="1:7" ht="28.5" customHeight="1">
      <c r="A12" s="6" t="str">
        <f ca="1">Brownie_2!$U$1</f>
        <v>Brownie_2</v>
      </c>
      <c r="B12" s="7" t="s">
        <v>87</v>
      </c>
      <c r="C12" s="8" t="s">
        <v>88</v>
      </c>
      <c r="D12" s="9"/>
      <c r="E12" s="524" t="s">
        <v>89</v>
      </c>
      <c r="F12" s="10"/>
      <c r="G12" s="11"/>
    </row>
    <row r="13" spans="1:7">
      <c r="A13" s="527" t="s">
        <v>90</v>
      </c>
      <c r="B13" s="527"/>
      <c r="C13" s="527" t="s">
        <v>91</v>
      </c>
      <c r="D13" s="527"/>
      <c r="E13" s="525"/>
      <c r="F13" s="12" t="s">
        <v>92</v>
      </c>
      <c r="G13" s="428"/>
    </row>
    <row r="14" spans="1:7">
      <c r="A14" s="8" t="s">
        <v>93</v>
      </c>
      <c r="B14" s="81"/>
      <c r="C14" s="12" t="s">
        <v>93</v>
      </c>
      <c r="D14" s="14"/>
      <c r="E14" s="525"/>
      <c r="G14" s="15"/>
    </row>
    <row r="15" spans="1:7">
      <c r="A15" s="8" t="s">
        <v>92</v>
      </c>
      <c r="B15" s="81"/>
      <c r="C15" s="12" t="s">
        <v>92</v>
      </c>
      <c r="D15" s="14"/>
      <c r="E15" s="525"/>
      <c r="F15" s="12" t="s">
        <v>94</v>
      </c>
      <c r="G15" s="14"/>
    </row>
    <row r="16" spans="1:7">
      <c r="A16" s="8" t="s">
        <v>95</v>
      </c>
      <c r="B16" s="81"/>
      <c r="C16" s="12" t="s">
        <v>95</v>
      </c>
      <c r="D16" s="14"/>
      <c r="E16" s="525"/>
      <c r="G16" s="15"/>
    </row>
    <row r="17" spans="1:7">
      <c r="A17" s="8" t="s">
        <v>96</v>
      </c>
      <c r="B17" s="81"/>
      <c r="C17" s="12" t="s">
        <v>96</v>
      </c>
      <c r="D17" s="14"/>
      <c r="E17" s="525"/>
      <c r="F17" s="12" t="s">
        <v>97</v>
      </c>
      <c r="G17" s="70"/>
    </row>
    <row r="18" spans="1:7">
      <c r="A18" s="8" t="s">
        <v>97</v>
      </c>
      <c r="B18" s="82"/>
      <c r="C18" s="12" t="s">
        <v>97</v>
      </c>
      <c r="D18" s="70"/>
      <c r="E18" s="525"/>
      <c r="G18" s="15"/>
    </row>
    <row r="19" spans="1:7">
      <c r="A19" s="8" t="s">
        <v>98</v>
      </c>
      <c r="B19" s="82"/>
      <c r="C19" s="12" t="s">
        <v>98</v>
      </c>
      <c r="D19" s="70"/>
      <c r="E19" s="525"/>
      <c r="F19" s="12" t="s">
        <v>98</v>
      </c>
      <c r="G19" s="70"/>
    </row>
    <row r="20" spans="1:7">
      <c r="A20" s="8" t="s">
        <v>99</v>
      </c>
      <c r="B20" s="69"/>
      <c r="C20" s="12" t="s">
        <v>99</v>
      </c>
      <c r="D20" s="70"/>
      <c r="E20" s="525"/>
      <c r="G20" s="71"/>
    </row>
    <row r="21" spans="1:7">
      <c r="A21" s="8" t="s">
        <v>100</v>
      </c>
      <c r="B21" s="13"/>
      <c r="C21" s="12" t="s">
        <v>100</v>
      </c>
      <c r="D21" s="14"/>
      <c r="E21" s="525"/>
      <c r="F21" s="12" t="s">
        <v>99</v>
      </c>
      <c r="G21" s="70"/>
    </row>
    <row r="22" spans="1:7">
      <c r="A22" s="16" t="s">
        <v>101</v>
      </c>
      <c r="B22" s="17"/>
      <c r="C22" s="16" t="s">
        <v>101</v>
      </c>
      <c r="D22" s="18"/>
      <c r="E22" s="526"/>
      <c r="F22" s="16"/>
      <c r="G22" s="19"/>
    </row>
    <row r="23" spans="1:7" ht="28.5" customHeight="1">
      <c r="A23" s="6" t="str">
        <f ca="1">Brownie_3!$U$1</f>
        <v>Brownie_3</v>
      </c>
      <c r="B23" s="7" t="s">
        <v>87</v>
      </c>
      <c r="C23" s="8" t="s">
        <v>88</v>
      </c>
      <c r="D23" s="9"/>
      <c r="E23" s="524" t="s">
        <v>89</v>
      </c>
      <c r="F23" s="10"/>
      <c r="G23" s="11"/>
    </row>
    <row r="24" spans="1:7">
      <c r="A24" s="527" t="s">
        <v>90</v>
      </c>
      <c r="B24" s="527"/>
      <c r="C24" s="527" t="s">
        <v>91</v>
      </c>
      <c r="D24" s="527"/>
      <c r="E24" s="525"/>
      <c r="F24" s="12" t="s">
        <v>92</v>
      </c>
      <c r="G24" s="428"/>
    </row>
    <row r="25" spans="1:7">
      <c r="A25" s="8" t="s">
        <v>93</v>
      </c>
      <c r="B25" s="81"/>
      <c r="C25" s="12" t="s">
        <v>93</v>
      </c>
      <c r="D25" s="14"/>
      <c r="E25" s="525"/>
      <c r="G25" s="15"/>
    </row>
    <row r="26" spans="1:7">
      <c r="A26" s="8" t="s">
        <v>92</v>
      </c>
      <c r="B26" s="81"/>
      <c r="C26" s="12" t="s">
        <v>92</v>
      </c>
      <c r="D26" s="14"/>
      <c r="E26" s="525"/>
      <c r="F26" s="12" t="s">
        <v>94</v>
      </c>
      <c r="G26" s="14"/>
    </row>
    <row r="27" spans="1:7">
      <c r="A27" s="8" t="s">
        <v>95</v>
      </c>
      <c r="B27" s="81"/>
      <c r="C27" s="12" t="s">
        <v>95</v>
      </c>
      <c r="D27" s="14"/>
      <c r="E27" s="525"/>
      <c r="G27" s="15"/>
    </row>
    <row r="28" spans="1:7">
      <c r="A28" s="8" t="s">
        <v>96</v>
      </c>
      <c r="B28" s="81"/>
      <c r="C28" s="12" t="s">
        <v>96</v>
      </c>
      <c r="D28" s="14"/>
      <c r="E28" s="525"/>
      <c r="F28" s="12" t="s">
        <v>97</v>
      </c>
      <c r="G28" s="70"/>
    </row>
    <row r="29" spans="1:7">
      <c r="A29" s="8" t="s">
        <v>97</v>
      </c>
      <c r="B29" s="82"/>
      <c r="C29" s="12" t="s">
        <v>97</v>
      </c>
      <c r="D29" s="70"/>
      <c r="E29" s="525"/>
      <c r="G29" s="15"/>
    </row>
    <row r="30" spans="1:7">
      <c r="A30" s="8" t="s">
        <v>98</v>
      </c>
      <c r="B30" s="82"/>
      <c r="C30" s="12" t="s">
        <v>98</v>
      </c>
      <c r="D30" s="70"/>
      <c r="E30" s="525"/>
      <c r="F30" s="12" t="s">
        <v>98</v>
      </c>
      <c r="G30" s="70"/>
    </row>
    <row r="31" spans="1:7">
      <c r="A31" s="8" t="s">
        <v>99</v>
      </c>
      <c r="B31" s="82"/>
      <c r="C31" s="12" t="s">
        <v>99</v>
      </c>
      <c r="D31" s="70"/>
      <c r="E31" s="525"/>
      <c r="G31" s="15"/>
    </row>
    <row r="32" spans="1:7">
      <c r="A32" s="8" t="s">
        <v>100</v>
      </c>
      <c r="B32" s="13"/>
      <c r="C32" s="12" t="s">
        <v>100</v>
      </c>
      <c r="D32" s="14"/>
      <c r="E32" s="525"/>
      <c r="F32" s="12" t="s">
        <v>99</v>
      </c>
      <c r="G32" s="70"/>
    </row>
    <row r="33" spans="1:7">
      <c r="A33" s="16" t="s">
        <v>101</v>
      </c>
      <c r="B33" s="17"/>
      <c r="C33" s="16" t="s">
        <v>101</v>
      </c>
      <c r="D33" s="18"/>
      <c r="E33" s="526"/>
      <c r="F33" s="16"/>
      <c r="G33" s="19"/>
    </row>
    <row r="34" spans="1:7" ht="28.5" customHeight="1">
      <c r="A34" s="6" t="str">
        <f ca="1">Brownie_4!$U$1</f>
        <v>Brownie_4</v>
      </c>
      <c r="B34" s="7" t="s">
        <v>87</v>
      </c>
      <c r="C34" s="8" t="s">
        <v>88</v>
      </c>
      <c r="D34" s="9"/>
      <c r="E34" s="524" t="s">
        <v>89</v>
      </c>
      <c r="F34" s="10"/>
      <c r="G34" s="11"/>
    </row>
    <row r="35" spans="1:7">
      <c r="A35" s="528" t="s">
        <v>90</v>
      </c>
      <c r="B35" s="528"/>
      <c r="C35" s="527" t="s">
        <v>91</v>
      </c>
      <c r="D35" s="527"/>
      <c r="E35" s="525"/>
      <c r="F35" s="12" t="s">
        <v>92</v>
      </c>
      <c r="G35" s="428"/>
    </row>
    <row r="36" spans="1:7">
      <c r="A36" s="8" t="s">
        <v>93</v>
      </c>
      <c r="B36" s="81"/>
      <c r="C36" s="12" t="s">
        <v>93</v>
      </c>
      <c r="D36" s="14"/>
      <c r="E36" s="525"/>
      <c r="G36" s="15"/>
    </row>
    <row r="37" spans="1:7">
      <c r="A37" s="8" t="s">
        <v>92</v>
      </c>
      <c r="B37" s="81"/>
      <c r="C37" s="12" t="s">
        <v>92</v>
      </c>
      <c r="D37" s="14"/>
      <c r="E37" s="525"/>
      <c r="F37" s="12" t="s">
        <v>94</v>
      </c>
      <c r="G37" s="14"/>
    </row>
    <row r="38" spans="1:7">
      <c r="A38" s="8" t="s">
        <v>95</v>
      </c>
      <c r="B38" s="81"/>
      <c r="C38" s="12" t="s">
        <v>95</v>
      </c>
      <c r="D38" s="14"/>
      <c r="E38" s="525"/>
      <c r="G38" s="15"/>
    </row>
    <row r="39" spans="1:7">
      <c r="A39" s="8" t="s">
        <v>96</v>
      </c>
      <c r="B39" s="81"/>
      <c r="C39" s="12" t="s">
        <v>96</v>
      </c>
      <c r="D39" s="14"/>
      <c r="E39" s="525"/>
      <c r="F39" s="12" t="s">
        <v>97</v>
      </c>
      <c r="G39" s="70"/>
    </row>
    <row r="40" spans="1:7">
      <c r="A40" s="8" t="s">
        <v>97</v>
      </c>
      <c r="B40" s="82"/>
      <c r="C40" s="12" t="s">
        <v>97</v>
      </c>
      <c r="D40" s="70"/>
      <c r="E40" s="525"/>
      <c r="G40" s="15"/>
    </row>
    <row r="41" spans="1:7">
      <c r="A41" s="8" t="s">
        <v>98</v>
      </c>
      <c r="B41" s="69"/>
      <c r="C41" s="12" t="s">
        <v>98</v>
      </c>
      <c r="D41" s="70"/>
      <c r="E41" s="525"/>
      <c r="F41" s="12" t="s">
        <v>98</v>
      </c>
      <c r="G41" s="70"/>
    </row>
    <row r="42" spans="1:7">
      <c r="A42" s="8" t="s">
        <v>99</v>
      </c>
      <c r="B42" s="69"/>
      <c r="C42" s="12" t="s">
        <v>99</v>
      </c>
      <c r="D42" s="70"/>
      <c r="E42" s="525"/>
      <c r="G42" s="15"/>
    </row>
    <row r="43" spans="1:7">
      <c r="A43" s="8" t="s">
        <v>100</v>
      </c>
      <c r="B43" s="13"/>
      <c r="C43" s="12" t="s">
        <v>100</v>
      </c>
      <c r="D43" s="14"/>
      <c r="E43" s="525"/>
      <c r="F43" s="12" t="s">
        <v>99</v>
      </c>
      <c r="G43" s="70"/>
    </row>
    <row r="44" spans="1:7">
      <c r="A44" s="16" t="s">
        <v>101</v>
      </c>
      <c r="B44" s="17"/>
      <c r="C44" s="16" t="s">
        <v>101</v>
      </c>
      <c r="D44" s="18"/>
      <c r="E44" s="526"/>
      <c r="F44" s="16"/>
      <c r="G44" s="19"/>
    </row>
    <row r="45" spans="1:7" ht="28.5" customHeight="1">
      <c r="A45" s="6" t="str">
        <f ca="1">Brownie_5!$U$1</f>
        <v>Brownie_5</v>
      </c>
      <c r="B45" s="7" t="s">
        <v>87</v>
      </c>
      <c r="C45" s="8" t="s">
        <v>88</v>
      </c>
      <c r="D45" s="425"/>
      <c r="E45" s="524" t="s">
        <v>89</v>
      </c>
      <c r="F45" s="10"/>
      <c r="G45" s="11"/>
    </row>
    <row r="46" spans="1:7">
      <c r="A46" s="527" t="s">
        <v>90</v>
      </c>
      <c r="B46" s="527"/>
      <c r="C46" s="527" t="s">
        <v>91</v>
      </c>
      <c r="D46" s="527"/>
      <c r="E46" s="525"/>
      <c r="F46" s="12" t="s">
        <v>92</v>
      </c>
      <c r="G46" s="428"/>
    </row>
    <row r="47" spans="1:7">
      <c r="A47" s="8" t="s">
        <v>93</v>
      </c>
      <c r="B47" s="81"/>
      <c r="C47" s="12" t="s">
        <v>93</v>
      </c>
      <c r="D47" s="14"/>
      <c r="E47" s="525"/>
      <c r="G47" s="15"/>
    </row>
    <row r="48" spans="1:7">
      <c r="A48" s="8" t="s">
        <v>92</v>
      </c>
      <c r="B48" s="81"/>
      <c r="C48" s="12" t="s">
        <v>92</v>
      </c>
      <c r="D48" s="14"/>
      <c r="E48" s="525"/>
      <c r="F48" s="12" t="s">
        <v>94</v>
      </c>
      <c r="G48" s="14"/>
    </row>
    <row r="49" spans="1:7">
      <c r="A49" s="8" t="s">
        <v>95</v>
      </c>
      <c r="B49" s="81"/>
      <c r="C49" s="12" t="s">
        <v>95</v>
      </c>
      <c r="D49" s="14"/>
      <c r="E49" s="525"/>
      <c r="G49" s="15"/>
    </row>
    <row r="50" spans="1:7">
      <c r="A50" s="8" t="s">
        <v>96</v>
      </c>
      <c r="B50" s="81"/>
      <c r="C50" s="12" t="s">
        <v>96</v>
      </c>
      <c r="D50" s="14"/>
      <c r="E50" s="525"/>
      <c r="F50" s="12" t="s">
        <v>97</v>
      </c>
      <c r="G50" s="70"/>
    </row>
    <row r="51" spans="1:7">
      <c r="A51" s="8" t="s">
        <v>97</v>
      </c>
      <c r="B51" s="82"/>
      <c r="C51" s="12" t="s">
        <v>97</v>
      </c>
      <c r="D51" s="70"/>
      <c r="E51" s="525"/>
      <c r="G51" s="15"/>
    </row>
    <row r="52" spans="1:7">
      <c r="A52" s="8" t="s">
        <v>98</v>
      </c>
      <c r="B52" s="82"/>
      <c r="C52" s="12" t="s">
        <v>98</v>
      </c>
      <c r="D52" s="70"/>
      <c r="E52" s="525"/>
      <c r="F52" s="12" t="s">
        <v>98</v>
      </c>
      <c r="G52" s="70"/>
    </row>
    <row r="53" spans="1:7">
      <c r="A53" s="8" t="s">
        <v>99</v>
      </c>
      <c r="B53" s="82"/>
      <c r="C53" s="12" t="s">
        <v>99</v>
      </c>
      <c r="D53" s="70"/>
      <c r="E53" s="525"/>
      <c r="G53" s="15"/>
    </row>
    <row r="54" spans="1:7">
      <c r="A54" s="8" t="s">
        <v>100</v>
      </c>
      <c r="B54" s="13"/>
      <c r="C54" s="12" t="s">
        <v>100</v>
      </c>
      <c r="D54" s="14"/>
      <c r="E54" s="525"/>
      <c r="F54" s="12" t="s">
        <v>99</v>
      </c>
      <c r="G54" s="70"/>
    </row>
    <row r="55" spans="1:7">
      <c r="A55" s="16" t="s">
        <v>101</v>
      </c>
      <c r="B55" s="17"/>
      <c r="C55" s="16" t="s">
        <v>101</v>
      </c>
      <c r="D55" s="18"/>
      <c r="E55" s="526"/>
      <c r="F55" s="16"/>
      <c r="G55" s="19"/>
    </row>
    <row r="56" spans="1:7" ht="28.5" customHeight="1">
      <c r="A56" s="6" t="str">
        <f ca="1">Brownie_6!$U$1</f>
        <v>Brownie_6</v>
      </c>
      <c r="B56" s="7" t="s">
        <v>87</v>
      </c>
      <c r="C56" s="8" t="s">
        <v>88</v>
      </c>
      <c r="D56" s="9"/>
      <c r="E56" s="524" t="s">
        <v>89</v>
      </c>
      <c r="F56" s="10"/>
      <c r="G56" s="11"/>
    </row>
    <row r="57" spans="1:7">
      <c r="A57" s="527" t="s">
        <v>90</v>
      </c>
      <c r="B57" s="527"/>
      <c r="C57" s="527" t="s">
        <v>91</v>
      </c>
      <c r="D57" s="527"/>
      <c r="E57" s="525"/>
      <c r="F57" s="12" t="s">
        <v>92</v>
      </c>
      <c r="G57" s="428"/>
    </row>
    <row r="58" spans="1:7">
      <c r="A58" s="8" t="s">
        <v>93</v>
      </c>
      <c r="B58" s="81"/>
      <c r="C58" s="12" t="s">
        <v>93</v>
      </c>
      <c r="D58" s="14"/>
      <c r="E58" s="525"/>
      <c r="G58" s="15"/>
    </row>
    <row r="59" spans="1:7">
      <c r="A59" s="8" t="s">
        <v>92</v>
      </c>
      <c r="B59" s="81"/>
      <c r="C59" s="12" t="s">
        <v>92</v>
      </c>
      <c r="D59" s="14"/>
      <c r="E59" s="525"/>
      <c r="F59" s="12" t="s">
        <v>94</v>
      </c>
      <c r="G59" s="14"/>
    </row>
    <row r="60" spans="1:7">
      <c r="A60" s="8" t="s">
        <v>95</v>
      </c>
      <c r="B60" s="81"/>
      <c r="C60" s="12" t="s">
        <v>95</v>
      </c>
      <c r="D60" s="14"/>
      <c r="E60" s="525"/>
      <c r="G60" s="15"/>
    </row>
    <row r="61" spans="1:7">
      <c r="A61" s="8" t="s">
        <v>96</v>
      </c>
      <c r="B61" s="81"/>
      <c r="C61" s="12" t="s">
        <v>96</v>
      </c>
      <c r="D61" s="14"/>
      <c r="E61" s="525"/>
      <c r="F61" s="12" t="s">
        <v>97</v>
      </c>
      <c r="G61" s="70"/>
    </row>
    <row r="62" spans="1:7">
      <c r="A62" s="8" t="s">
        <v>97</v>
      </c>
      <c r="B62" s="82"/>
      <c r="C62" s="12" t="s">
        <v>97</v>
      </c>
      <c r="D62" s="70"/>
      <c r="E62" s="525"/>
      <c r="G62" s="15"/>
    </row>
    <row r="63" spans="1:7">
      <c r="A63" s="8" t="s">
        <v>98</v>
      </c>
      <c r="B63" s="69"/>
      <c r="C63" s="12" t="s">
        <v>98</v>
      </c>
      <c r="D63" s="70"/>
      <c r="E63" s="525"/>
      <c r="F63" s="12" t="s">
        <v>98</v>
      </c>
      <c r="G63" s="70"/>
    </row>
    <row r="64" spans="1:7">
      <c r="A64" s="8" t="s">
        <v>99</v>
      </c>
      <c r="B64" s="69"/>
      <c r="C64" s="12" t="s">
        <v>99</v>
      </c>
      <c r="D64" s="70"/>
      <c r="E64" s="525"/>
      <c r="G64" s="15"/>
    </row>
    <row r="65" spans="1:7">
      <c r="A65" s="8" t="s">
        <v>100</v>
      </c>
      <c r="B65" s="13"/>
      <c r="C65" s="12" t="s">
        <v>100</v>
      </c>
      <c r="D65" s="14"/>
      <c r="E65" s="525"/>
      <c r="F65" s="12" t="s">
        <v>99</v>
      </c>
      <c r="G65" s="70"/>
    </row>
    <row r="66" spans="1:7">
      <c r="A66" s="16" t="s">
        <v>101</v>
      </c>
      <c r="B66" s="17"/>
      <c r="C66" s="16" t="s">
        <v>101</v>
      </c>
      <c r="D66" s="18"/>
      <c r="E66" s="526"/>
      <c r="F66" s="16"/>
      <c r="G66" s="19"/>
    </row>
    <row r="67" spans="1:7" ht="28.5" customHeight="1">
      <c r="A67" s="6" t="str">
        <f ca="1">Brownie_7!$U$1</f>
        <v>Brownie_7</v>
      </c>
      <c r="B67" s="7" t="s">
        <v>87</v>
      </c>
      <c r="C67" s="8" t="s">
        <v>88</v>
      </c>
      <c r="D67" s="9"/>
      <c r="E67" s="524" t="s">
        <v>89</v>
      </c>
      <c r="F67" s="10"/>
      <c r="G67" s="11"/>
    </row>
    <row r="68" spans="1:7">
      <c r="A68" s="527" t="s">
        <v>90</v>
      </c>
      <c r="B68" s="527"/>
      <c r="C68" s="527" t="s">
        <v>91</v>
      </c>
      <c r="D68" s="527"/>
      <c r="E68" s="525"/>
      <c r="F68" s="12" t="s">
        <v>92</v>
      </c>
      <c r="G68" s="428"/>
    </row>
    <row r="69" spans="1:7">
      <c r="A69" s="8" t="s">
        <v>93</v>
      </c>
      <c r="B69" s="81"/>
      <c r="C69" s="12" t="s">
        <v>93</v>
      </c>
      <c r="D69" s="14"/>
      <c r="E69" s="525"/>
      <c r="G69" s="15"/>
    </row>
    <row r="70" spans="1:7">
      <c r="A70" s="8" t="s">
        <v>92</v>
      </c>
      <c r="B70" s="81"/>
      <c r="C70" s="12" t="s">
        <v>92</v>
      </c>
      <c r="D70" s="14"/>
      <c r="E70" s="525"/>
      <c r="F70" s="12" t="s">
        <v>94</v>
      </c>
      <c r="G70" s="14"/>
    </row>
    <row r="71" spans="1:7">
      <c r="A71" s="8" t="s">
        <v>95</v>
      </c>
      <c r="B71" s="81"/>
      <c r="C71" s="12" t="s">
        <v>95</v>
      </c>
      <c r="D71" s="14"/>
      <c r="E71" s="525"/>
      <c r="G71" s="15"/>
    </row>
    <row r="72" spans="1:7">
      <c r="A72" s="8" t="s">
        <v>96</v>
      </c>
      <c r="B72" s="81"/>
      <c r="C72" s="12" t="s">
        <v>96</v>
      </c>
      <c r="D72" s="14"/>
      <c r="E72" s="525"/>
      <c r="F72" s="12" t="s">
        <v>97</v>
      </c>
      <c r="G72" s="70"/>
    </row>
    <row r="73" spans="1:7">
      <c r="A73" s="8" t="s">
        <v>97</v>
      </c>
      <c r="B73" s="82"/>
      <c r="C73" s="12" t="s">
        <v>97</v>
      </c>
      <c r="D73" s="70"/>
      <c r="E73" s="525"/>
      <c r="G73" s="15"/>
    </row>
    <row r="74" spans="1:7">
      <c r="A74" s="8" t="s">
        <v>98</v>
      </c>
      <c r="B74" s="69"/>
      <c r="C74" s="12" t="s">
        <v>98</v>
      </c>
      <c r="D74" s="70"/>
      <c r="E74" s="525"/>
      <c r="F74" s="12" t="s">
        <v>98</v>
      </c>
      <c r="G74" s="70"/>
    </row>
    <row r="75" spans="1:7">
      <c r="A75" s="8" t="s">
        <v>99</v>
      </c>
      <c r="B75" s="69"/>
      <c r="C75" s="12" t="s">
        <v>99</v>
      </c>
      <c r="D75" s="70"/>
      <c r="E75" s="525"/>
      <c r="G75" s="15"/>
    </row>
    <row r="76" spans="1:7">
      <c r="A76" s="8" t="s">
        <v>100</v>
      </c>
      <c r="B76" s="13"/>
      <c r="C76" s="12" t="s">
        <v>100</v>
      </c>
      <c r="D76" s="14"/>
      <c r="E76" s="525"/>
      <c r="F76" s="12" t="s">
        <v>99</v>
      </c>
      <c r="G76" s="70"/>
    </row>
    <row r="77" spans="1:7">
      <c r="A77" s="16" t="s">
        <v>101</v>
      </c>
      <c r="B77" s="17"/>
      <c r="C77" s="16" t="s">
        <v>101</v>
      </c>
      <c r="D77" s="18"/>
      <c r="E77" s="526"/>
      <c r="F77" s="16"/>
      <c r="G77" s="19"/>
    </row>
    <row r="78" spans="1:7" ht="28.5" customHeight="1">
      <c r="A78" s="6" t="str">
        <f ca="1">Brownie_8!$U$1</f>
        <v>Brownie_8</v>
      </c>
      <c r="B78" s="7" t="s">
        <v>87</v>
      </c>
      <c r="C78" s="8" t="s">
        <v>88</v>
      </c>
      <c r="D78" s="9"/>
      <c r="E78" s="524" t="s">
        <v>89</v>
      </c>
      <c r="F78" s="10"/>
      <c r="G78" s="11"/>
    </row>
    <row r="79" spans="1:7">
      <c r="A79" s="527" t="s">
        <v>90</v>
      </c>
      <c r="B79" s="527"/>
      <c r="C79" s="527" t="s">
        <v>91</v>
      </c>
      <c r="D79" s="527"/>
      <c r="E79" s="525"/>
      <c r="F79" s="12" t="s">
        <v>92</v>
      </c>
      <c r="G79" s="428"/>
    </row>
    <row r="80" spans="1:7">
      <c r="A80" s="8" t="s">
        <v>93</v>
      </c>
      <c r="B80" s="81"/>
      <c r="C80" s="12" t="s">
        <v>93</v>
      </c>
      <c r="D80" s="14"/>
      <c r="E80" s="525"/>
      <c r="G80" s="15"/>
    </row>
    <row r="81" spans="1:7">
      <c r="A81" s="8" t="s">
        <v>92</v>
      </c>
      <c r="B81" s="81"/>
      <c r="C81" s="12" t="s">
        <v>92</v>
      </c>
      <c r="D81" s="14"/>
      <c r="E81" s="525"/>
      <c r="F81" s="12" t="s">
        <v>94</v>
      </c>
      <c r="G81" s="14"/>
    </row>
    <row r="82" spans="1:7">
      <c r="A82" s="8" t="s">
        <v>95</v>
      </c>
      <c r="B82" s="81"/>
      <c r="C82" s="12" t="s">
        <v>95</v>
      </c>
      <c r="D82" s="14"/>
      <c r="E82" s="525"/>
      <c r="G82" s="15"/>
    </row>
    <row r="83" spans="1:7">
      <c r="A83" s="8" t="s">
        <v>96</v>
      </c>
      <c r="B83" s="81"/>
      <c r="C83" s="12" t="s">
        <v>96</v>
      </c>
      <c r="D83" s="14"/>
      <c r="E83" s="525"/>
      <c r="F83" s="12" t="s">
        <v>97</v>
      </c>
      <c r="G83" s="70"/>
    </row>
    <row r="84" spans="1:7">
      <c r="A84" s="8" t="s">
        <v>97</v>
      </c>
      <c r="B84" s="82"/>
      <c r="C84" s="12" t="s">
        <v>97</v>
      </c>
      <c r="D84" s="70"/>
      <c r="E84" s="525"/>
      <c r="G84" s="71"/>
    </row>
    <row r="85" spans="1:7">
      <c r="A85" s="450" t="s">
        <v>98</v>
      </c>
      <c r="B85" s="69"/>
      <c r="C85" s="12" t="s">
        <v>98</v>
      </c>
      <c r="D85" s="70"/>
      <c r="E85" s="525"/>
      <c r="F85" s="12" t="s">
        <v>98</v>
      </c>
      <c r="G85" s="70"/>
    </row>
    <row r="86" spans="1:7">
      <c r="A86" s="450" t="s">
        <v>99</v>
      </c>
      <c r="B86" s="69"/>
      <c r="C86" s="12" t="s">
        <v>99</v>
      </c>
      <c r="D86" s="70"/>
      <c r="E86" s="525"/>
      <c r="G86" s="15"/>
    </row>
    <row r="87" spans="1:7">
      <c r="A87" s="8" t="s">
        <v>100</v>
      </c>
      <c r="B87" s="13"/>
      <c r="C87" s="12" t="s">
        <v>100</v>
      </c>
      <c r="D87" s="14"/>
      <c r="E87" s="525"/>
      <c r="F87" s="12" t="s">
        <v>99</v>
      </c>
      <c r="G87" s="70"/>
    </row>
    <row r="88" spans="1:7">
      <c r="A88" s="16" t="s">
        <v>101</v>
      </c>
      <c r="B88" s="17"/>
      <c r="C88" s="16" t="s">
        <v>101</v>
      </c>
      <c r="D88" s="18"/>
      <c r="E88" s="526"/>
      <c r="F88" s="16"/>
      <c r="G88" s="19"/>
    </row>
    <row r="89" spans="1:7" ht="28.5" customHeight="1">
      <c r="A89" s="6" t="str">
        <f ca="1">Brownie_9!$U$1</f>
        <v>Brownie_9</v>
      </c>
      <c r="B89" s="7" t="s">
        <v>87</v>
      </c>
      <c r="C89" s="8" t="s">
        <v>88</v>
      </c>
      <c r="D89" s="9"/>
      <c r="E89" s="524" t="s">
        <v>89</v>
      </c>
      <c r="F89" s="10"/>
      <c r="G89" s="11"/>
    </row>
    <row r="90" spans="1:7">
      <c r="A90" s="527" t="s">
        <v>90</v>
      </c>
      <c r="B90" s="527"/>
      <c r="C90" s="527" t="s">
        <v>91</v>
      </c>
      <c r="D90" s="527"/>
      <c r="E90" s="525"/>
      <c r="F90" s="12" t="s">
        <v>92</v>
      </c>
      <c r="G90" s="428"/>
    </row>
    <row r="91" spans="1:7">
      <c r="A91" s="8" t="s">
        <v>93</v>
      </c>
      <c r="B91" s="81"/>
      <c r="C91" s="12" t="s">
        <v>93</v>
      </c>
      <c r="D91" s="14"/>
      <c r="E91" s="525"/>
      <c r="G91" s="15"/>
    </row>
    <row r="92" spans="1:7">
      <c r="A92" s="8" t="s">
        <v>92</v>
      </c>
      <c r="B92" s="81"/>
      <c r="C92" s="12" t="s">
        <v>92</v>
      </c>
      <c r="D92" s="14"/>
      <c r="E92" s="525"/>
      <c r="F92" s="12" t="s">
        <v>94</v>
      </c>
      <c r="G92" s="14"/>
    </row>
    <row r="93" spans="1:7">
      <c r="A93" s="8" t="s">
        <v>95</v>
      </c>
      <c r="B93" s="81"/>
      <c r="C93" s="12" t="s">
        <v>95</v>
      </c>
      <c r="D93" s="14"/>
      <c r="E93" s="525"/>
      <c r="G93" s="15"/>
    </row>
    <row r="94" spans="1:7">
      <c r="A94" s="8" t="s">
        <v>96</v>
      </c>
      <c r="B94" s="81"/>
      <c r="C94" s="12" t="s">
        <v>96</v>
      </c>
      <c r="D94" s="14"/>
      <c r="E94" s="525"/>
      <c r="F94" s="12" t="s">
        <v>97</v>
      </c>
      <c r="G94" s="70"/>
    </row>
    <row r="95" spans="1:7">
      <c r="A95" s="8" t="s">
        <v>97</v>
      </c>
      <c r="B95" s="82"/>
      <c r="C95" s="12" t="s">
        <v>97</v>
      </c>
      <c r="D95" s="70"/>
      <c r="E95" s="525"/>
      <c r="G95" s="15"/>
    </row>
    <row r="96" spans="1:7">
      <c r="A96" s="8" t="s">
        <v>98</v>
      </c>
      <c r="B96" s="69"/>
      <c r="C96" s="12" t="s">
        <v>98</v>
      </c>
      <c r="D96" s="70"/>
      <c r="E96" s="525"/>
      <c r="F96" s="12" t="s">
        <v>98</v>
      </c>
      <c r="G96" s="70"/>
    </row>
    <row r="97" spans="1:7">
      <c r="A97" s="8" t="s">
        <v>99</v>
      </c>
      <c r="B97" s="69"/>
      <c r="C97" s="12" t="s">
        <v>99</v>
      </c>
      <c r="D97" s="70"/>
      <c r="E97" s="525"/>
      <c r="G97" s="15"/>
    </row>
    <row r="98" spans="1:7">
      <c r="A98" s="8" t="s">
        <v>100</v>
      </c>
      <c r="B98" s="13"/>
      <c r="C98" s="12" t="s">
        <v>100</v>
      </c>
      <c r="D98" s="14"/>
      <c r="E98" s="525"/>
      <c r="F98" s="12" t="s">
        <v>99</v>
      </c>
      <c r="G98" s="70"/>
    </row>
    <row r="99" spans="1:7">
      <c r="A99" s="16" t="s">
        <v>101</v>
      </c>
      <c r="B99" s="17"/>
      <c r="C99" s="16" t="s">
        <v>101</v>
      </c>
      <c r="D99" s="18"/>
      <c r="E99" s="526"/>
      <c r="F99" s="16"/>
      <c r="G99" s="19"/>
    </row>
    <row r="100" spans="1:7" ht="28.5" customHeight="1">
      <c r="A100" s="6" t="str">
        <f ca="1">Brownie_10!$U$1</f>
        <v>Brownie_10</v>
      </c>
      <c r="B100" s="7" t="s">
        <v>87</v>
      </c>
      <c r="C100" s="8" t="s">
        <v>88</v>
      </c>
      <c r="D100" s="9"/>
      <c r="E100" s="524" t="s">
        <v>89</v>
      </c>
      <c r="F100" s="10"/>
      <c r="G100" s="11"/>
    </row>
    <row r="101" spans="1:7">
      <c r="A101" s="527" t="s">
        <v>90</v>
      </c>
      <c r="B101" s="527"/>
      <c r="C101" s="527" t="s">
        <v>91</v>
      </c>
      <c r="D101" s="527"/>
      <c r="E101" s="525"/>
      <c r="F101" s="12" t="s">
        <v>92</v>
      </c>
      <c r="G101" s="428"/>
    </row>
    <row r="102" spans="1:7">
      <c r="A102" s="8" t="s">
        <v>93</v>
      </c>
      <c r="B102" s="81"/>
      <c r="C102" s="12" t="s">
        <v>93</v>
      </c>
      <c r="D102" s="14"/>
      <c r="E102" s="525"/>
      <c r="G102" s="15"/>
    </row>
    <row r="103" spans="1:7">
      <c r="A103" s="8" t="s">
        <v>92</v>
      </c>
      <c r="B103" s="81"/>
      <c r="C103" s="12" t="s">
        <v>92</v>
      </c>
      <c r="D103" s="14"/>
      <c r="E103" s="525"/>
      <c r="F103" s="12" t="s">
        <v>94</v>
      </c>
      <c r="G103" s="14"/>
    </row>
    <row r="104" spans="1:7">
      <c r="A104" s="8" t="s">
        <v>95</v>
      </c>
      <c r="B104" s="81"/>
      <c r="C104" s="12" t="s">
        <v>95</v>
      </c>
      <c r="D104" s="14"/>
      <c r="E104" s="525"/>
      <c r="G104" s="15"/>
    </row>
    <row r="105" spans="1:7">
      <c r="A105" s="8" t="s">
        <v>96</v>
      </c>
      <c r="B105" s="81"/>
      <c r="C105" s="12" t="s">
        <v>96</v>
      </c>
      <c r="D105" s="14"/>
      <c r="E105" s="525"/>
      <c r="F105" s="12" t="s">
        <v>97</v>
      </c>
      <c r="G105" s="70"/>
    </row>
    <row r="106" spans="1:7">
      <c r="A106" s="8" t="s">
        <v>97</v>
      </c>
      <c r="B106" s="82"/>
      <c r="C106" s="12" t="s">
        <v>97</v>
      </c>
      <c r="D106" s="70"/>
      <c r="E106" s="525"/>
      <c r="G106" s="15"/>
    </row>
    <row r="107" spans="1:7">
      <c r="A107" s="8" t="s">
        <v>98</v>
      </c>
      <c r="B107" s="69"/>
      <c r="C107" s="12" t="s">
        <v>98</v>
      </c>
      <c r="D107" s="70"/>
      <c r="E107" s="525"/>
      <c r="F107" s="12" t="s">
        <v>98</v>
      </c>
      <c r="G107" s="70"/>
    </row>
    <row r="108" spans="1:7">
      <c r="A108" s="8" t="s">
        <v>99</v>
      </c>
      <c r="B108" s="69"/>
      <c r="C108" s="12" t="s">
        <v>99</v>
      </c>
      <c r="D108" s="70"/>
      <c r="E108" s="525"/>
      <c r="G108" s="15"/>
    </row>
    <row r="109" spans="1:7">
      <c r="A109" s="8" t="s">
        <v>100</v>
      </c>
      <c r="B109" s="13"/>
      <c r="C109" s="12" t="s">
        <v>100</v>
      </c>
      <c r="D109" s="14"/>
      <c r="E109" s="525"/>
      <c r="F109" s="12" t="s">
        <v>99</v>
      </c>
      <c r="G109" s="70"/>
    </row>
    <row r="110" spans="1:7">
      <c r="A110" s="16" t="s">
        <v>101</v>
      </c>
      <c r="B110" s="17"/>
      <c r="C110" s="16" t="s">
        <v>101</v>
      </c>
      <c r="D110" s="18"/>
      <c r="E110" s="526"/>
      <c r="F110" s="16"/>
      <c r="G110" s="19"/>
    </row>
    <row r="111" spans="1:7" ht="28.5" customHeight="1">
      <c r="A111" s="6" t="str">
        <f ca="1">Brownie_11!$U$1</f>
        <v>Brownie_11</v>
      </c>
      <c r="B111" s="7" t="s">
        <v>87</v>
      </c>
      <c r="C111" s="8" t="s">
        <v>88</v>
      </c>
      <c r="D111" s="9"/>
      <c r="E111" s="524" t="s">
        <v>89</v>
      </c>
      <c r="F111" s="10"/>
      <c r="G111" s="11"/>
    </row>
    <row r="112" spans="1:7">
      <c r="A112" s="527" t="s">
        <v>90</v>
      </c>
      <c r="B112" s="527"/>
      <c r="C112" s="527" t="s">
        <v>91</v>
      </c>
      <c r="D112" s="527"/>
      <c r="E112" s="525"/>
      <c r="F112" s="12" t="s">
        <v>92</v>
      </c>
      <c r="G112" s="428"/>
    </row>
    <row r="113" spans="1:7">
      <c r="A113" s="8" t="s">
        <v>93</v>
      </c>
      <c r="B113" s="81"/>
      <c r="C113" s="12" t="s">
        <v>93</v>
      </c>
      <c r="D113" s="14"/>
      <c r="E113" s="525"/>
      <c r="G113" s="15"/>
    </row>
    <row r="114" spans="1:7">
      <c r="A114" s="8" t="s">
        <v>92</v>
      </c>
      <c r="B114" s="81"/>
      <c r="C114" s="12" t="s">
        <v>92</v>
      </c>
      <c r="D114" s="14"/>
      <c r="E114" s="525"/>
      <c r="F114" s="12" t="s">
        <v>94</v>
      </c>
      <c r="G114" s="14"/>
    </row>
    <row r="115" spans="1:7">
      <c r="A115" s="8" t="s">
        <v>95</v>
      </c>
      <c r="B115" s="81"/>
      <c r="C115" s="12" t="s">
        <v>95</v>
      </c>
      <c r="D115" s="14"/>
      <c r="E115" s="525"/>
      <c r="G115" s="15"/>
    </row>
    <row r="116" spans="1:7">
      <c r="A116" s="8" t="s">
        <v>96</v>
      </c>
      <c r="B116" s="81"/>
      <c r="C116" s="12" t="s">
        <v>96</v>
      </c>
      <c r="D116" s="14"/>
      <c r="E116" s="525"/>
      <c r="F116" s="12" t="s">
        <v>97</v>
      </c>
      <c r="G116" s="70"/>
    </row>
    <row r="117" spans="1:7">
      <c r="A117" s="8" t="s">
        <v>97</v>
      </c>
      <c r="B117" s="82"/>
      <c r="C117" s="12" t="s">
        <v>97</v>
      </c>
      <c r="D117" s="70"/>
      <c r="E117" s="525"/>
      <c r="G117" s="15"/>
    </row>
    <row r="118" spans="1:7">
      <c r="A118" s="8" t="s">
        <v>98</v>
      </c>
      <c r="B118" s="69"/>
      <c r="C118" s="12" t="s">
        <v>98</v>
      </c>
      <c r="D118" s="70"/>
      <c r="E118" s="525"/>
      <c r="F118" s="12" t="s">
        <v>98</v>
      </c>
      <c r="G118" s="70"/>
    </row>
    <row r="119" spans="1:7">
      <c r="A119" s="8" t="s">
        <v>99</v>
      </c>
      <c r="B119" s="69"/>
      <c r="C119" s="12" t="s">
        <v>99</v>
      </c>
      <c r="D119" s="70"/>
      <c r="E119" s="525"/>
      <c r="G119" s="15"/>
    </row>
    <row r="120" spans="1:7">
      <c r="A120" s="8" t="s">
        <v>100</v>
      </c>
      <c r="B120" s="13"/>
      <c r="C120" s="12" t="s">
        <v>100</v>
      </c>
      <c r="D120" s="14"/>
      <c r="E120" s="525"/>
      <c r="F120" s="12" t="s">
        <v>99</v>
      </c>
      <c r="G120" s="70"/>
    </row>
    <row r="121" spans="1:7">
      <c r="A121" s="16" t="s">
        <v>101</v>
      </c>
      <c r="B121" s="17"/>
      <c r="C121" s="16" t="s">
        <v>101</v>
      </c>
      <c r="D121" s="18"/>
      <c r="E121" s="526"/>
      <c r="F121" s="16"/>
      <c r="G121" s="19"/>
    </row>
    <row r="122" spans="1:7" ht="28.5" customHeight="1">
      <c r="A122" s="6" t="str">
        <f ca="1">Brownie_12!$U$1</f>
        <v>Brownie_12</v>
      </c>
      <c r="B122" s="7" t="s">
        <v>87</v>
      </c>
      <c r="C122" s="8" t="s">
        <v>88</v>
      </c>
      <c r="D122" s="9"/>
      <c r="E122" s="524" t="s">
        <v>89</v>
      </c>
      <c r="F122" s="10"/>
      <c r="G122" s="11"/>
    </row>
    <row r="123" spans="1:7">
      <c r="A123" s="527" t="s">
        <v>90</v>
      </c>
      <c r="B123" s="527"/>
      <c r="C123" s="527" t="s">
        <v>91</v>
      </c>
      <c r="D123" s="527"/>
      <c r="E123" s="525"/>
      <c r="F123" s="12" t="s">
        <v>92</v>
      </c>
      <c r="G123" s="428"/>
    </row>
    <row r="124" spans="1:7">
      <c r="A124" s="8" t="s">
        <v>93</v>
      </c>
      <c r="B124" s="81"/>
      <c r="C124" s="12" t="s">
        <v>93</v>
      </c>
      <c r="D124" s="14"/>
      <c r="E124" s="525"/>
      <c r="G124" s="15"/>
    </row>
    <row r="125" spans="1:7">
      <c r="A125" s="8" t="s">
        <v>92</v>
      </c>
      <c r="B125" s="81"/>
      <c r="C125" s="12" t="s">
        <v>92</v>
      </c>
      <c r="D125" s="14"/>
      <c r="E125" s="525"/>
      <c r="F125" s="12" t="s">
        <v>94</v>
      </c>
      <c r="G125" s="14"/>
    </row>
    <row r="126" spans="1:7">
      <c r="A126" s="8" t="s">
        <v>95</v>
      </c>
      <c r="B126" s="81"/>
      <c r="C126" s="12" t="s">
        <v>95</v>
      </c>
      <c r="D126" s="14"/>
      <c r="E126" s="525"/>
      <c r="G126" s="15"/>
    </row>
    <row r="127" spans="1:7">
      <c r="A127" s="8" t="s">
        <v>96</v>
      </c>
      <c r="B127" s="81"/>
      <c r="C127" s="12" t="s">
        <v>96</v>
      </c>
      <c r="D127" s="14"/>
      <c r="E127" s="525"/>
      <c r="F127" s="12" t="s">
        <v>97</v>
      </c>
      <c r="G127" s="70"/>
    </row>
    <row r="128" spans="1:7">
      <c r="A128" s="8" t="s">
        <v>97</v>
      </c>
      <c r="B128" s="82"/>
      <c r="C128" s="12" t="s">
        <v>97</v>
      </c>
      <c r="D128" s="70"/>
      <c r="E128" s="525"/>
      <c r="G128" s="15"/>
    </row>
    <row r="129" spans="1:7">
      <c r="A129" s="8" t="s">
        <v>98</v>
      </c>
      <c r="B129" s="82"/>
      <c r="C129" s="12" t="s">
        <v>98</v>
      </c>
      <c r="D129" s="70"/>
      <c r="E129" s="525"/>
      <c r="F129" s="12" t="s">
        <v>98</v>
      </c>
      <c r="G129" s="70"/>
    </row>
    <row r="130" spans="1:7">
      <c r="A130" s="8" t="s">
        <v>99</v>
      </c>
      <c r="B130" s="69"/>
      <c r="C130" s="12" t="s">
        <v>99</v>
      </c>
      <c r="D130" s="70"/>
      <c r="E130" s="525"/>
      <c r="G130" s="15"/>
    </row>
    <row r="131" spans="1:7">
      <c r="A131" s="8" t="s">
        <v>100</v>
      </c>
      <c r="B131" s="13"/>
      <c r="C131" s="12" t="s">
        <v>100</v>
      </c>
      <c r="D131" s="14"/>
      <c r="E131" s="525"/>
      <c r="F131" s="12" t="s">
        <v>99</v>
      </c>
      <c r="G131" s="70"/>
    </row>
    <row r="132" spans="1:7">
      <c r="A132" s="16" t="s">
        <v>101</v>
      </c>
      <c r="B132" s="17"/>
      <c r="C132" s="16" t="s">
        <v>101</v>
      </c>
      <c r="D132" s="18"/>
      <c r="E132" s="526"/>
      <c r="F132" s="16"/>
      <c r="G132" s="19"/>
    </row>
    <row r="133" spans="1:7" ht="28.5" customHeight="1">
      <c r="A133" s="6" t="str">
        <f ca="1">Brownie_13!$U$1</f>
        <v>Brownie_13</v>
      </c>
      <c r="B133" s="7" t="s">
        <v>87</v>
      </c>
      <c r="C133" s="8" t="s">
        <v>88</v>
      </c>
      <c r="D133" s="9"/>
      <c r="E133" s="524" t="s">
        <v>89</v>
      </c>
      <c r="F133" s="10"/>
      <c r="G133" s="11"/>
    </row>
    <row r="134" spans="1:7">
      <c r="A134" s="527" t="s">
        <v>90</v>
      </c>
      <c r="B134" s="527"/>
      <c r="C134" s="527" t="s">
        <v>91</v>
      </c>
      <c r="D134" s="527"/>
      <c r="E134" s="525"/>
      <c r="F134" s="12" t="s">
        <v>92</v>
      </c>
      <c r="G134" s="428"/>
    </row>
    <row r="135" spans="1:7">
      <c r="A135" s="8" t="s">
        <v>93</v>
      </c>
      <c r="B135" s="81"/>
      <c r="C135" s="12" t="s">
        <v>93</v>
      </c>
      <c r="D135" s="14"/>
      <c r="E135" s="525"/>
      <c r="G135" s="15"/>
    </row>
    <row r="136" spans="1:7">
      <c r="A136" s="8" t="s">
        <v>92</v>
      </c>
      <c r="B136" s="81"/>
      <c r="C136" s="12" t="s">
        <v>92</v>
      </c>
      <c r="D136" s="14"/>
      <c r="E136" s="525"/>
      <c r="F136" s="12" t="s">
        <v>94</v>
      </c>
      <c r="G136" s="14"/>
    </row>
    <row r="137" spans="1:7">
      <c r="A137" s="8" t="s">
        <v>95</v>
      </c>
      <c r="B137" s="81"/>
      <c r="C137" s="12" t="s">
        <v>95</v>
      </c>
      <c r="D137" s="14"/>
      <c r="E137" s="525"/>
      <c r="G137" s="15"/>
    </row>
    <row r="138" spans="1:7">
      <c r="A138" s="8" t="s">
        <v>96</v>
      </c>
      <c r="B138" s="81"/>
      <c r="C138" s="12" t="s">
        <v>96</v>
      </c>
      <c r="D138" s="14"/>
      <c r="E138" s="525"/>
      <c r="F138" s="12" t="s">
        <v>97</v>
      </c>
      <c r="G138" s="70"/>
    </row>
    <row r="139" spans="1:7">
      <c r="A139" s="8" t="s">
        <v>97</v>
      </c>
      <c r="B139" s="82"/>
      <c r="C139" s="12" t="s">
        <v>97</v>
      </c>
      <c r="D139" s="70"/>
      <c r="E139" s="525"/>
      <c r="G139" s="15"/>
    </row>
    <row r="140" spans="1:7">
      <c r="A140" s="8" t="s">
        <v>98</v>
      </c>
      <c r="B140" s="82"/>
      <c r="C140" s="12" t="s">
        <v>98</v>
      </c>
      <c r="D140" s="70"/>
      <c r="E140" s="525"/>
      <c r="F140" s="12" t="s">
        <v>98</v>
      </c>
      <c r="G140" s="70"/>
    </row>
    <row r="141" spans="1:7">
      <c r="A141" s="8" t="s">
        <v>99</v>
      </c>
      <c r="B141" s="69"/>
      <c r="C141" s="12" t="s">
        <v>99</v>
      </c>
      <c r="D141" s="70"/>
      <c r="E141" s="525"/>
      <c r="G141" s="15"/>
    </row>
    <row r="142" spans="1:7">
      <c r="A142" s="8" t="s">
        <v>100</v>
      </c>
      <c r="B142" s="13"/>
      <c r="C142" s="12" t="s">
        <v>100</v>
      </c>
      <c r="D142" s="14"/>
      <c r="E142" s="525"/>
      <c r="F142" s="12" t="s">
        <v>99</v>
      </c>
      <c r="G142" s="70"/>
    </row>
    <row r="143" spans="1:7">
      <c r="A143" s="16" t="s">
        <v>101</v>
      </c>
      <c r="B143" s="17"/>
      <c r="C143" s="16" t="s">
        <v>101</v>
      </c>
      <c r="D143" s="18"/>
      <c r="E143" s="526"/>
      <c r="F143" s="16"/>
      <c r="G143" s="19"/>
    </row>
    <row r="144" spans="1:7" ht="28.5" customHeight="1">
      <c r="A144" s="6" t="str">
        <f ca="1">Brownie_14!$U$1</f>
        <v>Brownie_14</v>
      </c>
      <c r="B144" s="7" t="s">
        <v>87</v>
      </c>
      <c r="C144" s="8" t="s">
        <v>88</v>
      </c>
      <c r="D144" s="425"/>
      <c r="E144" s="524" t="s">
        <v>89</v>
      </c>
      <c r="F144" s="10"/>
      <c r="G144" s="11"/>
    </row>
    <row r="145" spans="1:7">
      <c r="A145" s="527" t="s">
        <v>90</v>
      </c>
      <c r="B145" s="527"/>
      <c r="C145" s="527" t="s">
        <v>91</v>
      </c>
      <c r="D145" s="527"/>
      <c r="E145" s="525"/>
      <c r="F145" s="12" t="s">
        <v>92</v>
      </c>
      <c r="G145" s="428"/>
    </row>
    <row r="146" spans="1:7">
      <c r="A146" s="8" t="s">
        <v>93</v>
      </c>
      <c r="B146" s="81"/>
      <c r="C146" s="12" t="s">
        <v>93</v>
      </c>
      <c r="D146" s="14"/>
      <c r="E146" s="525"/>
      <c r="G146" s="15"/>
    </row>
    <row r="147" spans="1:7">
      <c r="A147" s="8" t="s">
        <v>92</v>
      </c>
      <c r="B147" s="81"/>
      <c r="C147" s="12" t="s">
        <v>92</v>
      </c>
      <c r="D147" s="14"/>
      <c r="E147" s="525"/>
      <c r="F147" s="12" t="s">
        <v>94</v>
      </c>
      <c r="G147" s="14"/>
    </row>
    <row r="148" spans="1:7">
      <c r="A148" s="8" t="s">
        <v>95</v>
      </c>
      <c r="B148" s="81"/>
      <c r="C148" s="12" t="s">
        <v>95</v>
      </c>
      <c r="D148" s="14"/>
      <c r="E148" s="525"/>
      <c r="G148" s="15"/>
    </row>
    <row r="149" spans="1:7">
      <c r="A149" s="8" t="s">
        <v>96</v>
      </c>
      <c r="B149" s="81"/>
      <c r="C149" s="12" t="s">
        <v>96</v>
      </c>
      <c r="D149" s="14"/>
      <c r="E149" s="525"/>
      <c r="F149" s="12" t="s">
        <v>97</v>
      </c>
      <c r="G149" s="70"/>
    </row>
    <row r="150" spans="1:7">
      <c r="A150" s="8" t="s">
        <v>97</v>
      </c>
      <c r="B150" s="82"/>
      <c r="C150" s="12" t="s">
        <v>97</v>
      </c>
      <c r="D150" s="70"/>
      <c r="E150" s="525"/>
      <c r="G150" s="15"/>
    </row>
    <row r="151" spans="1:7">
      <c r="A151" s="8" t="s">
        <v>98</v>
      </c>
      <c r="B151" s="82"/>
      <c r="C151" s="12" t="s">
        <v>98</v>
      </c>
      <c r="D151" s="70"/>
      <c r="E151" s="525"/>
      <c r="F151" s="12" t="s">
        <v>98</v>
      </c>
      <c r="G151" s="70"/>
    </row>
    <row r="152" spans="1:7">
      <c r="A152" s="8" t="s">
        <v>99</v>
      </c>
      <c r="B152" s="69"/>
      <c r="C152" s="12" t="s">
        <v>99</v>
      </c>
      <c r="D152" s="70"/>
      <c r="E152" s="525"/>
      <c r="G152" s="15"/>
    </row>
    <row r="153" spans="1:7">
      <c r="A153" s="8" t="s">
        <v>100</v>
      </c>
      <c r="B153" s="13"/>
      <c r="C153" s="12" t="s">
        <v>100</v>
      </c>
      <c r="D153" s="14"/>
      <c r="E153" s="525"/>
      <c r="F153" s="12" t="s">
        <v>99</v>
      </c>
      <c r="G153" s="70"/>
    </row>
    <row r="154" spans="1:7">
      <c r="A154" s="16" t="s">
        <v>101</v>
      </c>
      <c r="B154" s="17"/>
      <c r="C154" s="16" t="s">
        <v>101</v>
      </c>
      <c r="D154" s="18"/>
      <c r="E154" s="526"/>
      <c r="F154" s="16"/>
      <c r="G154" s="19"/>
    </row>
    <row r="155" spans="1:7" ht="28.5" customHeight="1">
      <c r="A155" s="6" t="str">
        <f ca="1">Brownie_15!$U$1</f>
        <v>Brownie_15</v>
      </c>
      <c r="B155" s="7" t="s">
        <v>87</v>
      </c>
      <c r="C155" s="8" t="s">
        <v>88</v>
      </c>
      <c r="D155" s="425"/>
      <c r="E155" s="524" t="s">
        <v>89</v>
      </c>
      <c r="F155" s="10"/>
      <c r="G155" s="11"/>
    </row>
    <row r="156" spans="1:7">
      <c r="A156" s="527" t="s">
        <v>90</v>
      </c>
      <c r="B156" s="527"/>
      <c r="C156" s="527" t="s">
        <v>91</v>
      </c>
      <c r="D156" s="527"/>
      <c r="E156" s="525"/>
      <c r="F156" s="12" t="s">
        <v>92</v>
      </c>
      <c r="G156" s="428"/>
    </row>
    <row r="157" spans="1:7">
      <c r="A157" s="8" t="s">
        <v>93</v>
      </c>
      <c r="B157" s="81"/>
      <c r="C157" s="12" t="s">
        <v>93</v>
      </c>
      <c r="D157" s="14"/>
      <c r="E157" s="525"/>
      <c r="G157" s="15"/>
    </row>
    <row r="158" spans="1:7">
      <c r="A158" s="8" t="s">
        <v>92</v>
      </c>
      <c r="B158" s="81"/>
      <c r="C158" s="12" t="s">
        <v>92</v>
      </c>
      <c r="D158" s="14"/>
      <c r="E158" s="525"/>
      <c r="F158" s="12" t="s">
        <v>94</v>
      </c>
      <c r="G158" s="14"/>
    </row>
    <row r="159" spans="1:7">
      <c r="A159" s="8" t="s">
        <v>95</v>
      </c>
      <c r="B159" s="81"/>
      <c r="C159" s="12" t="s">
        <v>95</v>
      </c>
      <c r="D159" s="14"/>
      <c r="E159" s="525"/>
      <c r="G159" s="15"/>
    </row>
    <row r="160" spans="1:7">
      <c r="A160" s="8" t="s">
        <v>96</v>
      </c>
      <c r="B160" s="81"/>
      <c r="C160" s="12" t="s">
        <v>96</v>
      </c>
      <c r="D160" s="14"/>
      <c r="E160" s="525"/>
      <c r="F160" s="12" t="s">
        <v>97</v>
      </c>
      <c r="G160" s="70"/>
    </row>
    <row r="161" spans="1:7">
      <c r="A161" s="8" t="s">
        <v>97</v>
      </c>
      <c r="B161" s="82"/>
      <c r="C161" s="12" t="s">
        <v>97</v>
      </c>
      <c r="D161" s="70"/>
      <c r="E161" s="525"/>
      <c r="G161" s="15"/>
    </row>
    <row r="162" spans="1:7">
      <c r="A162" s="8" t="s">
        <v>98</v>
      </c>
      <c r="B162" s="69"/>
      <c r="C162" s="12" t="s">
        <v>98</v>
      </c>
      <c r="D162" s="70"/>
      <c r="E162" s="525"/>
      <c r="F162" s="12" t="s">
        <v>98</v>
      </c>
      <c r="G162" s="70"/>
    </row>
    <row r="163" spans="1:7">
      <c r="A163" s="8" t="s">
        <v>99</v>
      </c>
      <c r="B163" s="69"/>
      <c r="C163" s="12" t="s">
        <v>99</v>
      </c>
      <c r="D163" s="70"/>
      <c r="E163" s="525"/>
      <c r="G163" s="15"/>
    </row>
    <row r="164" spans="1:7">
      <c r="A164" s="8" t="s">
        <v>100</v>
      </c>
      <c r="B164" s="13"/>
      <c r="C164" s="12" t="s">
        <v>100</v>
      </c>
      <c r="D164" s="14"/>
      <c r="E164" s="525"/>
      <c r="F164" s="12" t="s">
        <v>99</v>
      </c>
      <c r="G164" s="70"/>
    </row>
    <row r="165" spans="1:7">
      <c r="A165" s="16" t="s">
        <v>101</v>
      </c>
      <c r="B165" s="17"/>
      <c r="C165" s="16" t="s">
        <v>101</v>
      </c>
      <c r="D165" s="18"/>
      <c r="E165" s="526"/>
      <c r="F165" s="16"/>
      <c r="G165" s="19"/>
    </row>
    <row r="166" spans="1:7" ht="28.5" customHeight="1">
      <c r="A166" s="6" t="str">
        <f ca="1">Brownie_16!$U$1</f>
        <v>Brownie_16</v>
      </c>
      <c r="B166" s="7" t="s">
        <v>87</v>
      </c>
      <c r="C166" s="8" t="s">
        <v>88</v>
      </c>
      <c r="D166" s="9"/>
      <c r="E166" s="524" t="s">
        <v>89</v>
      </c>
      <c r="F166" s="10"/>
      <c r="G166" s="11"/>
    </row>
    <row r="167" spans="1:7">
      <c r="A167" s="527" t="s">
        <v>90</v>
      </c>
      <c r="B167" s="527"/>
      <c r="C167" s="527" t="s">
        <v>91</v>
      </c>
      <c r="D167" s="527"/>
      <c r="E167" s="525"/>
      <c r="F167" s="12" t="s">
        <v>92</v>
      </c>
      <c r="G167" s="428"/>
    </row>
    <row r="168" spans="1:7">
      <c r="A168" s="8" t="s">
        <v>93</v>
      </c>
      <c r="B168" s="81"/>
      <c r="C168" s="12" t="s">
        <v>93</v>
      </c>
      <c r="D168" s="14"/>
      <c r="E168" s="525"/>
      <c r="G168" s="15"/>
    </row>
    <row r="169" spans="1:7">
      <c r="A169" s="8" t="s">
        <v>92</v>
      </c>
      <c r="B169" s="81"/>
      <c r="C169" s="12" t="s">
        <v>92</v>
      </c>
      <c r="D169" s="14"/>
      <c r="E169" s="525"/>
      <c r="F169" s="12" t="s">
        <v>94</v>
      </c>
      <c r="G169" s="14"/>
    </row>
    <row r="170" spans="1:7">
      <c r="A170" s="8" t="s">
        <v>95</v>
      </c>
      <c r="B170" s="81"/>
      <c r="C170" s="12" t="s">
        <v>95</v>
      </c>
      <c r="D170" s="14"/>
      <c r="E170" s="525"/>
      <c r="G170" s="15"/>
    </row>
    <row r="171" spans="1:7">
      <c r="A171" s="8" t="s">
        <v>96</v>
      </c>
      <c r="B171" s="81"/>
      <c r="C171" s="12" t="s">
        <v>96</v>
      </c>
      <c r="D171" s="14"/>
      <c r="E171" s="525"/>
      <c r="F171" s="12" t="s">
        <v>97</v>
      </c>
      <c r="G171" s="70"/>
    </row>
    <row r="172" spans="1:7">
      <c r="A172" s="8" t="s">
        <v>97</v>
      </c>
      <c r="B172" s="82"/>
      <c r="C172" s="12" t="s">
        <v>97</v>
      </c>
      <c r="D172" s="70"/>
      <c r="E172" s="525"/>
      <c r="G172" s="15"/>
    </row>
    <row r="173" spans="1:7">
      <c r="A173" s="8" t="s">
        <v>98</v>
      </c>
      <c r="B173" s="69"/>
      <c r="C173" s="12" t="s">
        <v>98</v>
      </c>
      <c r="D173" s="70"/>
      <c r="E173" s="525"/>
      <c r="F173" s="12" t="s">
        <v>98</v>
      </c>
      <c r="G173" s="70"/>
    </row>
    <row r="174" spans="1:7">
      <c r="A174" s="8" t="s">
        <v>99</v>
      </c>
      <c r="B174" s="69"/>
      <c r="C174" s="12" t="s">
        <v>99</v>
      </c>
      <c r="D174" s="70"/>
      <c r="E174" s="525"/>
      <c r="G174" s="15"/>
    </row>
    <row r="175" spans="1:7">
      <c r="A175" s="8" t="s">
        <v>100</v>
      </c>
      <c r="B175" s="13"/>
      <c r="C175" s="12" t="s">
        <v>100</v>
      </c>
      <c r="D175" s="14"/>
      <c r="E175" s="525"/>
      <c r="F175" s="12" t="s">
        <v>99</v>
      </c>
      <c r="G175" s="70"/>
    </row>
    <row r="176" spans="1:7">
      <c r="A176" s="16" t="s">
        <v>101</v>
      </c>
      <c r="B176" s="17"/>
      <c r="C176" s="16" t="s">
        <v>101</v>
      </c>
      <c r="D176" s="18"/>
      <c r="E176" s="526"/>
      <c r="F176" s="16"/>
      <c r="G176" s="19"/>
    </row>
    <row r="177" spans="1:7" ht="28.5" customHeight="1">
      <c r="A177" s="6" t="str">
        <f ca="1">Brownie_17!$U$1</f>
        <v>Brownie_17</v>
      </c>
      <c r="B177" s="7" t="s">
        <v>87</v>
      </c>
      <c r="C177" s="8" t="s">
        <v>88</v>
      </c>
      <c r="D177" s="9"/>
      <c r="E177" s="524" t="s">
        <v>89</v>
      </c>
      <c r="F177" s="10"/>
      <c r="G177" s="11"/>
    </row>
    <row r="178" spans="1:7">
      <c r="A178" s="527" t="s">
        <v>90</v>
      </c>
      <c r="B178" s="527"/>
      <c r="C178" s="527" t="s">
        <v>91</v>
      </c>
      <c r="D178" s="527"/>
      <c r="E178" s="525"/>
      <c r="F178" s="12" t="s">
        <v>92</v>
      </c>
      <c r="G178" s="428"/>
    </row>
    <row r="179" spans="1:7">
      <c r="A179" s="8" t="s">
        <v>93</v>
      </c>
      <c r="B179" s="81"/>
      <c r="C179" s="12" t="s">
        <v>93</v>
      </c>
      <c r="D179" s="14"/>
      <c r="E179" s="525"/>
      <c r="G179" s="15"/>
    </row>
    <row r="180" spans="1:7">
      <c r="A180" s="8" t="s">
        <v>92</v>
      </c>
      <c r="B180" s="81"/>
      <c r="C180" s="12" t="s">
        <v>92</v>
      </c>
      <c r="D180" s="14"/>
      <c r="E180" s="525"/>
      <c r="F180" s="12" t="s">
        <v>94</v>
      </c>
      <c r="G180" s="14"/>
    </row>
    <row r="181" spans="1:7">
      <c r="A181" s="8" t="s">
        <v>95</v>
      </c>
      <c r="B181" s="81"/>
      <c r="C181" s="12" t="s">
        <v>95</v>
      </c>
      <c r="D181" s="14"/>
      <c r="E181" s="525"/>
      <c r="G181" s="15"/>
    </row>
    <row r="182" spans="1:7">
      <c r="A182" s="8" t="s">
        <v>96</v>
      </c>
      <c r="B182" s="81"/>
      <c r="C182" s="12" t="s">
        <v>96</v>
      </c>
      <c r="D182" s="14"/>
      <c r="E182" s="525"/>
      <c r="F182" s="12" t="s">
        <v>97</v>
      </c>
      <c r="G182" s="70"/>
    </row>
    <row r="183" spans="1:7">
      <c r="A183" s="8" t="s">
        <v>97</v>
      </c>
      <c r="B183" s="82"/>
      <c r="C183" s="12" t="s">
        <v>97</v>
      </c>
      <c r="D183" s="70"/>
      <c r="E183" s="525"/>
      <c r="G183" s="15"/>
    </row>
    <row r="184" spans="1:7">
      <c r="A184" s="8" t="s">
        <v>98</v>
      </c>
      <c r="B184" s="82"/>
      <c r="C184" s="12" t="s">
        <v>98</v>
      </c>
      <c r="D184" s="70"/>
      <c r="E184" s="525"/>
      <c r="F184" s="12" t="s">
        <v>98</v>
      </c>
      <c r="G184" s="70"/>
    </row>
    <row r="185" spans="1:7">
      <c r="A185" s="8" t="s">
        <v>99</v>
      </c>
      <c r="B185" s="69"/>
      <c r="C185" s="12" t="s">
        <v>99</v>
      </c>
      <c r="D185" s="70"/>
      <c r="E185" s="525"/>
      <c r="G185" s="71"/>
    </row>
    <row r="186" spans="1:7">
      <c r="A186" s="8" t="s">
        <v>100</v>
      </c>
      <c r="B186" s="13"/>
      <c r="C186" s="12" t="s">
        <v>100</v>
      </c>
      <c r="D186" s="14"/>
      <c r="E186" s="525"/>
      <c r="F186" s="12" t="s">
        <v>99</v>
      </c>
      <c r="G186" s="70"/>
    </row>
    <row r="187" spans="1:7">
      <c r="A187" s="16" t="s">
        <v>101</v>
      </c>
      <c r="B187" s="17"/>
      <c r="C187" s="16" t="s">
        <v>101</v>
      </c>
      <c r="D187" s="18"/>
      <c r="E187" s="526"/>
      <c r="F187" s="16"/>
      <c r="G187" s="19"/>
    </row>
    <row r="188" spans="1:7" ht="28.5" customHeight="1">
      <c r="A188" s="6" t="str">
        <f ca="1">Brownie_18!$U$1</f>
        <v>Brownie_18</v>
      </c>
      <c r="B188" s="7" t="s">
        <v>87</v>
      </c>
      <c r="C188" s="8" t="s">
        <v>88</v>
      </c>
      <c r="D188" s="9"/>
      <c r="E188" s="524" t="s">
        <v>89</v>
      </c>
      <c r="F188" s="10"/>
      <c r="G188" s="11"/>
    </row>
    <row r="189" spans="1:7">
      <c r="A189" s="527" t="s">
        <v>90</v>
      </c>
      <c r="B189" s="527"/>
      <c r="C189" s="527" t="s">
        <v>91</v>
      </c>
      <c r="D189" s="527"/>
      <c r="E189" s="525"/>
      <c r="F189" s="12" t="s">
        <v>92</v>
      </c>
      <c r="G189" s="428"/>
    </row>
    <row r="190" spans="1:7">
      <c r="A190" s="8" t="s">
        <v>93</v>
      </c>
      <c r="B190" s="81"/>
      <c r="C190" s="12" t="s">
        <v>93</v>
      </c>
      <c r="D190" s="14"/>
      <c r="E190" s="525"/>
      <c r="G190" s="15"/>
    </row>
    <row r="191" spans="1:7">
      <c r="A191" s="8" t="s">
        <v>92</v>
      </c>
      <c r="B191" s="81"/>
      <c r="C191" s="12" t="s">
        <v>92</v>
      </c>
      <c r="D191" s="14"/>
      <c r="E191" s="525"/>
      <c r="F191" s="12" t="s">
        <v>94</v>
      </c>
      <c r="G191" s="14"/>
    </row>
    <row r="192" spans="1:7">
      <c r="A192" s="8" t="s">
        <v>95</v>
      </c>
      <c r="B192" s="81"/>
      <c r="C192" s="12" t="s">
        <v>95</v>
      </c>
      <c r="D192" s="14"/>
      <c r="E192" s="525"/>
      <c r="G192" s="15"/>
    </row>
    <row r="193" spans="1:7">
      <c r="A193" s="8" t="s">
        <v>96</v>
      </c>
      <c r="B193" s="81"/>
      <c r="C193" s="12" t="s">
        <v>96</v>
      </c>
      <c r="D193" s="14"/>
      <c r="E193" s="525"/>
      <c r="F193" s="12" t="s">
        <v>97</v>
      </c>
      <c r="G193" s="70"/>
    </row>
    <row r="194" spans="1:7">
      <c r="A194" s="8" t="s">
        <v>97</v>
      </c>
      <c r="B194" s="82"/>
      <c r="C194" s="12" t="s">
        <v>97</v>
      </c>
      <c r="D194" s="70"/>
      <c r="E194" s="525"/>
      <c r="G194" s="15"/>
    </row>
    <row r="195" spans="1:7">
      <c r="A195" s="8" t="s">
        <v>98</v>
      </c>
      <c r="B195" s="82"/>
      <c r="C195" s="12" t="s">
        <v>98</v>
      </c>
      <c r="D195" s="70"/>
      <c r="E195" s="525"/>
      <c r="F195" s="12" t="s">
        <v>98</v>
      </c>
      <c r="G195" s="70"/>
    </row>
    <row r="196" spans="1:7">
      <c r="A196" s="8" t="s">
        <v>99</v>
      </c>
      <c r="B196" s="82"/>
      <c r="C196" s="12" t="s">
        <v>99</v>
      </c>
      <c r="D196" s="70"/>
      <c r="E196" s="525"/>
      <c r="G196" s="15"/>
    </row>
    <row r="197" spans="1:7">
      <c r="A197" s="8" t="s">
        <v>100</v>
      </c>
      <c r="B197" s="13"/>
      <c r="C197" s="12" t="s">
        <v>100</v>
      </c>
      <c r="D197" s="14"/>
      <c r="E197" s="525"/>
      <c r="F197" s="12" t="s">
        <v>99</v>
      </c>
      <c r="G197" s="70"/>
    </row>
    <row r="198" spans="1:7">
      <c r="A198" s="16" t="s">
        <v>101</v>
      </c>
      <c r="B198" s="17"/>
      <c r="C198" s="16" t="s">
        <v>101</v>
      </c>
      <c r="D198" s="18"/>
      <c r="E198" s="526"/>
      <c r="F198" s="16"/>
      <c r="G198" s="19"/>
    </row>
    <row r="199" spans="1:7" ht="28.5" customHeight="1">
      <c r="A199" s="6" t="str">
        <f ca="1">Brownie_19!$U$1</f>
        <v>Brownie_19</v>
      </c>
      <c r="B199" s="7" t="s">
        <v>87</v>
      </c>
      <c r="C199" s="8" t="s">
        <v>88</v>
      </c>
      <c r="D199" s="9"/>
      <c r="E199" s="524" t="s">
        <v>89</v>
      </c>
      <c r="F199" s="10"/>
      <c r="G199" s="11"/>
    </row>
    <row r="200" spans="1:7">
      <c r="A200" s="528" t="s">
        <v>90</v>
      </c>
      <c r="B200" s="528"/>
      <c r="C200" s="527" t="s">
        <v>91</v>
      </c>
      <c r="D200" s="527"/>
      <c r="E200" s="525"/>
      <c r="F200" s="12" t="s">
        <v>92</v>
      </c>
      <c r="G200" s="428"/>
    </row>
    <row r="201" spans="1:7">
      <c r="A201" s="8" t="s">
        <v>93</v>
      </c>
      <c r="B201" s="81"/>
      <c r="C201" s="12" t="s">
        <v>93</v>
      </c>
      <c r="D201" s="14"/>
      <c r="E201" s="525"/>
      <c r="G201" s="15"/>
    </row>
    <row r="202" spans="1:7">
      <c r="A202" s="8" t="s">
        <v>92</v>
      </c>
      <c r="B202" s="81"/>
      <c r="C202" s="12" t="s">
        <v>92</v>
      </c>
      <c r="D202" s="14"/>
      <c r="E202" s="525"/>
      <c r="F202" s="12" t="s">
        <v>94</v>
      </c>
      <c r="G202" s="14"/>
    </row>
    <row r="203" spans="1:7">
      <c r="A203" s="8" t="s">
        <v>95</v>
      </c>
      <c r="B203" s="81"/>
      <c r="C203" s="12" t="s">
        <v>95</v>
      </c>
      <c r="D203" s="14"/>
      <c r="E203" s="525"/>
      <c r="G203" s="15"/>
    </row>
    <row r="204" spans="1:7">
      <c r="A204" s="8" t="s">
        <v>96</v>
      </c>
      <c r="B204" s="81"/>
      <c r="C204" s="12" t="s">
        <v>96</v>
      </c>
      <c r="D204" s="14"/>
      <c r="E204" s="525"/>
      <c r="F204" s="12" t="s">
        <v>97</v>
      </c>
      <c r="G204" s="70"/>
    </row>
    <row r="205" spans="1:7">
      <c r="A205" s="8" t="s">
        <v>97</v>
      </c>
      <c r="B205" s="82"/>
      <c r="C205" s="12" t="s">
        <v>97</v>
      </c>
      <c r="D205" s="70"/>
      <c r="E205" s="525"/>
      <c r="G205" s="15"/>
    </row>
    <row r="206" spans="1:7">
      <c r="A206" s="8" t="s">
        <v>98</v>
      </c>
      <c r="B206" s="69"/>
      <c r="C206" s="12" t="s">
        <v>98</v>
      </c>
      <c r="D206" s="70"/>
      <c r="E206" s="525"/>
      <c r="F206" s="12" t="s">
        <v>98</v>
      </c>
      <c r="G206" s="70"/>
    </row>
    <row r="207" spans="1:7">
      <c r="A207" s="8" t="s">
        <v>99</v>
      </c>
      <c r="B207" s="69"/>
      <c r="C207" s="12" t="s">
        <v>99</v>
      </c>
      <c r="D207" s="70"/>
      <c r="E207" s="525"/>
      <c r="G207" s="15"/>
    </row>
    <row r="208" spans="1:7">
      <c r="A208" s="8" t="s">
        <v>100</v>
      </c>
      <c r="B208" s="13"/>
      <c r="C208" s="12" t="s">
        <v>100</v>
      </c>
      <c r="D208" s="14"/>
      <c r="E208" s="525"/>
      <c r="F208" s="12" t="s">
        <v>99</v>
      </c>
      <c r="G208" s="70"/>
    </row>
    <row r="209" spans="1:7">
      <c r="A209" s="16" t="s">
        <v>101</v>
      </c>
      <c r="B209" s="17"/>
      <c r="C209" s="16" t="s">
        <v>101</v>
      </c>
      <c r="D209" s="18"/>
      <c r="E209" s="526"/>
      <c r="F209" s="16"/>
      <c r="G209" s="19"/>
    </row>
    <row r="210" spans="1:7" ht="28.5" customHeight="1">
      <c r="A210" s="6" t="str">
        <f ca="1">Brownie_20!$U$1</f>
        <v>Brownie_20</v>
      </c>
      <c r="B210" s="7" t="s">
        <v>87</v>
      </c>
      <c r="C210" s="8" t="s">
        <v>88</v>
      </c>
      <c r="D210" s="425"/>
      <c r="E210" s="524" t="s">
        <v>89</v>
      </c>
      <c r="F210" s="10"/>
      <c r="G210" s="11"/>
    </row>
    <row r="211" spans="1:7">
      <c r="A211" s="527" t="s">
        <v>90</v>
      </c>
      <c r="B211" s="527"/>
      <c r="C211" s="527" t="s">
        <v>91</v>
      </c>
      <c r="D211" s="527"/>
      <c r="E211" s="525"/>
      <c r="F211" s="12" t="s">
        <v>92</v>
      </c>
      <c r="G211" s="428"/>
    </row>
    <row r="212" spans="1:7">
      <c r="A212" s="8" t="s">
        <v>93</v>
      </c>
      <c r="B212" s="81"/>
      <c r="C212" s="12" t="s">
        <v>93</v>
      </c>
      <c r="D212" s="14"/>
      <c r="E212" s="525"/>
      <c r="G212" s="15"/>
    </row>
    <row r="213" spans="1:7">
      <c r="A213" s="8" t="s">
        <v>92</v>
      </c>
      <c r="B213" s="81"/>
      <c r="C213" s="12" t="s">
        <v>92</v>
      </c>
      <c r="D213" s="14"/>
      <c r="E213" s="525"/>
      <c r="F213" s="12" t="s">
        <v>94</v>
      </c>
      <c r="G213" s="14"/>
    </row>
    <row r="214" spans="1:7">
      <c r="A214" s="8" t="s">
        <v>95</v>
      </c>
      <c r="B214" s="81"/>
      <c r="C214" s="12" t="s">
        <v>95</v>
      </c>
      <c r="D214" s="14"/>
      <c r="E214" s="525"/>
      <c r="G214" s="15"/>
    </row>
    <row r="215" spans="1:7">
      <c r="A215" s="8" t="s">
        <v>96</v>
      </c>
      <c r="B215" s="81"/>
      <c r="C215" s="12" t="s">
        <v>96</v>
      </c>
      <c r="D215" s="14"/>
      <c r="E215" s="525"/>
      <c r="F215" s="12" t="s">
        <v>97</v>
      </c>
      <c r="G215" s="70"/>
    </row>
    <row r="216" spans="1:7">
      <c r="A216" s="8" t="s">
        <v>97</v>
      </c>
      <c r="B216" s="82"/>
      <c r="C216" s="12" t="s">
        <v>97</v>
      </c>
      <c r="D216" s="70"/>
      <c r="E216" s="525"/>
      <c r="G216" s="15"/>
    </row>
    <row r="217" spans="1:7">
      <c r="A217" s="8" t="s">
        <v>98</v>
      </c>
      <c r="B217" s="82"/>
      <c r="C217" s="12" t="s">
        <v>98</v>
      </c>
      <c r="D217" s="70"/>
      <c r="E217" s="525"/>
      <c r="F217" s="12" t="s">
        <v>98</v>
      </c>
      <c r="G217" s="70"/>
    </row>
    <row r="218" spans="1:7">
      <c r="A218" s="8" t="s">
        <v>99</v>
      </c>
      <c r="B218" s="82"/>
      <c r="C218" s="12" t="s">
        <v>99</v>
      </c>
      <c r="D218" s="70"/>
      <c r="E218" s="525"/>
      <c r="G218" s="15"/>
    </row>
    <row r="219" spans="1:7">
      <c r="A219" s="8" t="s">
        <v>100</v>
      </c>
      <c r="B219" s="13"/>
      <c r="C219" s="12" t="s">
        <v>100</v>
      </c>
      <c r="D219" s="14"/>
      <c r="E219" s="525"/>
      <c r="F219" s="12" t="s">
        <v>99</v>
      </c>
      <c r="G219" s="70"/>
    </row>
    <row r="220" spans="1:7">
      <c r="A220" s="16" t="s">
        <v>101</v>
      </c>
      <c r="B220" s="17"/>
      <c r="C220" s="16" t="s">
        <v>101</v>
      </c>
      <c r="D220" s="18"/>
      <c r="E220" s="526"/>
      <c r="F220" s="16"/>
      <c r="G220" s="19"/>
    </row>
    <row r="221" spans="1:7" ht="28.5" customHeight="1">
      <c r="A221" s="6" t="str">
        <f ca="1">Brownie_21!$U$1</f>
        <v>Brownie_21</v>
      </c>
      <c r="B221" s="7" t="s">
        <v>87</v>
      </c>
      <c r="C221" s="8" t="s">
        <v>88</v>
      </c>
      <c r="D221" s="9"/>
      <c r="E221" s="524" t="s">
        <v>89</v>
      </c>
      <c r="F221" s="10"/>
      <c r="G221" s="11"/>
    </row>
    <row r="222" spans="1:7">
      <c r="A222" s="527" t="s">
        <v>90</v>
      </c>
      <c r="B222" s="527"/>
      <c r="C222" s="527" t="s">
        <v>91</v>
      </c>
      <c r="D222" s="527"/>
      <c r="E222" s="525"/>
      <c r="F222" s="12" t="s">
        <v>92</v>
      </c>
      <c r="G222" s="428"/>
    </row>
    <row r="223" spans="1:7">
      <c r="A223" s="8" t="s">
        <v>93</v>
      </c>
      <c r="B223" s="81"/>
      <c r="C223" s="12" t="s">
        <v>93</v>
      </c>
      <c r="D223" s="14"/>
      <c r="E223" s="525"/>
      <c r="G223" s="15"/>
    </row>
    <row r="224" spans="1:7">
      <c r="A224" s="8" t="s">
        <v>92</v>
      </c>
      <c r="B224" s="81"/>
      <c r="C224" s="12" t="s">
        <v>92</v>
      </c>
      <c r="D224" s="14"/>
      <c r="E224" s="525"/>
      <c r="F224" s="12" t="s">
        <v>94</v>
      </c>
      <c r="G224" s="14"/>
    </row>
    <row r="225" spans="1:7">
      <c r="A225" s="8" t="s">
        <v>95</v>
      </c>
      <c r="B225" s="81"/>
      <c r="C225" s="12" t="s">
        <v>95</v>
      </c>
      <c r="D225" s="14"/>
      <c r="E225" s="525"/>
      <c r="G225" s="15"/>
    </row>
    <row r="226" spans="1:7">
      <c r="A226" s="8" t="s">
        <v>96</v>
      </c>
      <c r="B226" s="81"/>
      <c r="C226" s="12" t="s">
        <v>96</v>
      </c>
      <c r="D226" s="14"/>
      <c r="E226" s="525"/>
      <c r="F226" s="12" t="s">
        <v>97</v>
      </c>
      <c r="G226" s="70"/>
    </row>
    <row r="227" spans="1:7">
      <c r="A227" s="8" t="s">
        <v>97</v>
      </c>
      <c r="B227" s="82"/>
      <c r="C227" s="12" t="s">
        <v>97</v>
      </c>
      <c r="D227" s="70"/>
      <c r="E227" s="525"/>
      <c r="G227" s="15"/>
    </row>
    <row r="228" spans="1:7">
      <c r="A228" s="8" t="s">
        <v>98</v>
      </c>
      <c r="B228" s="69"/>
      <c r="C228" s="12" t="s">
        <v>98</v>
      </c>
      <c r="D228" s="70"/>
      <c r="E228" s="525"/>
      <c r="F228" s="12" t="s">
        <v>98</v>
      </c>
      <c r="G228" s="70"/>
    </row>
    <row r="229" spans="1:7">
      <c r="A229" s="8" t="s">
        <v>99</v>
      </c>
      <c r="B229" s="69"/>
      <c r="C229" s="12" t="s">
        <v>99</v>
      </c>
      <c r="D229" s="70"/>
      <c r="E229" s="525"/>
      <c r="G229" s="15"/>
    </row>
    <row r="230" spans="1:7">
      <c r="A230" s="8" t="s">
        <v>100</v>
      </c>
      <c r="B230" s="13"/>
      <c r="C230" s="12" t="s">
        <v>100</v>
      </c>
      <c r="D230" s="14"/>
      <c r="E230" s="525"/>
      <c r="F230" s="12" t="s">
        <v>99</v>
      </c>
      <c r="G230" s="70"/>
    </row>
    <row r="231" spans="1:7">
      <c r="A231" s="16" t="s">
        <v>101</v>
      </c>
      <c r="B231" s="17"/>
      <c r="C231" s="16" t="s">
        <v>101</v>
      </c>
      <c r="D231" s="18"/>
      <c r="E231" s="526"/>
      <c r="F231" s="16"/>
      <c r="G231" s="19"/>
    </row>
    <row r="232" spans="1:7" ht="28.5" customHeight="1">
      <c r="A232" s="6" t="str">
        <f ca="1">Brownie_22!$U$1</f>
        <v>Brownie_22</v>
      </c>
      <c r="B232" s="7" t="s">
        <v>87</v>
      </c>
      <c r="C232" s="8" t="s">
        <v>88</v>
      </c>
      <c r="D232" s="9"/>
      <c r="E232" s="524" t="s">
        <v>89</v>
      </c>
      <c r="F232" s="10"/>
      <c r="G232" s="11"/>
    </row>
    <row r="233" spans="1:7">
      <c r="A233" s="527" t="s">
        <v>90</v>
      </c>
      <c r="B233" s="527"/>
      <c r="C233" s="527" t="s">
        <v>91</v>
      </c>
      <c r="D233" s="527"/>
      <c r="E233" s="525"/>
      <c r="F233" s="12" t="s">
        <v>92</v>
      </c>
      <c r="G233" s="428"/>
    </row>
    <row r="234" spans="1:7">
      <c r="A234" s="8" t="s">
        <v>93</v>
      </c>
      <c r="B234" s="81"/>
      <c r="C234" s="12" t="s">
        <v>93</v>
      </c>
      <c r="D234" s="14"/>
      <c r="E234" s="525"/>
      <c r="G234" s="15"/>
    </row>
    <row r="235" spans="1:7">
      <c r="A235" s="8" t="s">
        <v>92</v>
      </c>
      <c r="B235" s="81"/>
      <c r="C235" s="12" t="s">
        <v>92</v>
      </c>
      <c r="D235" s="14"/>
      <c r="E235" s="525"/>
      <c r="F235" s="12" t="s">
        <v>94</v>
      </c>
      <c r="G235" s="14"/>
    </row>
    <row r="236" spans="1:7">
      <c r="A236" s="8" t="s">
        <v>95</v>
      </c>
      <c r="B236" s="81"/>
      <c r="C236" s="12" t="s">
        <v>95</v>
      </c>
      <c r="D236" s="14"/>
      <c r="E236" s="525"/>
      <c r="G236" s="15"/>
    </row>
    <row r="237" spans="1:7">
      <c r="A237" s="8" t="s">
        <v>96</v>
      </c>
      <c r="B237" s="81"/>
      <c r="C237" s="12" t="s">
        <v>96</v>
      </c>
      <c r="D237" s="14"/>
      <c r="E237" s="525"/>
      <c r="F237" s="12" t="s">
        <v>97</v>
      </c>
      <c r="G237" s="70"/>
    </row>
    <row r="238" spans="1:7">
      <c r="A238" s="8" t="s">
        <v>97</v>
      </c>
      <c r="B238" s="82"/>
      <c r="C238" s="12" t="s">
        <v>97</v>
      </c>
      <c r="D238" s="70"/>
      <c r="E238" s="525"/>
      <c r="G238" s="15"/>
    </row>
    <row r="239" spans="1:7">
      <c r="A239" s="8" t="s">
        <v>98</v>
      </c>
      <c r="B239" s="69"/>
      <c r="C239" s="12" t="s">
        <v>98</v>
      </c>
      <c r="D239" s="70"/>
      <c r="E239" s="525"/>
      <c r="F239" s="12" t="s">
        <v>98</v>
      </c>
      <c r="G239" s="70"/>
    </row>
    <row r="240" spans="1:7">
      <c r="A240" s="8" t="s">
        <v>99</v>
      </c>
      <c r="B240" s="69"/>
      <c r="C240" s="12" t="s">
        <v>99</v>
      </c>
      <c r="D240" s="70"/>
      <c r="E240" s="525"/>
      <c r="G240" s="15"/>
    </row>
    <row r="241" spans="1:7">
      <c r="A241" s="8" t="s">
        <v>100</v>
      </c>
      <c r="B241" s="13"/>
      <c r="C241" s="12" t="s">
        <v>100</v>
      </c>
      <c r="D241" s="14"/>
      <c r="E241" s="525"/>
      <c r="F241" s="12" t="s">
        <v>99</v>
      </c>
      <c r="G241" s="70"/>
    </row>
    <row r="242" spans="1:7">
      <c r="A242" s="16" t="s">
        <v>101</v>
      </c>
      <c r="B242" s="17"/>
      <c r="C242" s="16" t="s">
        <v>101</v>
      </c>
      <c r="D242" s="18"/>
      <c r="E242" s="526"/>
      <c r="F242" s="16"/>
      <c r="G242" s="19"/>
    </row>
    <row r="243" spans="1:7" ht="28.5" customHeight="1">
      <c r="A243" s="6" t="str">
        <f ca="1">Brownie_23!$U$1</f>
        <v>Brownie_23</v>
      </c>
      <c r="B243" s="7" t="s">
        <v>87</v>
      </c>
      <c r="C243" s="8" t="s">
        <v>88</v>
      </c>
      <c r="D243" s="9"/>
      <c r="E243" s="524" t="s">
        <v>89</v>
      </c>
      <c r="F243" s="10"/>
      <c r="G243" s="11"/>
    </row>
    <row r="244" spans="1:7">
      <c r="A244" s="527" t="s">
        <v>90</v>
      </c>
      <c r="B244" s="527"/>
      <c r="C244" s="527" t="s">
        <v>91</v>
      </c>
      <c r="D244" s="527"/>
      <c r="E244" s="525"/>
      <c r="F244" s="12" t="s">
        <v>92</v>
      </c>
      <c r="G244" s="428"/>
    </row>
    <row r="245" spans="1:7">
      <c r="A245" s="8" t="s">
        <v>93</v>
      </c>
      <c r="B245" s="81"/>
      <c r="C245" s="12" t="s">
        <v>93</v>
      </c>
      <c r="D245" s="14"/>
      <c r="E245" s="525"/>
      <c r="G245" s="15"/>
    </row>
    <row r="246" spans="1:7">
      <c r="A246" s="8" t="s">
        <v>92</v>
      </c>
      <c r="B246" s="81"/>
      <c r="C246" s="12" t="s">
        <v>92</v>
      </c>
      <c r="D246" s="14"/>
      <c r="E246" s="525"/>
      <c r="F246" s="12" t="s">
        <v>94</v>
      </c>
      <c r="G246" s="14"/>
    </row>
    <row r="247" spans="1:7">
      <c r="A247" s="8" t="s">
        <v>95</v>
      </c>
      <c r="B247" s="81"/>
      <c r="C247" s="12" t="s">
        <v>95</v>
      </c>
      <c r="D247" s="14"/>
      <c r="E247" s="525"/>
      <c r="G247" s="15"/>
    </row>
    <row r="248" spans="1:7">
      <c r="A248" s="8" t="s">
        <v>96</v>
      </c>
      <c r="B248" s="81"/>
      <c r="C248" s="12" t="s">
        <v>96</v>
      </c>
      <c r="D248" s="14"/>
      <c r="E248" s="525"/>
      <c r="F248" s="12" t="s">
        <v>97</v>
      </c>
      <c r="G248" s="70"/>
    </row>
    <row r="249" spans="1:7">
      <c r="A249" s="8" t="s">
        <v>97</v>
      </c>
      <c r="B249" s="82"/>
      <c r="C249" s="12" t="s">
        <v>97</v>
      </c>
      <c r="D249" s="70"/>
      <c r="E249" s="525"/>
      <c r="G249" s="71"/>
    </row>
    <row r="250" spans="1:7">
      <c r="A250" s="450" t="s">
        <v>98</v>
      </c>
      <c r="B250" s="69"/>
      <c r="C250" s="12" t="s">
        <v>98</v>
      </c>
      <c r="D250" s="70"/>
      <c r="E250" s="525"/>
      <c r="F250" s="12" t="s">
        <v>98</v>
      </c>
      <c r="G250" s="70"/>
    </row>
    <row r="251" spans="1:7">
      <c r="A251" s="450" t="s">
        <v>99</v>
      </c>
      <c r="B251" s="69"/>
      <c r="C251" s="12" t="s">
        <v>99</v>
      </c>
      <c r="D251" s="70"/>
      <c r="E251" s="525"/>
      <c r="G251" s="15"/>
    </row>
    <row r="252" spans="1:7">
      <c r="A252" s="8" t="s">
        <v>100</v>
      </c>
      <c r="B252" s="13"/>
      <c r="C252" s="12" t="s">
        <v>100</v>
      </c>
      <c r="D252" s="14"/>
      <c r="E252" s="525"/>
      <c r="F252" s="12" t="s">
        <v>99</v>
      </c>
      <c r="G252" s="70"/>
    </row>
    <row r="253" spans="1:7">
      <c r="A253" s="16" t="s">
        <v>101</v>
      </c>
      <c r="B253" s="17"/>
      <c r="C253" s="16" t="s">
        <v>101</v>
      </c>
      <c r="D253" s="18"/>
      <c r="E253" s="526"/>
      <c r="F253" s="16"/>
      <c r="G253" s="19"/>
    </row>
    <row r="254" spans="1:7" ht="28.5" customHeight="1">
      <c r="A254" s="6" t="str">
        <f ca="1">Brownie_24!$U$1</f>
        <v>Brownie_24</v>
      </c>
      <c r="B254" s="7" t="s">
        <v>87</v>
      </c>
      <c r="C254" s="8" t="s">
        <v>88</v>
      </c>
      <c r="D254" s="9"/>
      <c r="E254" s="524" t="s">
        <v>89</v>
      </c>
      <c r="F254" s="10"/>
      <c r="G254" s="11"/>
    </row>
    <row r="255" spans="1:7">
      <c r="A255" s="527" t="s">
        <v>90</v>
      </c>
      <c r="B255" s="527"/>
      <c r="C255" s="527" t="s">
        <v>91</v>
      </c>
      <c r="D255" s="527"/>
      <c r="E255" s="525"/>
      <c r="F255" s="12" t="s">
        <v>92</v>
      </c>
      <c r="G255" s="428"/>
    </row>
    <row r="256" spans="1:7">
      <c r="A256" s="8" t="s">
        <v>93</v>
      </c>
      <c r="B256" s="81"/>
      <c r="C256" s="12" t="s">
        <v>93</v>
      </c>
      <c r="D256" s="14"/>
      <c r="E256" s="525"/>
      <c r="G256" s="15"/>
    </row>
    <row r="257" spans="1:7">
      <c r="A257" s="8" t="s">
        <v>92</v>
      </c>
      <c r="B257" s="81"/>
      <c r="C257" s="12" t="s">
        <v>92</v>
      </c>
      <c r="D257" s="14"/>
      <c r="E257" s="525"/>
      <c r="F257" s="12" t="s">
        <v>94</v>
      </c>
      <c r="G257" s="14"/>
    </row>
    <row r="258" spans="1:7">
      <c r="A258" s="8" t="s">
        <v>95</v>
      </c>
      <c r="B258" s="81"/>
      <c r="C258" s="12" t="s">
        <v>95</v>
      </c>
      <c r="D258" s="14"/>
      <c r="E258" s="525"/>
      <c r="G258" s="15"/>
    </row>
    <row r="259" spans="1:7">
      <c r="A259" s="8" t="s">
        <v>96</v>
      </c>
      <c r="B259" s="81"/>
      <c r="C259" s="12" t="s">
        <v>96</v>
      </c>
      <c r="D259" s="14"/>
      <c r="E259" s="525"/>
      <c r="F259" s="12" t="s">
        <v>97</v>
      </c>
      <c r="G259" s="70"/>
    </row>
    <row r="260" spans="1:7">
      <c r="A260" s="8" t="s">
        <v>97</v>
      </c>
      <c r="B260" s="82"/>
      <c r="C260" s="12" t="s">
        <v>97</v>
      </c>
      <c r="D260" s="70"/>
      <c r="E260" s="525"/>
      <c r="G260" s="15"/>
    </row>
    <row r="261" spans="1:7">
      <c r="A261" s="8" t="s">
        <v>98</v>
      </c>
      <c r="B261" s="69"/>
      <c r="C261" s="12" t="s">
        <v>98</v>
      </c>
      <c r="D261" s="70"/>
      <c r="E261" s="525"/>
      <c r="F261" s="12" t="s">
        <v>98</v>
      </c>
      <c r="G261" s="70"/>
    </row>
    <row r="262" spans="1:7">
      <c r="A262" s="8" t="s">
        <v>99</v>
      </c>
      <c r="B262" s="69"/>
      <c r="C262" s="12" t="s">
        <v>99</v>
      </c>
      <c r="D262" s="70"/>
      <c r="E262" s="525"/>
      <c r="G262" s="15"/>
    </row>
    <row r="263" spans="1:7">
      <c r="A263" s="8" t="s">
        <v>100</v>
      </c>
      <c r="B263" s="13"/>
      <c r="C263" s="12" t="s">
        <v>100</v>
      </c>
      <c r="D263" s="14"/>
      <c r="E263" s="525"/>
      <c r="F263" s="12" t="s">
        <v>99</v>
      </c>
      <c r="G263" s="70"/>
    </row>
    <row r="264" spans="1:7">
      <c r="A264" s="16" t="s">
        <v>101</v>
      </c>
      <c r="B264" s="17"/>
      <c r="C264" s="16" t="s">
        <v>101</v>
      </c>
      <c r="D264" s="18"/>
      <c r="E264" s="526"/>
      <c r="F264" s="16"/>
      <c r="G264" s="19"/>
    </row>
    <row r="265" spans="1:7" ht="28.5" customHeight="1">
      <c r="A265" s="6" t="str">
        <f ca="1">Brownie_25!$U$1</f>
        <v>Brownie_25</v>
      </c>
      <c r="B265" s="7" t="s">
        <v>87</v>
      </c>
      <c r="C265" s="8" t="s">
        <v>88</v>
      </c>
      <c r="D265" s="9"/>
      <c r="E265" s="524" t="s">
        <v>89</v>
      </c>
      <c r="F265" s="10"/>
      <c r="G265" s="11"/>
    </row>
    <row r="266" spans="1:7">
      <c r="A266" s="527" t="s">
        <v>90</v>
      </c>
      <c r="B266" s="527"/>
      <c r="C266" s="527" t="s">
        <v>91</v>
      </c>
      <c r="D266" s="527"/>
      <c r="E266" s="525"/>
      <c r="F266" s="12" t="s">
        <v>92</v>
      </c>
      <c r="G266" s="428"/>
    </row>
    <row r="267" spans="1:7">
      <c r="A267" s="8" t="s">
        <v>93</v>
      </c>
      <c r="B267" s="81"/>
      <c r="C267" s="12" t="s">
        <v>93</v>
      </c>
      <c r="D267" s="14"/>
      <c r="E267" s="525"/>
      <c r="G267" s="15"/>
    </row>
    <row r="268" spans="1:7">
      <c r="A268" s="8" t="s">
        <v>92</v>
      </c>
      <c r="B268" s="81"/>
      <c r="C268" s="12" t="s">
        <v>92</v>
      </c>
      <c r="D268" s="14"/>
      <c r="E268" s="525"/>
      <c r="F268" s="12" t="s">
        <v>94</v>
      </c>
      <c r="G268" s="14"/>
    </row>
    <row r="269" spans="1:7">
      <c r="A269" s="8" t="s">
        <v>95</v>
      </c>
      <c r="B269" s="81"/>
      <c r="C269" s="12" t="s">
        <v>95</v>
      </c>
      <c r="D269" s="14"/>
      <c r="E269" s="525"/>
      <c r="G269" s="15"/>
    </row>
    <row r="270" spans="1:7">
      <c r="A270" s="8" t="s">
        <v>96</v>
      </c>
      <c r="B270" s="81"/>
      <c r="C270" s="12" t="s">
        <v>96</v>
      </c>
      <c r="D270" s="14"/>
      <c r="E270" s="525"/>
      <c r="F270" s="12" t="s">
        <v>97</v>
      </c>
      <c r="G270" s="70"/>
    </row>
    <row r="271" spans="1:7">
      <c r="A271" s="8" t="s">
        <v>97</v>
      </c>
      <c r="B271" s="82"/>
      <c r="C271" s="12" t="s">
        <v>97</v>
      </c>
      <c r="D271" s="70"/>
      <c r="E271" s="525"/>
      <c r="G271" s="15"/>
    </row>
    <row r="272" spans="1:7">
      <c r="A272" s="8" t="s">
        <v>98</v>
      </c>
      <c r="B272" s="69"/>
      <c r="C272" s="12" t="s">
        <v>98</v>
      </c>
      <c r="D272" s="70"/>
      <c r="E272" s="525"/>
      <c r="F272" s="12" t="s">
        <v>98</v>
      </c>
      <c r="G272" s="70"/>
    </row>
    <row r="273" spans="1:7">
      <c r="A273" s="8" t="s">
        <v>99</v>
      </c>
      <c r="B273" s="69"/>
      <c r="C273" s="12" t="s">
        <v>99</v>
      </c>
      <c r="D273" s="70"/>
      <c r="E273" s="525"/>
      <c r="G273" s="15"/>
    </row>
    <row r="274" spans="1:7">
      <c r="A274" s="8" t="s">
        <v>100</v>
      </c>
      <c r="B274" s="13"/>
      <c r="C274" s="12" t="s">
        <v>100</v>
      </c>
      <c r="D274" s="14"/>
      <c r="E274" s="525"/>
      <c r="F274" s="12" t="s">
        <v>99</v>
      </c>
      <c r="G274" s="70"/>
    </row>
    <row r="275" spans="1:7">
      <c r="A275" s="16" t="s">
        <v>101</v>
      </c>
      <c r="B275" s="17"/>
      <c r="C275" s="16" t="s">
        <v>101</v>
      </c>
      <c r="D275" s="18"/>
      <c r="E275" s="526"/>
      <c r="F275" s="16"/>
      <c r="G275" s="19"/>
    </row>
    <row r="276" spans="1:7" ht="28.5" customHeight="1">
      <c r="A276" s="6" t="str">
        <f ca="1">Brownie_26!$U$1</f>
        <v>Brownie_26</v>
      </c>
      <c r="B276" s="7" t="s">
        <v>87</v>
      </c>
      <c r="C276" s="8" t="s">
        <v>88</v>
      </c>
      <c r="D276" s="9"/>
      <c r="E276" s="524" t="s">
        <v>89</v>
      </c>
      <c r="F276" s="10"/>
      <c r="G276" s="11"/>
    </row>
    <row r="277" spans="1:7">
      <c r="A277" s="527" t="s">
        <v>90</v>
      </c>
      <c r="B277" s="527"/>
      <c r="C277" s="527" t="s">
        <v>91</v>
      </c>
      <c r="D277" s="527"/>
      <c r="E277" s="525"/>
      <c r="F277" s="12" t="s">
        <v>92</v>
      </c>
      <c r="G277" s="428"/>
    </row>
    <row r="278" spans="1:7">
      <c r="A278" s="8" t="s">
        <v>93</v>
      </c>
      <c r="B278" s="81"/>
      <c r="C278" s="12" t="s">
        <v>93</v>
      </c>
      <c r="D278" s="14"/>
      <c r="E278" s="525"/>
      <c r="G278" s="15"/>
    </row>
    <row r="279" spans="1:7">
      <c r="A279" s="8" t="s">
        <v>92</v>
      </c>
      <c r="B279" s="81"/>
      <c r="C279" s="12" t="s">
        <v>92</v>
      </c>
      <c r="D279" s="14"/>
      <c r="E279" s="525"/>
      <c r="F279" s="12" t="s">
        <v>94</v>
      </c>
      <c r="G279" s="14"/>
    </row>
    <row r="280" spans="1:7">
      <c r="A280" s="8" t="s">
        <v>95</v>
      </c>
      <c r="B280" s="81"/>
      <c r="C280" s="12" t="s">
        <v>95</v>
      </c>
      <c r="D280" s="14"/>
      <c r="E280" s="525"/>
      <c r="G280" s="15"/>
    </row>
    <row r="281" spans="1:7">
      <c r="A281" s="8" t="s">
        <v>96</v>
      </c>
      <c r="B281" s="81"/>
      <c r="C281" s="12" t="s">
        <v>96</v>
      </c>
      <c r="D281" s="14"/>
      <c r="E281" s="525"/>
      <c r="F281" s="12" t="s">
        <v>97</v>
      </c>
      <c r="G281" s="70"/>
    </row>
    <row r="282" spans="1:7">
      <c r="A282" s="8" t="s">
        <v>97</v>
      </c>
      <c r="B282" s="82"/>
      <c r="C282" s="12" t="s">
        <v>97</v>
      </c>
      <c r="D282" s="70"/>
      <c r="E282" s="525"/>
      <c r="G282" s="15"/>
    </row>
    <row r="283" spans="1:7">
      <c r="A283" s="8" t="s">
        <v>98</v>
      </c>
      <c r="B283" s="69"/>
      <c r="C283" s="12" t="s">
        <v>98</v>
      </c>
      <c r="D283" s="70"/>
      <c r="E283" s="525"/>
      <c r="F283" s="12" t="s">
        <v>98</v>
      </c>
      <c r="G283" s="70"/>
    </row>
    <row r="284" spans="1:7">
      <c r="A284" s="8" t="s">
        <v>99</v>
      </c>
      <c r="B284" s="69"/>
      <c r="C284" s="12" t="s">
        <v>99</v>
      </c>
      <c r="D284" s="70"/>
      <c r="E284" s="525"/>
      <c r="G284" s="15"/>
    </row>
    <row r="285" spans="1:7">
      <c r="A285" s="8" t="s">
        <v>100</v>
      </c>
      <c r="B285" s="13"/>
      <c r="C285" s="12" t="s">
        <v>100</v>
      </c>
      <c r="D285" s="14"/>
      <c r="E285" s="525"/>
      <c r="F285" s="12" t="s">
        <v>99</v>
      </c>
      <c r="G285" s="70"/>
    </row>
    <row r="286" spans="1:7">
      <c r="A286" s="16" t="s">
        <v>101</v>
      </c>
      <c r="B286" s="17"/>
      <c r="C286" s="16" t="s">
        <v>101</v>
      </c>
      <c r="D286" s="18"/>
      <c r="E286" s="526"/>
      <c r="F286" s="16"/>
      <c r="G286" s="19"/>
    </row>
    <row r="287" spans="1:7" ht="28.5" customHeight="1">
      <c r="A287" s="6" t="str">
        <f ca="1">Brownie_27!$U$1</f>
        <v>Brownie_27</v>
      </c>
      <c r="B287" s="7" t="s">
        <v>87</v>
      </c>
      <c r="C287" s="8" t="s">
        <v>88</v>
      </c>
      <c r="D287" s="9"/>
      <c r="E287" s="524" t="s">
        <v>89</v>
      </c>
      <c r="F287" s="10"/>
      <c r="G287" s="11"/>
    </row>
    <row r="288" spans="1:7">
      <c r="A288" s="527" t="s">
        <v>90</v>
      </c>
      <c r="B288" s="527"/>
      <c r="C288" s="527" t="s">
        <v>91</v>
      </c>
      <c r="D288" s="527"/>
      <c r="E288" s="525"/>
      <c r="F288" s="12" t="s">
        <v>92</v>
      </c>
      <c r="G288" s="428"/>
    </row>
    <row r="289" spans="1:7">
      <c r="A289" s="8" t="s">
        <v>93</v>
      </c>
      <c r="B289" s="81"/>
      <c r="C289" s="12" t="s">
        <v>93</v>
      </c>
      <c r="D289" s="14"/>
      <c r="E289" s="525"/>
      <c r="G289" s="15"/>
    </row>
    <row r="290" spans="1:7">
      <c r="A290" s="8" t="s">
        <v>92</v>
      </c>
      <c r="B290" s="81"/>
      <c r="C290" s="12" t="s">
        <v>92</v>
      </c>
      <c r="D290" s="14"/>
      <c r="E290" s="525"/>
      <c r="F290" s="12" t="s">
        <v>94</v>
      </c>
      <c r="G290" s="14"/>
    </row>
    <row r="291" spans="1:7">
      <c r="A291" s="8" t="s">
        <v>95</v>
      </c>
      <c r="B291" s="81"/>
      <c r="C291" s="12" t="s">
        <v>95</v>
      </c>
      <c r="D291" s="14"/>
      <c r="E291" s="525"/>
      <c r="G291" s="15"/>
    </row>
    <row r="292" spans="1:7">
      <c r="A292" s="8" t="s">
        <v>96</v>
      </c>
      <c r="B292" s="81"/>
      <c r="C292" s="12" t="s">
        <v>96</v>
      </c>
      <c r="D292" s="14"/>
      <c r="E292" s="525"/>
      <c r="F292" s="12" t="s">
        <v>97</v>
      </c>
      <c r="G292" s="70"/>
    </row>
    <row r="293" spans="1:7">
      <c r="A293" s="8" t="s">
        <v>97</v>
      </c>
      <c r="B293" s="82"/>
      <c r="C293" s="12" t="s">
        <v>97</v>
      </c>
      <c r="D293" s="70"/>
      <c r="E293" s="525"/>
      <c r="G293" s="15"/>
    </row>
    <row r="294" spans="1:7">
      <c r="A294" s="8" t="s">
        <v>98</v>
      </c>
      <c r="B294" s="82"/>
      <c r="C294" s="12" t="s">
        <v>98</v>
      </c>
      <c r="D294" s="70"/>
      <c r="E294" s="525"/>
      <c r="F294" s="12" t="s">
        <v>98</v>
      </c>
      <c r="G294" s="70"/>
    </row>
    <row r="295" spans="1:7">
      <c r="A295" s="8" t="s">
        <v>99</v>
      </c>
      <c r="B295" s="69"/>
      <c r="C295" s="12" t="s">
        <v>99</v>
      </c>
      <c r="D295" s="70"/>
      <c r="E295" s="525"/>
      <c r="G295" s="15"/>
    </row>
    <row r="296" spans="1:7">
      <c r="A296" s="8" t="s">
        <v>100</v>
      </c>
      <c r="B296" s="13"/>
      <c r="C296" s="12" t="s">
        <v>100</v>
      </c>
      <c r="D296" s="14"/>
      <c r="E296" s="525"/>
      <c r="F296" s="12" t="s">
        <v>99</v>
      </c>
      <c r="G296" s="70"/>
    </row>
    <row r="297" spans="1:7">
      <c r="A297" s="16" t="s">
        <v>101</v>
      </c>
      <c r="B297" s="17"/>
      <c r="C297" s="16" t="s">
        <v>101</v>
      </c>
      <c r="D297" s="18"/>
      <c r="E297" s="526"/>
      <c r="F297" s="16"/>
      <c r="G297" s="19"/>
    </row>
    <row r="298" spans="1:7" ht="28.5" customHeight="1">
      <c r="A298" s="6" t="str">
        <f ca="1">Brownie_28!$U$1</f>
        <v>Brownie_28</v>
      </c>
      <c r="B298" s="7" t="s">
        <v>87</v>
      </c>
      <c r="C298" s="8" t="s">
        <v>88</v>
      </c>
      <c r="D298" s="9"/>
      <c r="E298" s="524" t="s">
        <v>89</v>
      </c>
      <c r="F298" s="10"/>
      <c r="G298" s="11"/>
    </row>
    <row r="299" spans="1:7">
      <c r="A299" s="527" t="s">
        <v>90</v>
      </c>
      <c r="B299" s="527"/>
      <c r="C299" s="527" t="s">
        <v>91</v>
      </c>
      <c r="D299" s="527"/>
      <c r="E299" s="525"/>
      <c r="F299" s="12" t="s">
        <v>92</v>
      </c>
      <c r="G299" s="428"/>
    </row>
    <row r="300" spans="1:7">
      <c r="A300" s="8" t="s">
        <v>93</v>
      </c>
      <c r="B300" s="81"/>
      <c r="C300" s="12" t="s">
        <v>93</v>
      </c>
      <c r="D300" s="14"/>
      <c r="E300" s="525"/>
      <c r="G300" s="15"/>
    </row>
    <row r="301" spans="1:7">
      <c r="A301" s="8" t="s">
        <v>92</v>
      </c>
      <c r="B301" s="81"/>
      <c r="C301" s="12" t="s">
        <v>92</v>
      </c>
      <c r="D301" s="14"/>
      <c r="E301" s="525"/>
      <c r="F301" s="12" t="s">
        <v>94</v>
      </c>
      <c r="G301" s="14"/>
    </row>
    <row r="302" spans="1:7">
      <c r="A302" s="8" t="s">
        <v>95</v>
      </c>
      <c r="B302" s="81"/>
      <c r="C302" s="12" t="s">
        <v>95</v>
      </c>
      <c r="D302" s="14"/>
      <c r="E302" s="525"/>
      <c r="G302" s="15"/>
    </row>
    <row r="303" spans="1:7">
      <c r="A303" s="8" t="s">
        <v>96</v>
      </c>
      <c r="B303" s="81"/>
      <c r="C303" s="12" t="s">
        <v>96</v>
      </c>
      <c r="D303" s="14"/>
      <c r="E303" s="525"/>
      <c r="F303" s="12" t="s">
        <v>97</v>
      </c>
      <c r="G303" s="70"/>
    </row>
    <row r="304" spans="1:7">
      <c r="A304" s="8" t="s">
        <v>97</v>
      </c>
      <c r="B304" s="82"/>
      <c r="C304" s="12" t="s">
        <v>97</v>
      </c>
      <c r="D304" s="70"/>
      <c r="E304" s="525"/>
      <c r="G304" s="15"/>
    </row>
    <row r="305" spans="1:7">
      <c r="A305" s="8" t="s">
        <v>98</v>
      </c>
      <c r="B305" s="82"/>
      <c r="C305" s="12" t="s">
        <v>98</v>
      </c>
      <c r="D305" s="70"/>
      <c r="E305" s="525"/>
      <c r="F305" s="12" t="s">
        <v>98</v>
      </c>
      <c r="G305" s="70"/>
    </row>
    <row r="306" spans="1:7">
      <c r="A306" s="8" t="s">
        <v>99</v>
      </c>
      <c r="B306" s="69"/>
      <c r="C306" s="12" t="s">
        <v>99</v>
      </c>
      <c r="D306" s="70"/>
      <c r="E306" s="525"/>
      <c r="G306" s="15"/>
    </row>
    <row r="307" spans="1:7">
      <c r="A307" s="8" t="s">
        <v>100</v>
      </c>
      <c r="B307" s="13"/>
      <c r="C307" s="12" t="s">
        <v>100</v>
      </c>
      <c r="D307" s="14"/>
      <c r="E307" s="525"/>
      <c r="F307" s="12" t="s">
        <v>99</v>
      </c>
      <c r="G307" s="70"/>
    </row>
    <row r="308" spans="1:7">
      <c r="A308" s="16" t="s">
        <v>101</v>
      </c>
      <c r="B308" s="17"/>
      <c r="C308" s="16" t="s">
        <v>101</v>
      </c>
      <c r="D308" s="18"/>
      <c r="E308" s="526"/>
      <c r="F308" s="16"/>
      <c r="G308" s="19"/>
    </row>
    <row r="309" spans="1:7" ht="28.5" customHeight="1">
      <c r="A309" s="6" t="str">
        <f ca="1">Brownie_29!$U$1</f>
        <v>Brownie_29</v>
      </c>
      <c r="B309" s="7" t="s">
        <v>87</v>
      </c>
      <c r="C309" s="8" t="s">
        <v>88</v>
      </c>
      <c r="D309" s="425"/>
      <c r="E309" s="524" t="s">
        <v>89</v>
      </c>
      <c r="F309" s="10"/>
      <c r="G309" s="11"/>
    </row>
    <row r="310" spans="1:7">
      <c r="A310" s="527" t="s">
        <v>90</v>
      </c>
      <c r="B310" s="527"/>
      <c r="C310" s="527" t="s">
        <v>91</v>
      </c>
      <c r="D310" s="527"/>
      <c r="E310" s="525"/>
      <c r="F310" s="12" t="s">
        <v>92</v>
      </c>
      <c r="G310" s="428"/>
    </row>
    <row r="311" spans="1:7">
      <c r="A311" s="8" t="s">
        <v>93</v>
      </c>
      <c r="B311" s="81"/>
      <c r="C311" s="12" t="s">
        <v>93</v>
      </c>
      <c r="D311" s="14"/>
      <c r="E311" s="525"/>
      <c r="G311" s="15"/>
    </row>
    <row r="312" spans="1:7">
      <c r="A312" s="8" t="s">
        <v>92</v>
      </c>
      <c r="B312" s="81"/>
      <c r="C312" s="12" t="s">
        <v>92</v>
      </c>
      <c r="D312" s="14"/>
      <c r="E312" s="525"/>
      <c r="F312" s="12" t="s">
        <v>94</v>
      </c>
      <c r="G312" s="14"/>
    </row>
    <row r="313" spans="1:7">
      <c r="A313" s="8" t="s">
        <v>95</v>
      </c>
      <c r="B313" s="81"/>
      <c r="C313" s="12" t="s">
        <v>95</v>
      </c>
      <c r="D313" s="14"/>
      <c r="E313" s="525"/>
      <c r="G313" s="15"/>
    </row>
    <row r="314" spans="1:7">
      <c r="A314" s="8" t="s">
        <v>96</v>
      </c>
      <c r="B314" s="81"/>
      <c r="C314" s="12" t="s">
        <v>96</v>
      </c>
      <c r="D314" s="14"/>
      <c r="E314" s="525"/>
      <c r="F314" s="12" t="s">
        <v>97</v>
      </c>
      <c r="G314" s="70"/>
    </row>
    <row r="315" spans="1:7">
      <c r="A315" s="8" t="s">
        <v>97</v>
      </c>
      <c r="B315" s="82"/>
      <c r="C315" s="12" t="s">
        <v>97</v>
      </c>
      <c r="D315" s="70"/>
      <c r="E315" s="525"/>
      <c r="G315" s="15"/>
    </row>
    <row r="316" spans="1:7">
      <c r="A316" s="8" t="s">
        <v>98</v>
      </c>
      <c r="B316" s="82"/>
      <c r="C316" s="12" t="s">
        <v>98</v>
      </c>
      <c r="D316" s="70"/>
      <c r="E316" s="525"/>
      <c r="F316" s="12" t="s">
        <v>98</v>
      </c>
      <c r="G316" s="70"/>
    </row>
    <row r="317" spans="1:7">
      <c r="A317" s="8" t="s">
        <v>99</v>
      </c>
      <c r="B317" s="69"/>
      <c r="C317" s="12" t="s">
        <v>99</v>
      </c>
      <c r="D317" s="70"/>
      <c r="E317" s="525"/>
      <c r="G317" s="15"/>
    </row>
    <row r="318" spans="1:7">
      <c r="A318" s="8" t="s">
        <v>100</v>
      </c>
      <c r="B318" s="13"/>
      <c r="C318" s="12" t="s">
        <v>100</v>
      </c>
      <c r="D318" s="14"/>
      <c r="E318" s="525"/>
      <c r="F318" s="12" t="s">
        <v>99</v>
      </c>
      <c r="G318" s="70"/>
    </row>
    <row r="319" spans="1:7">
      <c r="A319" s="16" t="s">
        <v>101</v>
      </c>
      <c r="B319" s="17"/>
      <c r="C319" s="16" t="s">
        <v>101</v>
      </c>
      <c r="D319" s="18"/>
      <c r="E319" s="526"/>
      <c r="F319" s="16"/>
      <c r="G319" s="19"/>
    </row>
    <row r="320" spans="1:7" ht="28.5" customHeight="1">
      <c r="A320" s="6" t="str">
        <f ca="1">Brownie_30!$U$1</f>
        <v>Brownie_30</v>
      </c>
      <c r="B320" s="7" t="s">
        <v>87</v>
      </c>
      <c r="C320" s="8" t="s">
        <v>88</v>
      </c>
      <c r="D320" s="425"/>
      <c r="E320" s="524" t="s">
        <v>89</v>
      </c>
      <c r="F320" s="10"/>
      <c r="G320" s="11"/>
    </row>
    <row r="321" spans="1:7">
      <c r="A321" s="527" t="s">
        <v>90</v>
      </c>
      <c r="B321" s="527"/>
      <c r="C321" s="527" t="s">
        <v>91</v>
      </c>
      <c r="D321" s="527"/>
      <c r="E321" s="525"/>
      <c r="F321" s="12" t="s">
        <v>92</v>
      </c>
      <c r="G321" s="428"/>
    </row>
    <row r="322" spans="1:7">
      <c r="A322" s="8" t="s">
        <v>93</v>
      </c>
      <c r="B322" s="81"/>
      <c r="C322" s="12" t="s">
        <v>93</v>
      </c>
      <c r="D322" s="14"/>
      <c r="E322" s="525"/>
      <c r="G322" s="15"/>
    </row>
    <row r="323" spans="1:7">
      <c r="A323" s="8" t="s">
        <v>92</v>
      </c>
      <c r="B323" s="81"/>
      <c r="C323" s="12" t="s">
        <v>92</v>
      </c>
      <c r="D323" s="14"/>
      <c r="E323" s="525"/>
      <c r="F323" s="12" t="s">
        <v>94</v>
      </c>
      <c r="G323" s="14"/>
    </row>
    <row r="324" spans="1:7">
      <c r="A324" s="8" t="s">
        <v>95</v>
      </c>
      <c r="B324" s="81"/>
      <c r="C324" s="12" t="s">
        <v>95</v>
      </c>
      <c r="D324" s="14"/>
      <c r="E324" s="525"/>
      <c r="G324" s="15"/>
    </row>
    <row r="325" spans="1:7">
      <c r="A325" s="8" t="s">
        <v>96</v>
      </c>
      <c r="B325" s="81"/>
      <c r="C325" s="12" t="s">
        <v>96</v>
      </c>
      <c r="D325" s="14"/>
      <c r="E325" s="525"/>
      <c r="F325" s="12" t="s">
        <v>97</v>
      </c>
      <c r="G325" s="70"/>
    </row>
    <row r="326" spans="1:7">
      <c r="A326" s="8" t="s">
        <v>97</v>
      </c>
      <c r="B326" s="82"/>
      <c r="C326" s="12" t="s">
        <v>97</v>
      </c>
      <c r="D326" s="70"/>
      <c r="E326" s="525"/>
      <c r="G326" s="15"/>
    </row>
    <row r="327" spans="1:7">
      <c r="A327" s="8" t="s">
        <v>98</v>
      </c>
      <c r="B327" s="69"/>
      <c r="C327" s="12" t="s">
        <v>98</v>
      </c>
      <c r="D327" s="70"/>
      <c r="E327" s="525"/>
      <c r="F327" s="12" t="s">
        <v>98</v>
      </c>
      <c r="G327" s="70"/>
    </row>
    <row r="328" spans="1:7">
      <c r="A328" s="8" t="s">
        <v>99</v>
      </c>
      <c r="B328" s="69"/>
      <c r="C328" s="12" t="s">
        <v>99</v>
      </c>
      <c r="D328" s="70"/>
      <c r="E328" s="525"/>
      <c r="G328" s="15"/>
    </row>
    <row r="329" spans="1:7">
      <c r="A329" s="8" t="s">
        <v>100</v>
      </c>
      <c r="B329" s="13"/>
      <c r="C329" s="12" t="s">
        <v>100</v>
      </c>
      <c r="D329" s="14"/>
      <c r="E329" s="525"/>
      <c r="F329" s="12" t="s">
        <v>99</v>
      </c>
      <c r="G329" s="70"/>
    </row>
    <row r="330" spans="1:7">
      <c r="A330" s="16" t="s">
        <v>101</v>
      </c>
      <c r="B330" s="17"/>
      <c r="C330" s="16" t="s">
        <v>101</v>
      </c>
      <c r="D330" s="18"/>
      <c r="E330" s="526"/>
      <c r="F330" s="16"/>
      <c r="G330" s="19"/>
    </row>
  </sheetData>
  <sheetProtection algorithmName="SHA-512" hashValue="/gj3NJ4zH9iVxIhbBfCdHSIBaDm7JZu1VkyyDlFEXVznjLOVZFXFFtrfnQBf0HJDoSeL9ZNAyF6yKTw3nAF74A==" saltValue="RmAi159QrK6njdkO2kPWEw==" spinCount="100000" sheet="1" objects="1" scenarios="1" selectLockedCells="1"/>
  <protectedRanges>
    <protectedRange sqref="D67:G67 D144:G144 D89:G89 D1:G1 D100:G100 D23:G23 D56:G56 D78:G78 D122:G122 D12:G12 D133:G133 D34:G34 D111:G111 D45:G45 D155:G155 D232:G232 D309:G309 D254:G254 D166:G166 D265:G265 D188:G188 D221:G221 D243:G243 D287:G287 D177:G177 D298:G298 D199:G199 D276:G276 D210:G210 D320:G320" name="Range2"/>
    <protectedRange sqref="B155 B320" name="Range1_1"/>
    <protectedRange sqref="B144 B309" name="Range1_2"/>
    <protectedRange sqref="B133 B298" name="Range1_3"/>
    <protectedRange sqref="B122 B287" name="Range1_4"/>
    <protectedRange sqref="B111 B276" name="Range1_5"/>
    <protectedRange sqref="B100 B265" name="Range1_6"/>
    <protectedRange sqref="B89 B254" name="Range1_7"/>
    <protectedRange sqref="B78 B243" name="Range1_8"/>
    <protectedRange sqref="B67 B232" name="Range1_9"/>
    <protectedRange sqref="B56 B221" name="Range1_10"/>
    <protectedRange sqref="B45 B210" name="Range1_11"/>
    <protectedRange sqref="B34 B199" name="Range1_12"/>
    <protectedRange sqref="B23 B188" name="Range1_13"/>
    <protectedRange sqref="B12 B177" name="Range1_14"/>
    <protectedRange sqref="B1 B166" name="Range1_15"/>
  </protectedRanges>
  <mergeCells count="90">
    <mergeCell ref="E320:E330"/>
    <mergeCell ref="A321:B321"/>
    <mergeCell ref="C321:D321"/>
    <mergeCell ref="E298:E308"/>
    <mergeCell ref="A299:B299"/>
    <mergeCell ref="C299:D299"/>
    <mergeCell ref="E309:E319"/>
    <mergeCell ref="A310:B310"/>
    <mergeCell ref="C310:D310"/>
    <mergeCell ref="E276:E286"/>
    <mergeCell ref="A277:B277"/>
    <mergeCell ref="C277:D277"/>
    <mergeCell ref="E287:E297"/>
    <mergeCell ref="A288:B288"/>
    <mergeCell ref="C288:D288"/>
    <mergeCell ref="E254:E264"/>
    <mergeCell ref="A255:B255"/>
    <mergeCell ref="C255:D255"/>
    <mergeCell ref="E265:E275"/>
    <mergeCell ref="A266:B266"/>
    <mergeCell ref="C266:D266"/>
    <mergeCell ref="E232:E242"/>
    <mergeCell ref="A233:B233"/>
    <mergeCell ref="C233:D233"/>
    <mergeCell ref="E243:E253"/>
    <mergeCell ref="A244:B244"/>
    <mergeCell ref="C244:D244"/>
    <mergeCell ref="E210:E220"/>
    <mergeCell ref="A211:B211"/>
    <mergeCell ref="C211:D211"/>
    <mergeCell ref="E221:E231"/>
    <mergeCell ref="A222:B222"/>
    <mergeCell ref="C222:D222"/>
    <mergeCell ref="E188:E198"/>
    <mergeCell ref="A189:B189"/>
    <mergeCell ref="C189:D189"/>
    <mergeCell ref="E199:E209"/>
    <mergeCell ref="A200:B200"/>
    <mergeCell ref="C200:D200"/>
    <mergeCell ref="E166:E176"/>
    <mergeCell ref="A167:B167"/>
    <mergeCell ref="C167:D167"/>
    <mergeCell ref="E177:E187"/>
    <mergeCell ref="A178:B178"/>
    <mergeCell ref="C178:D178"/>
    <mergeCell ref="E155:E165"/>
    <mergeCell ref="A35:B35"/>
    <mergeCell ref="E34:E44"/>
    <mergeCell ref="A90:B90"/>
    <mergeCell ref="A68:B68"/>
    <mergeCell ref="A101:B101"/>
    <mergeCell ref="C90:D90"/>
    <mergeCell ref="C68:D68"/>
    <mergeCell ref="E100:E110"/>
    <mergeCell ref="C101:D101"/>
    <mergeCell ref="E89:E99"/>
    <mergeCell ref="A79:B79"/>
    <mergeCell ref="E45:E55"/>
    <mergeCell ref="E56:E66"/>
    <mergeCell ref="C35:D35"/>
    <mergeCell ref="C79:D79"/>
    <mergeCell ref="E67:E77"/>
    <mergeCell ref="A156:B156"/>
    <mergeCell ref="C156:D156"/>
    <mergeCell ref="E1:E11"/>
    <mergeCell ref="E12:E22"/>
    <mergeCell ref="E23:E33"/>
    <mergeCell ref="A2:B2"/>
    <mergeCell ref="C2:D2"/>
    <mergeCell ref="C13:D13"/>
    <mergeCell ref="A13:B13"/>
    <mergeCell ref="A24:B24"/>
    <mergeCell ref="C24:D24"/>
    <mergeCell ref="A46:B46"/>
    <mergeCell ref="C46:D46"/>
    <mergeCell ref="C57:D57"/>
    <mergeCell ref="A57:B57"/>
    <mergeCell ref="E78:E88"/>
    <mergeCell ref="E133:E143"/>
    <mergeCell ref="A134:B134"/>
    <mergeCell ref="C134:D134"/>
    <mergeCell ref="E144:E154"/>
    <mergeCell ref="A145:B145"/>
    <mergeCell ref="C145:D145"/>
    <mergeCell ref="E111:E121"/>
    <mergeCell ref="A112:B112"/>
    <mergeCell ref="C112:D112"/>
    <mergeCell ref="E122:E132"/>
    <mergeCell ref="A123:B123"/>
    <mergeCell ref="C123:D123"/>
  </mergeCells>
  <phoneticPr fontId="6" type="noConversion"/>
  <pageMargins left="0.75" right="0.75" top="1" bottom="0.5" header="0.25" footer="0.25"/>
  <pageSetup scale="74" fitToHeight="0" orientation="portrait" horizontalDpi="4294967293" r:id="rId1"/>
  <headerFooter alignWithMargins="0">
    <oddHeader>&amp;C&amp;"Arial,Bold"&amp;14BrownieTrax&amp;"Arial,Regular"&amp;10
&amp;"Arial,Bold"&amp;12Parent Contact Info - &amp;D</oddHeader>
    <oddFooter>&amp;CPage &amp;P</oddFooter>
  </headerFooter>
  <rowBreaks count="1" manualBreakCount="1">
    <brk id="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61DE0-8B4E-4E22-B29E-D288CBE52A4C}">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Brownie_6</v>
      </c>
      <c r="U1" s="349" t="str">
        <f ca="1">MID(CELL("filename",A1),FIND(IF(ISERROR(FIND("]",CELL("filename",A1))),"$","]"),CELL("filename",A1))+1,256)</f>
        <v>Brownie_6</v>
      </c>
      <c r="W1" s="350" t="str">
        <f ca="1">IF(T1&lt;&gt;"",T1,"")</f>
        <v>Brownie_6</v>
      </c>
      <c r="X1" s="351"/>
      <c r="Y1" s="351"/>
      <c r="Z1" s="352"/>
      <c r="AA1" s="353"/>
      <c r="AB1" s="351"/>
      <c r="AC1" s="351"/>
      <c r="AD1" s="352"/>
    </row>
    <row r="2" spans="2:30" ht="12.95" customHeight="1">
      <c r="T2" s="357"/>
    </row>
    <row r="3" spans="2:30" ht="12.95" customHeight="1"/>
    <row r="4" spans="2:30" ht="12.95" customHeight="1">
      <c r="B4" s="360"/>
      <c r="C4" s="361" t="s">
        <v>130</v>
      </c>
      <c r="D4" s="292" t="str">
        <f>IF(Badges!$I11="A","/","")</f>
        <v/>
      </c>
      <c r="E4" s="292" t="str">
        <f>IF(Badges!$I15="A","/","")</f>
        <v/>
      </c>
      <c r="F4" s="292" t="str">
        <f>IF(Badges!$I19="A","/","")</f>
        <v/>
      </c>
      <c r="G4" s="292" t="str">
        <f>IF(Badges!$I23="A","/","")</f>
        <v/>
      </c>
      <c r="H4" s="292" t="str">
        <f>IF(Badges!$I27="A","/","")</f>
        <v/>
      </c>
      <c r="I4" s="293" t="str">
        <f>IF(Summary!$L4="E","E","")</f>
        <v/>
      </c>
      <c r="J4" s="293" t="str">
        <f>IF(Summary!$M4="Y","R","")</f>
        <v/>
      </c>
      <c r="K4" s="285" t="str">
        <f>IF(COUNT(#REF!)=4,MAX(#REF!),"")</f>
        <v/>
      </c>
      <c r="L4" s="360"/>
      <c r="M4" s="362" t="s">
        <v>897</v>
      </c>
      <c r="N4" s="363"/>
      <c r="O4" s="363"/>
      <c r="P4" s="363"/>
      <c r="Q4" s="363"/>
      <c r="R4" s="364"/>
      <c r="S4" s="293" t="str">
        <f>IF(Summary!$L67="E","E","")</f>
        <v/>
      </c>
      <c r="T4" s="293" t="str">
        <f>IF(Summary!$M67="Y","R","")</f>
        <v/>
      </c>
      <c r="W4" s="474" t="str">
        <f>'Fun Patches'!C5</f>
        <v>&lt;List Patch Here&gt;</v>
      </c>
      <c r="X4" s="475" t="str">
        <f>IF(Summary!$L113="E","E","")</f>
        <v/>
      </c>
      <c r="Y4" s="475" t="str">
        <f>IF(Summary!$M113="Y","R","")</f>
        <v/>
      </c>
      <c r="AA4" s="286"/>
      <c r="AB4" s="283"/>
      <c r="AC4" s="284"/>
    </row>
    <row r="5" spans="2:30" ht="12.95" customHeight="1">
      <c r="B5" s="360"/>
      <c r="C5" s="365" t="s">
        <v>152</v>
      </c>
      <c r="D5" s="292" t="str">
        <f>IF(Badges!$I34="A","/","")</f>
        <v/>
      </c>
      <c r="E5" s="292" t="str">
        <f>IF(Badges!$I38="A","/","")</f>
        <v/>
      </c>
      <c r="F5" s="292" t="str">
        <f>IF(Badges!$I42="A","/","")</f>
        <v/>
      </c>
      <c r="G5" s="292" t="str">
        <f>IF(Badges!$I46="A","/","")</f>
        <v/>
      </c>
      <c r="H5" s="292" t="str">
        <f>IF(Badges!$I50="A","/","")</f>
        <v/>
      </c>
      <c r="I5" s="293" t="str">
        <f>IF(Summary!$L5="E","E","")</f>
        <v/>
      </c>
      <c r="J5" s="293" t="str">
        <f>IF(Summary!$M5="Y","R","")</f>
        <v/>
      </c>
      <c r="L5" s="360"/>
      <c r="M5" s="366" t="s">
        <v>1085</v>
      </c>
      <c r="N5" s="367"/>
      <c r="O5" s="367"/>
      <c r="P5" s="367"/>
      <c r="Q5" s="367"/>
      <c r="R5" s="368"/>
      <c r="S5" s="301" t="str">
        <f>IF(Summary!$L64="E","E","")</f>
        <v/>
      </c>
      <c r="T5" s="301" t="str">
        <f>IF(Summary!$M64="Y","R","")</f>
        <v/>
      </c>
      <c r="W5" s="476" t="str">
        <f>'Fun Patches'!C6</f>
        <v>&lt;List Patch Here&gt;</v>
      </c>
      <c r="X5" s="475" t="str">
        <f>IF(Summary!$L114="E","E","")</f>
        <v/>
      </c>
      <c r="Y5" s="475" t="str">
        <f>IF(Summary!$M114="Y","R","")</f>
        <v/>
      </c>
      <c r="AA5" s="472"/>
      <c r="AB5" s="287"/>
      <c r="AC5" s="288"/>
    </row>
    <row r="6" spans="2:30" ht="12.95" customHeight="1" thickBot="1">
      <c r="B6" s="360"/>
      <c r="C6" s="369" t="s">
        <v>193</v>
      </c>
      <c r="D6" s="297" t="str">
        <f>IF(Badges!$I80="A","/","")</f>
        <v/>
      </c>
      <c r="E6" s="297" t="str">
        <f>IF(Badges!$I84="A","/","")</f>
        <v/>
      </c>
      <c r="F6" s="297" t="str">
        <f>IF(Badges!$I88="A","/","")</f>
        <v/>
      </c>
      <c r="G6" s="297" t="str">
        <f>IF(Badges!$I92="A","/","")</f>
        <v/>
      </c>
      <c r="H6" s="297" t="str">
        <f>IF(Badges!$I96="A","/","")</f>
        <v/>
      </c>
      <c r="I6" s="295" t="str">
        <f>IF(Summary!$L7="E","E","")</f>
        <v/>
      </c>
      <c r="J6" s="295" t="str">
        <f>IF(Summary!$M7="Y","R","")</f>
        <v/>
      </c>
      <c r="L6" s="360"/>
      <c r="M6" s="366" t="s">
        <v>1086</v>
      </c>
      <c r="N6" s="367"/>
      <c r="O6" s="367"/>
      <c r="P6" s="367"/>
      <c r="Q6" s="367"/>
      <c r="R6" s="368"/>
      <c r="S6" s="301" t="str">
        <f>IF(Summary!$L65="E","E","")</f>
        <v/>
      </c>
      <c r="T6" s="301" t="str">
        <f>IF(Summary!$M65="Y","R","")</f>
        <v/>
      </c>
      <c r="W6" s="476" t="str">
        <f>'Fun Patches'!C7</f>
        <v>&lt;List Patch Here&gt;</v>
      </c>
      <c r="X6" s="475" t="str">
        <f>IF(Summary!$L115="E","E","")</f>
        <v/>
      </c>
      <c r="Y6" s="475" t="str">
        <f>IF(Summary!$M115="Y","R","")</f>
        <v/>
      </c>
      <c r="AA6" s="472"/>
      <c r="AB6" s="287"/>
      <c r="AC6" s="288"/>
    </row>
    <row r="7" spans="2:30" ht="12.95" customHeight="1" thickBot="1">
      <c r="B7" s="360"/>
      <c r="C7" s="370" t="s">
        <v>233</v>
      </c>
      <c r="D7" s="292" t="str">
        <f>IF(Badges!$I126="A","/","")</f>
        <v/>
      </c>
      <c r="E7" s="292" t="str">
        <f>IF(Badges!$I130="A","/","")</f>
        <v/>
      </c>
      <c r="F7" s="292" t="str">
        <f>IF(Badges!$I134="A","/","")</f>
        <v/>
      </c>
      <c r="G7" s="292" t="str">
        <f>IF(Badges!$I138="A","/","")</f>
        <v/>
      </c>
      <c r="H7" s="292" t="str">
        <f>IF(Badges!$I142="A","/","")</f>
        <v/>
      </c>
      <c r="I7" s="293" t="str">
        <f>IF(Summary!$L9="E","E","")</f>
        <v/>
      </c>
      <c r="J7" s="293" t="str">
        <f>IF(Summary!$M9="Y","R","")</f>
        <v/>
      </c>
      <c r="L7" s="360"/>
      <c r="M7" s="371" t="s">
        <v>1087</v>
      </c>
      <c r="N7" s="372"/>
      <c r="O7" s="372"/>
      <c r="P7" s="372"/>
      <c r="Q7" s="372"/>
      <c r="R7" s="373"/>
      <c r="S7" s="295" t="str">
        <f>IF(Summary!$L66="E","E","")</f>
        <v/>
      </c>
      <c r="T7" s="295" t="str">
        <f>IF(Summary!$M66="Y","R","")</f>
        <v/>
      </c>
      <c r="U7" s="354" t="str">
        <f>IF(COUNTIF(S4:S7,"E")=4,"C"," ")</f>
        <v xml:space="preserve"> </v>
      </c>
      <c r="W7" s="476" t="str">
        <f>'Fun Patches'!C8</f>
        <v>&lt;List Patch Here&gt;</v>
      </c>
      <c r="X7" s="475" t="str">
        <f>IF(Summary!$L116="E","E","")</f>
        <v/>
      </c>
      <c r="Y7" s="475" t="str">
        <f>IF(Summary!$M116="Y","R","")</f>
        <v/>
      </c>
      <c r="AA7" s="472"/>
      <c r="AB7" s="287"/>
      <c r="AC7" s="288"/>
    </row>
    <row r="8" spans="2:30" ht="12.95" customHeight="1">
      <c r="B8" s="360"/>
      <c r="C8" s="365" t="s">
        <v>254</v>
      </c>
      <c r="D8" s="334" t="str">
        <f>IF(Badges!$I149="A","/","")</f>
        <v/>
      </c>
      <c r="E8" s="334" t="str">
        <f>IF(Badges!$I153="A","/","")</f>
        <v/>
      </c>
      <c r="F8" s="334" t="str">
        <f>IF(Badges!$I157="A","/","")</f>
        <v/>
      </c>
      <c r="G8" s="334" t="str">
        <f>IF(Badges!$I161="A","/","")</f>
        <v/>
      </c>
      <c r="H8" s="334" t="str">
        <f>IF(Badges!$I165="A","/","")</f>
        <v/>
      </c>
      <c r="I8" s="301" t="str">
        <f>IF(Summary!$L10="E","E","")</f>
        <v/>
      </c>
      <c r="J8" s="301" t="str">
        <f>IF(Summary!$M10="Y","R","")</f>
        <v/>
      </c>
      <c r="L8" s="360"/>
      <c r="M8" s="362" t="s">
        <v>1054</v>
      </c>
      <c r="N8" s="363"/>
      <c r="O8" s="363"/>
      <c r="P8" s="363"/>
      <c r="Q8" s="363"/>
      <c r="R8" s="364"/>
      <c r="S8" s="293" t="str">
        <f>IF(Summary!$L72="E","E","")</f>
        <v/>
      </c>
      <c r="T8" s="293" t="str">
        <f>IF(Summary!$M72="Y","R","")</f>
        <v/>
      </c>
      <c r="W8" s="476" t="str">
        <f>'Fun Patches'!C9</f>
        <v>&lt;List Patch Here&gt;</v>
      </c>
      <c r="X8" s="475" t="str">
        <f>IF(Summary!$L117="E","E","")</f>
        <v/>
      </c>
      <c r="Y8" s="475" t="str">
        <f>IF(Summary!$M117="Y","R","")</f>
        <v/>
      </c>
      <c r="AA8" s="472"/>
      <c r="AB8" s="287"/>
      <c r="AC8" s="288"/>
    </row>
    <row r="9" spans="2:30" ht="12.95" customHeight="1" thickBot="1">
      <c r="B9" s="360"/>
      <c r="C9" s="374" t="s">
        <v>275</v>
      </c>
      <c r="D9" s="297" t="str">
        <f>IF(Badges!$I172="A","/","")</f>
        <v/>
      </c>
      <c r="E9" s="297" t="str">
        <f>IF(Badges!$I176="A","/","")</f>
        <v/>
      </c>
      <c r="F9" s="297" t="str">
        <f>IF(Badges!$I180="A","/","")</f>
        <v/>
      </c>
      <c r="G9" s="297" t="str">
        <f>IF(Badges!$I184="A","/","")</f>
        <v/>
      </c>
      <c r="H9" s="297" t="str">
        <f>IF(Badges!$I188="A","/","")</f>
        <v/>
      </c>
      <c r="I9" s="295" t="str">
        <f>IF(Summary!$L11="E","E","")</f>
        <v/>
      </c>
      <c r="J9" s="295" t="str">
        <f>IF(Summary!$M11="Y","R","")</f>
        <v/>
      </c>
      <c r="L9" s="360"/>
      <c r="M9" s="366" t="s">
        <v>1088</v>
      </c>
      <c r="N9" s="367"/>
      <c r="O9" s="367"/>
      <c r="P9" s="367"/>
      <c r="Q9" s="367"/>
      <c r="R9" s="368"/>
      <c r="S9" s="301" t="str">
        <f>IF(Summary!$L69="E","E","")</f>
        <v/>
      </c>
      <c r="T9" s="301" t="str">
        <f>IF(Summary!$M69="Y","R","")</f>
        <v/>
      </c>
      <c r="W9" s="476" t="str">
        <f>'Fun Patches'!C10</f>
        <v>&lt;List Patch Here&gt;</v>
      </c>
      <c r="X9" s="475" t="str">
        <f>IF(Summary!$L118="E","E","")</f>
        <v/>
      </c>
      <c r="Y9" s="475" t="str">
        <f>IF(Summary!$M118="Y","R","")</f>
        <v/>
      </c>
      <c r="AA9" s="472"/>
      <c r="AB9" s="287"/>
      <c r="AC9" s="288"/>
    </row>
    <row r="10" spans="2:30" ht="12.95" customHeight="1">
      <c r="B10" s="360"/>
      <c r="C10" s="361" t="s">
        <v>278</v>
      </c>
      <c r="D10" s="292" t="str">
        <f>IF(Badges!$I195="A","/","")</f>
        <v/>
      </c>
      <c r="E10" s="292" t="str">
        <f>IF(Badges!$I199="A","/","")</f>
        <v/>
      </c>
      <c r="F10" s="292" t="str">
        <f>IF(Badges!$I202="A","/","")</f>
        <v/>
      </c>
      <c r="G10" s="292" t="str">
        <f>IF(Badges!$I206="A","/","")</f>
        <v/>
      </c>
      <c r="H10" s="292" t="str">
        <f>IF(Badges!$I210="A","/","")</f>
        <v/>
      </c>
      <c r="I10" s="293" t="str">
        <f>IF(Summary!$L12="E","E","")</f>
        <v/>
      </c>
      <c r="J10" s="293" t="str">
        <f>IF(Summary!$M12="Y","R","")</f>
        <v/>
      </c>
      <c r="K10" s="285" t="str">
        <f>IF(COUNT(#REF!)=4,MAX(#REF!),"")</f>
        <v/>
      </c>
      <c r="L10" s="360"/>
      <c r="M10" s="366" t="s">
        <v>1089</v>
      </c>
      <c r="N10" s="367"/>
      <c r="O10" s="367"/>
      <c r="P10" s="367"/>
      <c r="Q10" s="367"/>
      <c r="R10" s="368"/>
      <c r="S10" s="301" t="str">
        <f>IF(Summary!$L70="E","E","")</f>
        <v/>
      </c>
      <c r="T10" s="301" t="str">
        <f>IF(Summary!$M70="Y","R","")</f>
        <v/>
      </c>
      <c r="W10" s="476" t="str">
        <f>'Fun Patches'!C11</f>
        <v>&lt;List Patch Here&gt;</v>
      </c>
      <c r="X10" s="475" t="str">
        <f>IF(Summary!$L119="E","E","")</f>
        <v/>
      </c>
      <c r="Y10" s="475" t="str">
        <f>IF(Summary!$M119="Y","R","")</f>
        <v/>
      </c>
      <c r="AA10" s="472"/>
      <c r="AB10" s="287"/>
      <c r="AC10" s="288"/>
    </row>
    <row r="11" spans="2:30" ht="12.95" customHeight="1" thickBot="1">
      <c r="B11" s="360"/>
      <c r="C11" s="365" t="s">
        <v>297</v>
      </c>
      <c r="D11" s="334" t="str">
        <f>IF(Badges!$I217="A","/","")</f>
        <v/>
      </c>
      <c r="E11" s="334" t="str">
        <f>IF(Badges!$I221="A","/","")</f>
        <v/>
      </c>
      <c r="F11" s="334" t="str">
        <f>IF(Badges!$I225="A","/","")</f>
        <v/>
      </c>
      <c r="G11" s="334" t="str">
        <f>IF(Badges!$I229="A","/","")</f>
        <v/>
      </c>
      <c r="H11" s="334" t="str">
        <f>IF(Badges!$I233="A","/","")</f>
        <v/>
      </c>
      <c r="I11" s="301" t="str">
        <f>IF(Summary!$L13="E","E","")</f>
        <v/>
      </c>
      <c r="J11" s="301" t="str">
        <f>IF(Summary!$M13="Y","R","")</f>
        <v/>
      </c>
      <c r="L11" s="360"/>
      <c r="M11" s="375" t="s">
        <v>1090</v>
      </c>
      <c r="N11" s="376"/>
      <c r="O11" s="376"/>
      <c r="P11" s="376"/>
      <c r="Q11" s="376"/>
      <c r="R11" s="377"/>
      <c r="S11" s="298" t="str">
        <f>IF(Summary!$L71="E","E","")</f>
        <v/>
      </c>
      <c r="T11" s="298" t="str">
        <f>IF(Summary!$M71="Y","R","")</f>
        <v/>
      </c>
      <c r="U11" s="354" t="str">
        <f>IF(COUNTIF(S8:S11,"E")=4,"C"," ")</f>
        <v xml:space="preserve"> </v>
      </c>
      <c r="W11" s="476" t="str">
        <f>'Fun Patches'!C12</f>
        <v>&lt;List Patch Here&gt;</v>
      </c>
      <c r="X11" s="475" t="str">
        <f>IF(Summary!$L120="E","E","")</f>
        <v/>
      </c>
      <c r="Y11" s="475" t="str">
        <f>IF(Summary!$M120="Y","R","")</f>
        <v/>
      </c>
      <c r="AA11" s="472"/>
      <c r="AB11" s="287"/>
      <c r="AC11" s="288"/>
    </row>
    <row r="12" spans="2:30" ht="12.95" customHeight="1" thickBot="1">
      <c r="B12" s="360"/>
      <c r="C12" s="365" t="s">
        <v>319</v>
      </c>
      <c r="D12" s="297" t="str">
        <f>IF(Badges!$I263="A","/","")</f>
        <v/>
      </c>
      <c r="E12" s="297" t="str">
        <f>IF(Badges!$I267="A","/","")</f>
        <v/>
      </c>
      <c r="F12" s="297" t="str">
        <f>IF(Badges!$I271="A","/","")</f>
        <v/>
      </c>
      <c r="G12" s="297" t="str">
        <f>IF(Badges!$I275="A","/","")</f>
        <v/>
      </c>
      <c r="H12" s="297" t="str">
        <f>IF(Badges!$I279="A","/","")</f>
        <v/>
      </c>
      <c r="I12" s="295" t="str">
        <f>IF(Summary!$L15="E","E","")</f>
        <v/>
      </c>
      <c r="J12" s="295" t="str">
        <f>IF(Summary!$M15="Y","R","")</f>
        <v/>
      </c>
      <c r="L12" s="360"/>
      <c r="M12" s="378" t="s">
        <v>1055</v>
      </c>
      <c r="N12" s="379"/>
      <c r="O12" s="379"/>
      <c r="P12" s="379"/>
      <c r="Q12" s="379"/>
      <c r="R12" s="380"/>
      <c r="S12" s="299" t="str">
        <f>IF(Summary!$L77="E","E","")</f>
        <v/>
      </c>
      <c r="T12" s="299" t="str">
        <f>IF(Summary!$M77="Y","R","")</f>
        <v/>
      </c>
      <c r="W12" s="476" t="str">
        <f>'Fun Patches'!C13</f>
        <v>&lt;List Patch Here&gt;</v>
      </c>
      <c r="X12" s="475" t="str">
        <f>IF(Summary!$L121="E","E","")</f>
        <v/>
      </c>
      <c r="Y12" s="475" t="str">
        <f>IF(Summary!$M121="Y","R","")</f>
        <v/>
      </c>
      <c r="AA12" s="472"/>
      <c r="AB12" s="287"/>
      <c r="AC12" s="288"/>
    </row>
    <row r="13" spans="2:30" ht="12.95" customHeight="1">
      <c r="B13" s="360"/>
      <c r="C13" s="370" t="s">
        <v>372</v>
      </c>
      <c r="D13" s="292" t="str">
        <f>IF(Badges!$I322="A","/","")</f>
        <v/>
      </c>
      <c r="E13" s="292" t="str">
        <f>IF(Badges!$I326="A","/","")</f>
        <v/>
      </c>
      <c r="F13" s="292" t="str">
        <f>IF(Badges!$I330="A","/","")</f>
        <v/>
      </c>
      <c r="G13" s="292" t="str">
        <f>IF(Badges!$I334="A","/","")</f>
        <v/>
      </c>
      <c r="H13" s="292" t="str">
        <f>IF(Badges!$I338="A","/","")</f>
        <v/>
      </c>
      <c r="I13" s="293" t="str">
        <f>IF(Summary!$L18="E","E","")</f>
        <v/>
      </c>
      <c r="J13" s="293" t="str">
        <f>IF(Summary!$M18="Y","R","")</f>
        <v/>
      </c>
      <c r="L13" s="360"/>
      <c r="M13" s="366" t="s">
        <v>925</v>
      </c>
      <c r="N13" s="367"/>
      <c r="O13" s="367"/>
      <c r="P13" s="367"/>
      <c r="Q13" s="367"/>
      <c r="R13" s="368"/>
      <c r="S13" s="301" t="str">
        <f>IF(Summary!$L74="E","E","")</f>
        <v/>
      </c>
      <c r="T13" s="301" t="str">
        <f>IF(Summary!$M74="Y","R","")</f>
        <v/>
      </c>
      <c r="W13" s="476" t="str">
        <f>'Fun Patches'!C14</f>
        <v>&lt;List Patch Here&gt;</v>
      </c>
      <c r="X13" s="475" t="str">
        <f>IF(Summary!$L122="E","E","")</f>
        <v/>
      </c>
      <c r="Y13" s="475" t="str">
        <f>IF(Summary!$M122="Y","R","")</f>
        <v/>
      </c>
      <c r="AA13" s="472"/>
      <c r="AB13" s="287"/>
      <c r="AC13" s="288"/>
    </row>
    <row r="14" spans="2:30" ht="12.95" customHeight="1">
      <c r="B14" s="360"/>
      <c r="C14" s="365" t="s">
        <v>393</v>
      </c>
      <c r="D14" s="334" t="str">
        <f>IF(Badges!$I345="A","/","")</f>
        <v/>
      </c>
      <c r="E14" s="334" t="str">
        <f>IF(Badges!$I349="A","/","")</f>
        <v/>
      </c>
      <c r="F14" s="334" t="str">
        <f>IF(Badges!$I353="A","/","")</f>
        <v/>
      </c>
      <c r="G14" s="334" t="str">
        <f>IF(Badges!$I357="A","/","")</f>
        <v/>
      </c>
      <c r="H14" s="334" t="str">
        <f>IF(Badges!$I361="A","/","")</f>
        <v/>
      </c>
      <c r="I14" s="301" t="str">
        <f>IF(Summary!$L19="E","E","")</f>
        <v/>
      </c>
      <c r="J14" s="301" t="str">
        <f>IF(Summary!$M19="Y","R","")</f>
        <v/>
      </c>
      <c r="K14" s="285" t="str">
        <f>IF(COUNT(#REF!)=4,MAX(#REF!),"")</f>
        <v/>
      </c>
      <c r="L14" s="360"/>
      <c r="M14" s="366" t="s">
        <v>927</v>
      </c>
      <c r="N14" s="367"/>
      <c r="O14" s="367"/>
      <c r="P14" s="367"/>
      <c r="Q14" s="367"/>
      <c r="R14" s="368"/>
      <c r="S14" s="301" t="str">
        <f>IF(Summary!$L75="E","E","")</f>
        <v/>
      </c>
      <c r="T14" s="301" t="str">
        <f>IF(Summary!$M75="Y","R","")</f>
        <v/>
      </c>
      <c r="W14" s="476" t="str">
        <f>'Fun Patches'!C15</f>
        <v>&lt;List Patch Here&gt;</v>
      </c>
      <c r="X14" s="475" t="str">
        <f>IF(Summary!$L123="E","E","")</f>
        <v/>
      </c>
      <c r="Y14" s="475" t="str">
        <f>IF(Summary!$M123="Y","R","")</f>
        <v/>
      </c>
      <c r="AA14" s="472"/>
      <c r="AB14" s="287"/>
      <c r="AC14" s="288"/>
    </row>
    <row r="15" spans="2:30" ht="12.95" customHeight="1" thickBot="1">
      <c r="B15" s="360"/>
      <c r="C15" s="374" t="s">
        <v>414</v>
      </c>
      <c r="D15" s="297" t="str">
        <f>IF(Badges!$I368="A","/","")</f>
        <v/>
      </c>
      <c r="E15" s="297" t="str">
        <f>IF(Badges!$I372="A","/","")</f>
        <v/>
      </c>
      <c r="F15" s="297" t="str">
        <f>IF(Badges!$I376="A","/","")</f>
        <v/>
      </c>
      <c r="G15" s="297" t="str">
        <f>IF(Badges!$I380="A","/","")</f>
        <v/>
      </c>
      <c r="H15" s="297" t="str">
        <f>IF(Badges!$I384="A","/","")</f>
        <v/>
      </c>
      <c r="I15" s="295" t="str">
        <f>IF(Summary!$L20="E","E","")</f>
        <v/>
      </c>
      <c r="J15" s="295" t="str">
        <f>IF(Summary!$M20="Y","R","")</f>
        <v/>
      </c>
      <c r="L15" s="360"/>
      <c r="M15" s="371" t="s">
        <v>929</v>
      </c>
      <c r="N15" s="372"/>
      <c r="O15" s="372"/>
      <c r="P15" s="372"/>
      <c r="Q15" s="372"/>
      <c r="R15" s="373"/>
      <c r="S15" s="295" t="str">
        <f>IF(Summary!$L76="E","E","")</f>
        <v/>
      </c>
      <c r="T15" s="295" t="str">
        <f>IF(Summary!$M76="Y","R","")</f>
        <v/>
      </c>
      <c r="U15" s="354" t="str">
        <f>IF(COUNTIF(S12:S15,"E")=4,"C"," ")</f>
        <v xml:space="preserve"> </v>
      </c>
      <c r="W15" s="476" t="str">
        <f>'Fun Patches'!C16</f>
        <v>&lt;List Patch Here&gt;</v>
      </c>
      <c r="X15" s="475" t="str">
        <f>IF(Summary!$L124="E","E","")</f>
        <v/>
      </c>
      <c r="Y15" s="475" t="str">
        <f>IF(Summary!$M124="Y","R","")</f>
        <v/>
      </c>
      <c r="AA15" s="472"/>
      <c r="AB15" s="287"/>
      <c r="AC15" s="288"/>
    </row>
    <row r="16" spans="2:30" ht="12.95" customHeight="1">
      <c r="B16" s="360"/>
      <c r="C16" s="365" t="s">
        <v>435</v>
      </c>
      <c r="D16" s="292" t="str">
        <f>IF(Badges!$I391="A","/","")</f>
        <v/>
      </c>
      <c r="E16" s="292" t="str">
        <f>IF(Badges!$I395="A","/","")</f>
        <v/>
      </c>
      <c r="F16" s="292" t="str">
        <f>IF(Badges!$I399="A","/","")</f>
        <v/>
      </c>
      <c r="G16" s="292" t="str">
        <f>IF(Badges!$I403="A","/","")</f>
        <v/>
      </c>
      <c r="H16" s="292" t="str">
        <f>IF(Badges!$I407="A","/","")</f>
        <v/>
      </c>
      <c r="I16" s="293" t="str">
        <f>IF(Summary!$L21="E","E","")</f>
        <v/>
      </c>
      <c r="J16" s="293" t="str">
        <f>IF(Summary!$M21="Y","R","")</f>
        <v/>
      </c>
      <c r="L16" s="360"/>
      <c r="M16" s="361" t="s">
        <v>1056</v>
      </c>
      <c r="N16" s="292" t="str">
        <f>IF(Badges!$I240="A","/","")</f>
        <v/>
      </c>
      <c r="O16" s="292" t="str">
        <f>IF(Badges!$I244="A","/","")</f>
        <v/>
      </c>
      <c r="P16" s="292" t="str">
        <f>IF(Badges!$I248="A","/","")</f>
        <v/>
      </c>
      <c r="Q16" s="292" t="str">
        <f>IF(Badges!$I252="A","/","")</f>
        <v/>
      </c>
      <c r="R16" s="292" t="str">
        <f>IF(Badges!$I256="A","/","")</f>
        <v/>
      </c>
      <c r="S16" s="293" t="str">
        <f>IF(Summary!$L14="E","E","")</f>
        <v/>
      </c>
      <c r="T16" s="293" t="str">
        <f>IF(Summary!$M14="Y","R","")</f>
        <v/>
      </c>
      <c r="W16" s="476" t="str">
        <f>'Fun Patches'!C17</f>
        <v>&lt;List Patch Here&gt;</v>
      </c>
      <c r="X16" s="475" t="str">
        <f>IF(Summary!$L125="E","E","")</f>
        <v/>
      </c>
      <c r="Y16" s="475" t="str">
        <f>IF(Summary!$M125="Y","R","")</f>
        <v/>
      </c>
      <c r="AA16" s="472"/>
      <c r="AB16" s="287"/>
      <c r="AC16" s="288"/>
    </row>
    <row r="17" spans="2:29" ht="12.95" customHeight="1">
      <c r="B17" s="360"/>
      <c r="C17" s="365" t="s">
        <v>456</v>
      </c>
      <c r="D17" s="334" t="str">
        <f>IF(Badges!$I414="A","/","")</f>
        <v/>
      </c>
      <c r="E17" s="334" t="str">
        <f>IF(Badges!$I418="A","/","")</f>
        <v/>
      </c>
      <c r="F17" s="334" t="str">
        <f>IF(Badges!$I422="A","/","")</f>
        <v/>
      </c>
      <c r="G17" s="334" t="str">
        <f>IF(Badges!$I426="A","/","")</f>
        <v/>
      </c>
      <c r="H17" s="334" t="str">
        <f>IF(Badges!$I430="A","/","")</f>
        <v/>
      </c>
      <c r="I17" s="301" t="str">
        <f>IF(Summary!$L22="E","E","")</f>
        <v/>
      </c>
      <c r="J17" s="301" t="str">
        <f>IF(Summary!$M22="Y","R","")</f>
        <v/>
      </c>
      <c r="L17" s="360"/>
      <c r="M17" s="365" t="s">
        <v>1057</v>
      </c>
      <c r="N17" s="292" t="str">
        <f>IF(Badges!$I299="A","/","")</f>
        <v/>
      </c>
      <c r="O17" s="292" t="str">
        <f>IF(Badges!$I303="A","/","")</f>
        <v/>
      </c>
      <c r="P17" s="292" t="str">
        <f>IF(Badges!$I307="A","/","")</f>
        <v/>
      </c>
      <c r="Q17" s="292" t="str">
        <f>IF(Badges!$I311="A","/","")</f>
        <v/>
      </c>
      <c r="R17" s="292" t="str">
        <f>IF(Badges!$I315="A","/","")</f>
        <v/>
      </c>
      <c r="S17" s="293" t="str">
        <f>IF(Summary!$L17="E","E","")</f>
        <v/>
      </c>
      <c r="T17" s="293" t="str">
        <f>IF(Summary!$M17="Y","R","")</f>
        <v/>
      </c>
      <c r="W17" s="476" t="str">
        <f>'Fun Patches'!C18</f>
        <v>&lt;List Patch Here&gt;</v>
      </c>
      <c r="X17" s="475" t="str">
        <f>IF(Summary!$L126="E","E","")</f>
        <v/>
      </c>
      <c r="Y17" s="475" t="str">
        <f>IF(Summary!$M126="Y","R","")</f>
        <v/>
      </c>
      <c r="AA17" s="472"/>
      <c r="AB17" s="287"/>
      <c r="AC17" s="288"/>
    </row>
    <row r="18" spans="2:29" ht="12.95" customHeight="1" thickBot="1">
      <c r="B18" s="360"/>
      <c r="C18" s="365" t="s">
        <v>477</v>
      </c>
      <c r="D18" s="297" t="str">
        <f>IF(Badges!$I437="A","/","")</f>
        <v/>
      </c>
      <c r="E18" s="297" t="str">
        <f>IF(Badges!$I441="A","/","")</f>
        <v/>
      </c>
      <c r="F18" s="297" t="str">
        <f>IF(Badges!$I445="A","/","")</f>
        <v/>
      </c>
      <c r="G18" s="297" t="str">
        <f>IF(Badges!$I449="A","/","")</f>
        <v/>
      </c>
      <c r="H18" s="297" t="str">
        <f>IF(Badges!$I453="A","/","")</f>
        <v/>
      </c>
      <c r="I18" s="295" t="str">
        <f>IF(Summary!$L23="E","E","")</f>
        <v/>
      </c>
      <c r="J18" s="295" t="str">
        <f>IF(Summary!$M23="Y","R","")</f>
        <v/>
      </c>
      <c r="K18" s="285" t="str">
        <f>IF(COUNT(#REF!)=4,MAX(#REF!),"")</f>
        <v/>
      </c>
      <c r="L18" s="360"/>
      <c r="M18" s="365" t="s">
        <v>1058</v>
      </c>
      <c r="N18" s="292" t="str">
        <f>IF(Badges!$I57="A","/","")</f>
        <v/>
      </c>
      <c r="O18" s="292" t="str">
        <f>IF(Badges!$I61="A","/","")</f>
        <v/>
      </c>
      <c r="P18" s="292" t="str">
        <f>IF(Badges!$I65="A","/","")</f>
        <v/>
      </c>
      <c r="Q18" s="292" t="str">
        <f>IF(Badges!$I69="A","/","")</f>
        <v/>
      </c>
      <c r="R18" s="292" t="str">
        <f>IF(Badges!$I73="A","/","")</f>
        <v/>
      </c>
      <c r="S18" s="293" t="str">
        <f>IF(Summary!$L6="E","E","")</f>
        <v/>
      </c>
      <c r="T18" s="293" t="str">
        <f>IF(Summary!$M6="Y","R","")</f>
        <v/>
      </c>
      <c r="W18" s="476" t="str">
        <f>'Fun Patches'!C19</f>
        <v>&lt;List Patch Here&gt;</v>
      </c>
      <c r="X18" s="475" t="str">
        <f>IF(Summary!$L127="E","E","")</f>
        <v/>
      </c>
      <c r="Y18" s="475" t="str">
        <f>IF(Summary!$M127="Y","R","")</f>
        <v/>
      </c>
      <c r="AA18" s="472"/>
      <c r="AB18" s="287"/>
      <c r="AC18" s="288"/>
    </row>
    <row r="19" spans="2:29" ht="12.95" customHeight="1" thickBot="1">
      <c r="B19" s="360"/>
      <c r="C19" s="370" t="s">
        <v>530</v>
      </c>
      <c r="D19" s="292" t="str">
        <f>IF(Badges!$I496="A","/","")</f>
        <v/>
      </c>
      <c r="E19" s="292" t="str">
        <f>IF(Badges!$I500="A","/","")</f>
        <v/>
      </c>
      <c r="F19" s="292" t="str">
        <f>IF(Badges!$I504="A","/","")</f>
        <v/>
      </c>
      <c r="G19" s="292" t="str">
        <f>IF(Badges!$I508="A","/","")</f>
        <v/>
      </c>
      <c r="H19" s="292" t="str">
        <f>IF(Badges!$I512="A","/","")</f>
        <v/>
      </c>
      <c r="I19" s="293" t="str">
        <f>IF(Summary!$L26="E","E","")</f>
        <v/>
      </c>
      <c r="J19" s="293" t="str">
        <f>IF(Summary!$M26="Y","R","")</f>
        <v/>
      </c>
      <c r="L19" s="360"/>
      <c r="M19" s="381" t="s">
        <v>1091</v>
      </c>
      <c r="N19" s="376"/>
      <c r="O19" s="376"/>
      <c r="P19" s="376"/>
      <c r="Q19" s="376"/>
      <c r="R19" s="377"/>
      <c r="S19" s="295" t="str">
        <f>IF(Summary!$L78="E","E","")</f>
        <v/>
      </c>
      <c r="T19" s="295" t="str">
        <f>IF(Summary!$M78="Y","R","")</f>
        <v/>
      </c>
      <c r="U19" s="354" t="str">
        <f>IF(COUNTIF(S16:S19,"E")=4,"C"," ")</f>
        <v xml:space="preserve"> </v>
      </c>
      <c r="W19" s="476" t="str">
        <f>'Fun Patches'!C20</f>
        <v>&lt;List Patch Here&gt;</v>
      </c>
      <c r="X19" s="475" t="str">
        <f>IF(Summary!$L128="E","E","")</f>
        <v/>
      </c>
      <c r="Y19" s="475" t="str">
        <f>IF(Summary!$M128="Y","R","")</f>
        <v/>
      </c>
      <c r="AA19" s="472"/>
      <c r="AB19" s="287"/>
      <c r="AC19" s="288"/>
    </row>
    <row r="20" spans="2:29" ht="12.95" customHeight="1">
      <c r="B20" s="360"/>
      <c r="C20" s="365" t="s">
        <v>551</v>
      </c>
      <c r="D20" s="334" t="str">
        <f>IF(Badges!$I519="A","/","")</f>
        <v/>
      </c>
      <c r="E20" s="334" t="str">
        <f>IF(Badges!$I523="A","/","")</f>
        <v/>
      </c>
      <c r="F20" s="334" t="str">
        <f>IF(Badges!$I527="A","/","")</f>
        <v/>
      </c>
      <c r="G20" s="334" t="str">
        <f>IF(Badges!$I531="A","/","")</f>
        <v/>
      </c>
      <c r="H20" s="334" t="str">
        <f>IF(Badges!$I535="A","/","")</f>
        <v/>
      </c>
      <c r="I20" s="301" t="str">
        <f>IF(Summary!$L27="E","E","")</f>
        <v/>
      </c>
      <c r="J20" s="301" t="str">
        <f>IF(Summary!$M27="Y","R","")</f>
        <v/>
      </c>
      <c r="L20" s="360"/>
      <c r="M20" s="378" t="s">
        <v>935</v>
      </c>
      <c r="N20" s="379"/>
      <c r="O20" s="379"/>
      <c r="P20" s="379"/>
      <c r="Q20" s="379"/>
      <c r="R20" s="380"/>
      <c r="S20" s="293" t="str">
        <f>IF(Summary!$L79="E","E","")</f>
        <v/>
      </c>
      <c r="T20" s="293" t="str">
        <f>IF(Summary!$M79="Y","R","")</f>
        <v/>
      </c>
      <c r="W20" s="476" t="str">
        <f>'Fun Patches'!C21</f>
        <v>&lt;List Patch Here&gt;</v>
      </c>
      <c r="X20" s="475" t="str">
        <f>IF(Summary!$L129="E","E","")</f>
        <v/>
      </c>
      <c r="Y20" s="475" t="str">
        <f>IF(Summary!$M129="Y","R","")</f>
        <v/>
      </c>
      <c r="AA20" s="472"/>
      <c r="AB20" s="287"/>
      <c r="AC20" s="288"/>
    </row>
    <row r="21" spans="2:29" ht="12.95" customHeight="1" thickBot="1">
      <c r="B21" s="360"/>
      <c r="C21" s="374" t="s">
        <v>572</v>
      </c>
      <c r="D21" s="297" t="str">
        <f>IF(Badges!$I542="A","/","")</f>
        <v/>
      </c>
      <c r="E21" s="297" t="str">
        <f>IF(Badges!$I546="A","/","")</f>
        <v/>
      </c>
      <c r="F21" s="297" t="str">
        <f>IF(Badges!$I550="A","/","")</f>
        <v/>
      </c>
      <c r="G21" s="297" t="str">
        <f>IF(Badges!$I554="A","/","")</f>
        <v/>
      </c>
      <c r="H21" s="297" t="str">
        <f>IF(Badges!$I558="A","/","")</f>
        <v/>
      </c>
      <c r="I21" s="295" t="str">
        <f>IF(Summary!$L28="E","E","")</f>
        <v/>
      </c>
      <c r="J21" s="295" t="str">
        <f>IF(Summary!$M28="Y","R","")</f>
        <v/>
      </c>
      <c r="L21" s="360"/>
      <c r="M21" s="371" t="s">
        <v>1092</v>
      </c>
      <c r="N21" s="372"/>
      <c r="O21" s="372"/>
      <c r="P21" s="372"/>
      <c r="Q21" s="372"/>
      <c r="R21" s="373"/>
      <c r="S21" s="295" t="str">
        <f>IF(Summary!$L80="E","E","")</f>
        <v/>
      </c>
      <c r="T21" s="295" t="str">
        <f>IF(Summary!$M80="Y","R","")</f>
        <v/>
      </c>
      <c r="U21" s="354" t="str">
        <f>IF(COUNTIF(S20:S21,"E")=2,"C"," ")</f>
        <v xml:space="preserve"> </v>
      </c>
      <c r="W21" s="476" t="str">
        <f>'Fun Patches'!C22</f>
        <v>&lt;List Patch Here&gt;</v>
      </c>
      <c r="X21" s="475" t="str">
        <f>IF(Summary!$L130="E","E","")</f>
        <v/>
      </c>
      <c r="Y21" s="475" t="str">
        <f>IF(Summary!$M130="Y","R","")</f>
        <v/>
      </c>
      <c r="AA21" s="472"/>
      <c r="AB21" s="287"/>
      <c r="AC21" s="288"/>
    </row>
    <row r="22" spans="2:29" ht="12.95" customHeight="1">
      <c r="B22" s="360"/>
      <c r="C22" s="365" t="s">
        <v>593</v>
      </c>
      <c r="D22" s="292" t="str">
        <f>IF(Badges!$I565="A","/","")</f>
        <v/>
      </c>
      <c r="E22" s="292" t="str">
        <f>IF(Badges!$I569="A","/","")</f>
        <v/>
      </c>
      <c r="F22" s="292" t="str">
        <f>IF(Badges!$I573="A","/","")</f>
        <v/>
      </c>
      <c r="G22" s="292" t="str">
        <f>IF(Badges!$I577="A","/","")</f>
        <v/>
      </c>
      <c r="H22" s="292" t="str">
        <f>IF(Badges!$I581="A","/","")</f>
        <v/>
      </c>
      <c r="I22" s="293" t="str">
        <f>IF(Summary!$L29="E","E","")</f>
        <v/>
      </c>
      <c r="J22" s="293" t="str">
        <f>IF(Summary!$M29="Y","R","")</f>
        <v/>
      </c>
      <c r="K22" s="285" t="str">
        <f>IF(COUNT(#REF!)=2,MAX(#REF!),"")</f>
        <v/>
      </c>
      <c r="L22" s="360"/>
      <c r="M22" s="362" t="s">
        <v>942</v>
      </c>
      <c r="N22" s="363"/>
      <c r="O22" s="363"/>
      <c r="P22" s="363"/>
      <c r="Q22" s="363"/>
      <c r="R22" s="364"/>
      <c r="S22" s="293" t="str">
        <f>IF(Summary!$L81="E","E","")</f>
        <v/>
      </c>
      <c r="T22" s="293" t="str">
        <f>IF(Summary!$M81="Y","R","")</f>
        <v/>
      </c>
      <c r="U22" s="354" t="str">
        <f>IF(COUNTIF(S22:S23,"E")=2,"C"," ")</f>
        <v xml:space="preserve"> </v>
      </c>
      <c r="W22" s="476" t="str">
        <f>'Fun Patches'!C23</f>
        <v>&lt;List Patch Here&gt;</v>
      </c>
      <c r="X22" s="475" t="str">
        <f>IF(Summary!$L131="E","E","")</f>
        <v/>
      </c>
      <c r="Y22" s="475" t="str">
        <f>IF(Summary!$M131="Y","R","")</f>
        <v/>
      </c>
      <c r="AA22" s="472"/>
      <c r="AB22" s="287"/>
      <c r="AC22" s="288"/>
    </row>
    <row r="23" spans="2:29" ht="12.95" customHeight="1" thickBot="1">
      <c r="B23" s="360"/>
      <c r="C23" s="365" t="s">
        <v>614</v>
      </c>
      <c r="D23" s="334" t="str">
        <f>IF(Badges!$I588="A","/","")</f>
        <v/>
      </c>
      <c r="E23" s="334" t="str">
        <f>IF(Badges!$I592="A","/","")</f>
        <v/>
      </c>
      <c r="F23" s="334" t="str">
        <f>IF(Badges!$I596="A","/","")</f>
        <v/>
      </c>
      <c r="G23" s="334" t="str">
        <f>IF(Badges!$I600="A","/","")</f>
        <v/>
      </c>
      <c r="H23" s="334" t="str">
        <f>IF(Badges!$I604="A","/","")</f>
        <v/>
      </c>
      <c r="I23" s="301" t="str">
        <f>IF(Summary!$L30="E","E","")</f>
        <v/>
      </c>
      <c r="J23" s="301" t="str">
        <f>IF(Summary!$M30="Y","R","")</f>
        <v/>
      </c>
      <c r="L23" s="360"/>
      <c r="M23" s="375" t="s">
        <v>1093</v>
      </c>
      <c r="N23" s="376"/>
      <c r="O23" s="376"/>
      <c r="P23" s="376"/>
      <c r="Q23" s="376"/>
      <c r="R23" s="377"/>
      <c r="S23" s="295" t="str">
        <f>IF(Summary!$L82="E","E","")</f>
        <v/>
      </c>
      <c r="T23" s="295" t="str">
        <f>IF(Summary!$M82="Y","R","")</f>
        <v/>
      </c>
      <c r="U23" s="354" t="str">
        <f>IF(COUNTIF(S24:S25,"E")=2,"C"," ")</f>
        <v xml:space="preserve"> </v>
      </c>
      <c r="W23" s="476" t="str">
        <f>'Fun Patches'!C24</f>
        <v>&lt;List Patch Here&gt;</v>
      </c>
      <c r="X23" s="475" t="str">
        <f>IF(Summary!$L132="E","E","")</f>
        <v/>
      </c>
      <c r="Y23" s="475" t="str">
        <f>IF(Summary!$M132="Y","R","")</f>
        <v/>
      </c>
      <c r="AA23" s="472"/>
      <c r="AB23" s="287"/>
      <c r="AC23" s="288"/>
    </row>
    <row r="24" spans="2:29" ht="12.95" customHeight="1" thickBot="1">
      <c r="B24" s="360"/>
      <c r="C24" s="365" t="s">
        <v>635</v>
      </c>
      <c r="D24" s="297" t="str">
        <f>IF(Badges!$I611="A","/","")</f>
        <v/>
      </c>
      <c r="E24" s="297" t="str">
        <f>IF(Badges!$I615="A","/","")</f>
        <v/>
      </c>
      <c r="F24" s="297" t="str">
        <f>IF(Badges!$I619="A","/","")</f>
        <v/>
      </c>
      <c r="G24" s="297" t="str">
        <f>IF(Badges!$I623="A","/","")</f>
        <v/>
      </c>
      <c r="H24" s="297" t="str">
        <f>IF(Badges!$I627="A","/","")</f>
        <v/>
      </c>
      <c r="I24" s="295" t="str">
        <f>IF(Summary!$L31="E","E","")</f>
        <v/>
      </c>
      <c r="J24" s="295" t="str">
        <f>IF(Summary!$M31="Y","R","")</f>
        <v/>
      </c>
      <c r="K24" s="285" t="str">
        <f>IF(COUNT(#REF!)=2,MAX(#REF!),"")</f>
        <v/>
      </c>
      <c r="L24" s="360"/>
      <c r="M24" s="378" t="s">
        <v>948</v>
      </c>
      <c r="N24" s="379"/>
      <c r="O24" s="379"/>
      <c r="P24" s="379"/>
      <c r="Q24" s="379"/>
      <c r="R24" s="380"/>
      <c r="S24" s="293" t="str">
        <f>IF(Summary!$L83="E","E","")</f>
        <v/>
      </c>
      <c r="T24" s="293" t="str">
        <f>IF(Summary!$M83="Y","R","")</f>
        <v/>
      </c>
      <c r="U24" s="439"/>
      <c r="W24" s="476" t="str">
        <f>'Fun Patches'!C25</f>
        <v>&lt;List Patch Here&gt;</v>
      </c>
      <c r="X24" s="475" t="str">
        <f>IF(Summary!$L133="E","E","")</f>
        <v/>
      </c>
      <c r="Y24" s="475" t="str">
        <f>IF(Summary!$M133="Y","R","")</f>
        <v/>
      </c>
      <c r="AA24" s="472"/>
      <c r="AB24" s="287"/>
      <c r="AC24" s="288"/>
    </row>
    <row r="25" spans="2:29" ht="12.95" customHeight="1">
      <c r="B25" s="360"/>
      <c r="C25" s="370" t="s">
        <v>655</v>
      </c>
      <c r="D25" s="292" t="str">
        <f>IF(Badges!$I634="A","/","")</f>
        <v/>
      </c>
      <c r="E25" s="292" t="str">
        <f>IF(Badges!$I638="A","/","")</f>
        <v/>
      </c>
      <c r="F25" s="292" t="str">
        <f>IF(Badges!$I642="A","/","")</f>
        <v/>
      </c>
      <c r="G25" s="292" t="str">
        <f>IF(Badges!$I646="A","/","")</f>
        <v/>
      </c>
      <c r="H25" s="292" t="str">
        <f>IF(Badges!$I650="A","/","")</f>
        <v/>
      </c>
      <c r="I25" s="293" t="str">
        <f>IF(Summary!$L32="E","E","")</f>
        <v/>
      </c>
      <c r="J25" s="293" t="str">
        <f>IF(Summary!$M32="Y","R","")</f>
        <v/>
      </c>
      <c r="L25" s="360"/>
      <c r="M25" s="375" t="s">
        <v>1094</v>
      </c>
      <c r="N25" s="376"/>
      <c r="O25" s="376"/>
      <c r="P25" s="376"/>
      <c r="Q25" s="376"/>
      <c r="R25" s="377"/>
      <c r="S25" s="293" t="str">
        <f>IF(Summary!$L84="E","E","")</f>
        <v/>
      </c>
      <c r="T25" s="293" t="str">
        <f>IF(Summary!$M84="Y","R","")</f>
        <v/>
      </c>
      <c r="U25" s="607" t="s">
        <v>1136</v>
      </c>
      <c r="W25" s="476" t="str">
        <f>'Fun Patches'!C26</f>
        <v>&lt;List Patch Here&gt;</v>
      </c>
      <c r="X25" s="475" t="str">
        <f>IF(Summary!$L134="E","E","")</f>
        <v/>
      </c>
      <c r="Y25" s="475" t="str">
        <f>IF(Summary!$M134="Y","R","")</f>
        <v/>
      </c>
      <c r="AA25" s="472"/>
      <c r="AB25" s="287"/>
      <c r="AC25" s="288"/>
    </row>
    <row r="26" spans="2:29" ht="12.95" customHeight="1">
      <c r="B26" s="360"/>
      <c r="C26" s="365" t="s">
        <v>692</v>
      </c>
      <c r="D26" s="334" t="str">
        <f>IF(Badges!$I680="A","/","")</f>
        <v/>
      </c>
      <c r="E26" s="334" t="str">
        <f>IF(Badges!$I684="A","/","")</f>
        <v/>
      </c>
      <c r="F26" s="334" t="str">
        <f>IF(Badges!$I688="A","/","")</f>
        <v/>
      </c>
      <c r="G26" s="334" t="str">
        <f>IF(Badges!$I692="A","/","")</f>
        <v/>
      </c>
      <c r="H26" s="334" t="str">
        <f>IF(Badges!$I696="A","/","")</f>
        <v/>
      </c>
      <c r="I26" s="301" t="str">
        <f>IF(Summary!$L34="E","E","")</f>
        <v/>
      </c>
      <c r="J26" s="301" t="str">
        <f>IF(Summary!$M34="Y","R","")</f>
        <v/>
      </c>
      <c r="K26" s="285" t="str">
        <f>IF(COUNT(#REF!)=2,MAX(#REF!),"")</f>
        <v/>
      </c>
      <c r="L26" s="398"/>
      <c r="M26" s="398"/>
      <c r="N26" s="399"/>
      <c r="O26" s="399"/>
      <c r="P26" s="399"/>
      <c r="Q26" s="399"/>
      <c r="R26" s="399"/>
      <c r="S26" s="470"/>
      <c r="T26" s="470"/>
      <c r="U26" s="607"/>
      <c r="W26" s="476" t="str">
        <f>'Fun Patches'!C27</f>
        <v>&lt;List Patch Here&gt;</v>
      </c>
      <c r="X26" s="475" t="str">
        <f>IF(Summary!$L135="E","E","")</f>
        <v/>
      </c>
      <c r="Y26" s="475" t="str">
        <f>IF(Summary!$M135="Y","R","")</f>
        <v/>
      </c>
      <c r="AA26" s="472"/>
      <c r="AB26" s="287"/>
      <c r="AC26" s="288"/>
    </row>
    <row r="27" spans="2:29" ht="12.95" customHeight="1" thickBot="1">
      <c r="B27" s="360"/>
      <c r="C27" s="374" t="s">
        <v>713</v>
      </c>
      <c r="D27" s="297" t="str">
        <f>IF(Badges!$I703="A","/","")</f>
        <v/>
      </c>
      <c r="E27" s="297" t="str">
        <f>IF(Badges!$I707="A","/","")</f>
        <v/>
      </c>
      <c r="F27" s="297" t="str">
        <f>IF(Badges!$I711="A","/","")</f>
        <v/>
      </c>
      <c r="G27" s="297" t="str">
        <f>IF(Badges!$I715="A","/","")</f>
        <v/>
      </c>
      <c r="H27" s="297" t="str">
        <f>IF(Badges!$I719="A","/","")</f>
        <v/>
      </c>
      <c r="I27" s="295" t="str">
        <f>IF(Summary!$L35="E","E","")</f>
        <v/>
      </c>
      <c r="J27" s="295" t="str">
        <f>IF(Summary!$M35="Y","R","")</f>
        <v/>
      </c>
      <c r="L27" s="300"/>
      <c r="M27" s="300"/>
      <c r="N27" s="300"/>
      <c r="O27" s="300"/>
      <c r="P27" s="300"/>
      <c r="Q27" s="300"/>
      <c r="R27" s="300"/>
      <c r="S27" s="307"/>
      <c r="T27" s="307"/>
      <c r="U27" s="607"/>
      <c r="W27" s="476" t="str">
        <f>'Fun Patches'!C28</f>
        <v>&lt;List Patch Here&gt;</v>
      </c>
      <c r="X27" s="475" t="str">
        <f>IF(Summary!$L136="E","E","")</f>
        <v/>
      </c>
      <c r="Y27" s="475" t="str">
        <f>IF(Summary!$M136="Y","R","")</f>
        <v/>
      </c>
      <c r="AA27" s="472"/>
      <c r="AB27" s="287"/>
      <c r="AC27" s="288"/>
    </row>
    <row r="28" spans="2:29" ht="12.95" customHeight="1">
      <c r="B28" s="360"/>
      <c r="C28" s="365" t="s">
        <v>734</v>
      </c>
      <c r="D28" s="292" t="str">
        <f>IF(Badges!$I726="A","/","")</f>
        <v/>
      </c>
      <c r="E28" s="292" t="str">
        <f>IF(Badges!$I730="A","/","")</f>
        <v/>
      </c>
      <c r="F28" s="292" t="str">
        <f>IF(Badges!$I734="A","/","")</f>
        <v/>
      </c>
      <c r="G28" s="292" t="str">
        <f>IF(Badges!$I738="A","/","")</f>
        <v/>
      </c>
      <c r="H28" s="292" t="str">
        <f>IF(Badges!$I742="A","/","")</f>
        <v/>
      </c>
      <c r="I28" s="293" t="str">
        <f>IF(Summary!$L36="E","E","")</f>
        <v/>
      </c>
      <c r="J28" s="293" t="str">
        <f>IF(Summary!$M36="Y","R","")</f>
        <v/>
      </c>
      <c r="L28" s="611" t="str">
        <f>'Age-Level'!C117</f>
        <v>Investiture</v>
      </c>
      <c r="M28" s="611"/>
      <c r="N28" s="611"/>
      <c r="O28" s="611"/>
      <c r="P28" s="611"/>
      <c r="Q28" s="611"/>
      <c r="R28" s="613"/>
      <c r="S28" s="293" t="str">
        <f>IF(Summary!$L108="E","E","")</f>
        <v/>
      </c>
      <c r="T28" s="293" t="str">
        <f>IF(Summary!$M108="Y","R","")</f>
        <v/>
      </c>
      <c r="U28" s="607"/>
      <c r="W28" s="476" t="str">
        <f>'Fun Patches'!C29</f>
        <v>&lt;List Patch Here&gt;</v>
      </c>
      <c r="X28" s="475" t="str">
        <f>IF(Summary!$L137="E","E","")</f>
        <v/>
      </c>
      <c r="Y28" s="475" t="str">
        <f>IF(Summary!$M137="Y","R","")</f>
        <v/>
      </c>
      <c r="AA28" s="472"/>
      <c r="AB28" s="287"/>
      <c r="AC28" s="288"/>
    </row>
    <row r="29" spans="2:29" ht="12.95" customHeight="1">
      <c r="B29" s="360"/>
      <c r="C29" s="365" t="s">
        <v>1059</v>
      </c>
      <c r="D29" s="334" t="str">
        <f>IF(Badges!$I103="A","/","")</f>
        <v/>
      </c>
      <c r="E29" s="334" t="str">
        <f>IF(Badges!$I107="A","/","")</f>
        <v/>
      </c>
      <c r="F29" s="334" t="str">
        <f>IF(Badges!$I111="A","/","")</f>
        <v/>
      </c>
      <c r="G29" s="334" t="str">
        <f>IF(Badges!$I115="A","/","")</f>
        <v/>
      </c>
      <c r="H29" s="334" t="str">
        <f>IF(Badges!$I119="A","/","")</f>
        <v/>
      </c>
      <c r="I29" s="301" t="str">
        <f>IF(Summary!$L8="E","E","")</f>
        <v/>
      </c>
      <c r="J29" s="301" t="str">
        <f>IF(Summary!$M8="Y","R","")</f>
        <v/>
      </c>
      <c r="L29" s="611" t="str">
        <f>'Age-Level'!C118</f>
        <v>Rededication (1st year)</v>
      </c>
      <c r="M29" s="611"/>
      <c r="N29" s="611"/>
      <c r="O29" s="611"/>
      <c r="P29" s="611"/>
      <c r="Q29" s="611"/>
      <c r="R29" s="613"/>
      <c r="S29" s="293" t="str">
        <f>IF(Summary!$L109="E","E","")</f>
        <v/>
      </c>
      <c r="T29" s="293" t="str">
        <f>IF(Summary!$M109="Y","R","")</f>
        <v/>
      </c>
      <c r="U29" s="607"/>
      <c r="W29" s="476" t="str">
        <f>'Fun Patches'!C30</f>
        <v>&lt;List Patch Here&gt;</v>
      </c>
      <c r="X29" s="475" t="str">
        <f>IF(Summary!$L138="E","E","")</f>
        <v/>
      </c>
      <c r="Y29" s="475" t="str">
        <f>IF(Summary!$M138="Y","R","")</f>
        <v/>
      </c>
      <c r="AA29" s="472"/>
      <c r="AB29" s="287"/>
      <c r="AC29" s="288"/>
    </row>
    <row r="30" spans="2:29" ht="12.95" customHeight="1" thickBot="1">
      <c r="B30" s="360"/>
      <c r="C30" s="369" t="s">
        <v>1095</v>
      </c>
      <c r="D30" s="297" t="str">
        <f>IF(Badges!$I749="A","/","")</f>
        <v/>
      </c>
      <c r="E30" s="297" t="str">
        <f>IF(Badges!$I753="A","/","")</f>
        <v/>
      </c>
      <c r="F30" s="297" t="str">
        <f>IF(Badges!$I757="A","/","")</f>
        <v/>
      </c>
      <c r="G30" s="297" t="str">
        <f>IF(Badges!$I761="A","/","")</f>
        <v/>
      </c>
      <c r="H30" s="297" t="str">
        <f>IF(Badges!$I765="A","/","")</f>
        <v/>
      </c>
      <c r="I30" s="295" t="str">
        <f>IF(Summary!$L37="E","E","")</f>
        <v/>
      </c>
      <c r="J30" s="295" t="str">
        <f>IF(Summary!$M37="Y","R","")</f>
        <v/>
      </c>
      <c r="L30" s="611" t="str">
        <f>'Age-Level'!C119</f>
        <v>Rededication (2nd year)</v>
      </c>
      <c r="M30" s="611"/>
      <c r="N30" s="611"/>
      <c r="O30" s="611"/>
      <c r="P30" s="611"/>
      <c r="Q30" s="611"/>
      <c r="R30" s="613"/>
      <c r="S30" s="293" t="str">
        <f>IF(Summary!$L110="E","E","")</f>
        <v/>
      </c>
      <c r="T30" s="293" t="str">
        <f>IF(Summary!$M110="Y","R","")</f>
        <v/>
      </c>
      <c r="U30" s="607"/>
      <c r="W30" s="476" t="str">
        <f>'Fun Patches'!C31</f>
        <v>&lt;List Patch Here&gt;</v>
      </c>
      <c r="X30" s="475" t="str">
        <f>IF(Summary!$L139="E","E","")</f>
        <v/>
      </c>
      <c r="Y30" s="475" t="str">
        <f>IF(Summary!$M139="Y","R","")</f>
        <v/>
      </c>
      <c r="AA30" s="472"/>
      <c r="AB30" s="287"/>
      <c r="AC30" s="288"/>
    </row>
    <row r="31" spans="2:29" ht="12.95" customHeight="1">
      <c r="B31" s="360"/>
      <c r="C31" s="370" t="s">
        <v>756</v>
      </c>
      <c r="D31" s="292" t="str">
        <f>IF(Badges!$I772="A","/","")</f>
        <v/>
      </c>
      <c r="E31" s="292" t="str">
        <f>IF(Badges!$I776="A","/","")</f>
        <v/>
      </c>
      <c r="F31" s="292" t="str">
        <f>IF(Badges!$I780="A","/","")</f>
        <v/>
      </c>
      <c r="G31" s="292" t="str">
        <f>IF(Badges!$I784="A","/","")</f>
        <v/>
      </c>
      <c r="H31" s="292" t="str">
        <f>IF(Badges!$I788="A","/","")</f>
        <v/>
      </c>
      <c r="I31" s="293" t="str">
        <f>IF(Summary!$L38="E","E","")</f>
        <v/>
      </c>
      <c r="J31" s="293" t="str">
        <f>IF(Summary!$M38="Y","R","")</f>
        <v/>
      </c>
      <c r="L31" s="611" t="str">
        <f>'Age-Level'!C120</f>
        <v>Rededication (3rd year)</v>
      </c>
      <c r="M31" s="611"/>
      <c r="N31" s="611"/>
      <c r="O31" s="611"/>
      <c r="P31" s="611"/>
      <c r="Q31" s="611"/>
      <c r="R31" s="613"/>
      <c r="S31" s="293" t="str">
        <f>IF(Summary!$L111="E","E","")</f>
        <v/>
      </c>
      <c r="T31" s="293" t="str">
        <f>IF(Summary!$M111="Y","R","")</f>
        <v/>
      </c>
      <c r="U31" s="607"/>
      <c r="W31" s="476" t="str">
        <f>'Fun Patches'!C32</f>
        <v>&lt;List Patch Here&gt;</v>
      </c>
      <c r="X31" s="475" t="str">
        <f>IF(Summary!$L140="E","E","")</f>
        <v/>
      </c>
      <c r="Y31" s="475" t="str">
        <f>IF(Summary!$M140="Y","R","")</f>
        <v/>
      </c>
      <c r="AA31" s="472"/>
      <c r="AB31" s="287"/>
      <c r="AC31" s="288"/>
    </row>
    <row r="32" spans="2:29" ht="12.95" customHeight="1" thickBot="1">
      <c r="B32" s="360"/>
      <c r="C32" s="374" t="s">
        <v>777</v>
      </c>
      <c r="D32" s="297" t="str">
        <f>IF(Badges!$I791="C","/","")</f>
        <v/>
      </c>
      <c r="E32" s="297" t="str">
        <f>IF(Badges!$I792="C","/","")</f>
        <v/>
      </c>
      <c r="F32" s="297" t="str">
        <f>IF(Badges!$I793="C","/","")</f>
        <v/>
      </c>
      <c r="G32" s="297" t="str">
        <f>IF(Badges!$I794="C","/","")</f>
        <v/>
      </c>
      <c r="H32" s="297" t="str">
        <f>IF(Badges!D795="C","/","")</f>
        <v/>
      </c>
      <c r="I32" s="295" t="str">
        <f>IF(Summary!$L39="E","E","")</f>
        <v/>
      </c>
      <c r="J32" s="295" t="str">
        <f>IF(Summary!$M39="Y","R","")</f>
        <v/>
      </c>
      <c r="L32" s="398"/>
      <c r="M32" s="398"/>
      <c r="N32" s="399"/>
      <c r="O32" s="399"/>
      <c r="P32" s="399"/>
      <c r="Q32" s="399"/>
      <c r="R32" s="399"/>
      <c r="S32" s="470"/>
      <c r="T32" s="470"/>
      <c r="U32" s="607"/>
      <c r="W32" s="476" t="str">
        <f>'Fun Patches'!C33</f>
        <v>&lt;List Patch Here&gt;</v>
      </c>
      <c r="X32" s="475" t="str">
        <f>IF(Summary!$L141="E","E","")</f>
        <v/>
      </c>
      <c r="Y32" s="475" t="str">
        <f>IF(Summary!$M141="Y","R","")</f>
        <v/>
      </c>
      <c r="AA32" s="472"/>
      <c r="AB32" s="287"/>
      <c r="AC32" s="288"/>
    </row>
    <row r="33" spans="2:29" ht="12.95" customHeight="1">
      <c r="B33" s="360"/>
      <c r="C33" s="361" t="s">
        <v>1096</v>
      </c>
      <c r="D33" s="292" t="str">
        <f>IF(Badges!$I802="A","/","")</f>
        <v/>
      </c>
      <c r="E33" s="292" t="str">
        <f>IF(Badges!$I806="A","/","")</f>
        <v/>
      </c>
      <c r="F33" s="292" t="str">
        <f>IF(Badges!$I810="A","/","")</f>
        <v/>
      </c>
      <c r="G33" s="292" t="str">
        <f>IF(Badges!$I814="A","/","")</f>
        <v/>
      </c>
      <c r="H33" s="292" t="str">
        <f>IF(Badges!$I818="A","/","")</f>
        <v/>
      </c>
      <c r="I33" s="293" t="str">
        <f>IF(Summary!$L40="E","E","")</f>
        <v/>
      </c>
      <c r="J33" s="293" t="str">
        <f>IF(Summary!$M40="Y","R","")</f>
        <v/>
      </c>
      <c r="L33" s="300"/>
      <c r="M33" s="300"/>
      <c r="N33" s="300"/>
      <c r="O33" s="300"/>
      <c r="P33" s="300"/>
      <c r="Q33" s="300"/>
      <c r="R33" s="300"/>
      <c r="S33" s="307"/>
      <c r="T33" s="307"/>
      <c r="U33" s="607"/>
      <c r="W33" s="476" t="str">
        <f>'Fun Patches'!C34</f>
        <v>&lt;List Patch Here&gt;</v>
      </c>
      <c r="X33" s="475" t="str">
        <f>IF(Summary!$L142="E","E","")</f>
        <v/>
      </c>
      <c r="Y33" s="475" t="str">
        <f>IF(Summary!$M142="Y","R","")</f>
        <v/>
      </c>
      <c r="AA33" s="472"/>
      <c r="AB33" s="287"/>
      <c r="AC33" s="288"/>
    </row>
    <row r="34" spans="2:29" ht="12.95" customHeight="1">
      <c r="B34" s="360"/>
      <c r="C34" s="369" t="s">
        <v>1060</v>
      </c>
      <c r="D34" s="334" t="str">
        <f>IF(Badges!$I825="A","/","")</f>
        <v/>
      </c>
      <c r="E34" s="334" t="str">
        <f>IF(Badges!$I829="A","/","")</f>
        <v/>
      </c>
      <c r="F34" s="334" t="str">
        <f>IF(Badges!$I833="A","/","")</f>
        <v/>
      </c>
      <c r="G34" s="334" t="str">
        <f>IF(Badges!$I837="A","/","")</f>
        <v/>
      </c>
      <c r="H34" s="334" t="str">
        <f>IF(Badges!$I841="A","/","")</f>
        <v/>
      </c>
      <c r="I34" s="301" t="str">
        <f>IF(Summary!$L41="E","E","")</f>
        <v/>
      </c>
      <c r="J34" s="301" t="str">
        <f>IF(Summary!$M41="Y","R","")</f>
        <v/>
      </c>
      <c r="L34" s="612" t="str">
        <f>'Council Own'!B6</f>
        <v>&lt;&lt;List Badge 1 Here&gt;&gt;</v>
      </c>
      <c r="M34" s="613"/>
      <c r="N34" s="292" t="str">
        <f>IF('Council Own'!$I11="A","/","")</f>
        <v/>
      </c>
      <c r="O34" s="292" t="str">
        <f>IF('Council Own'!$I15="A","/","")</f>
        <v/>
      </c>
      <c r="P34" s="292" t="str">
        <f>IF('Council Own'!$I19="A","/","")</f>
        <v/>
      </c>
      <c r="Q34" s="292" t="str">
        <f>IF('Council Own'!$I23="A","/","")</f>
        <v/>
      </c>
      <c r="R34" s="292" t="str">
        <f>IF('Council Own'!$I27="A","/","")</f>
        <v/>
      </c>
      <c r="S34" s="293" t="str">
        <f>IF(Summary!$L86="E","E","")</f>
        <v/>
      </c>
      <c r="T34" s="308" t="str">
        <f>IF(Summary!$M86="Y","R","")</f>
        <v/>
      </c>
      <c r="U34" s="607"/>
      <c r="W34" s="476" t="str">
        <f>'Fun Patches'!C35</f>
        <v>&lt;List Patch Here&gt;</v>
      </c>
      <c r="X34" s="475" t="str">
        <f>IF(Summary!$L143="E","E","")</f>
        <v/>
      </c>
      <c r="Y34" s="475" t="str">
        <f>IF(Summary!$M143="Y","R","")</f>
        <v/>
      </c>
      <c r="AA34" s="472"/>
      <c r="AB34" s="287"/>
      <c r="AC34" s="288"/>
    </row>
    <row r="35" spans="2:29" ht="12.95" customHeight="1">
      <c r="L35" s="612" t="str">
        <f>'Council Own'!B30</f>
        <v>&lt;&lt;List Badge 2 Here&gt;&gt;</v>
      </c>
      <c r="M35" s="613"/>
      <c r="N35" s="292" t="str">
        <f>IF('Council Own'!$I35="A","/","")</f>
        <v/>
      </c>
      <c r="O35" s="292" t="str">
        <f>IF('Council Own'!$I39="A","/","")</f>
        <v/>
      </c>
      <c r="P35" s="292" t="str">
        <f>IF('Council Own'!$I43="A","/","")</f>
        <v/>
      </c>
      <c r="Q35" s="292" t="str">
        <f>IF('Council Own'!$I47="A","/","")</f>
        <v/>
      </c>
      <c r="R35" s="292" t="str">
        <f>IF('Council Own'!$I51="A","/","")</f>
        <v/>
      </c>
      <c r="S35" s="293" t="str">
        <f>IF(Summary!$L87="E","E","")</f>
        <v/>
      </c>
      <c r="T35" s="308" t="str">
        <f>IF(Summary!$M87="Y","R","")</f>
        <v/>
      </c>
      <c r="U35" s="607"/>
      <c r="W35" s="476" t="str">
        <f>'Fun Patches'!C36</f>
        <v>&lt;List Patch Here&gt;</v>
      </c>
      <c r="X35" s="475" t="str">
        <f>IF(Summary!$L144="E","E","")</f>
        <v/>
      </c>
      <c r="Y35" s="475" t="str">
        <f>IF(Summary!$M144="Y","R","")</f>
        <v/>
      </c>
      <c r="AA35" s="472"/>
      <c r="AB35" s="287"/>
      <c r="AC35" s="288"/>
    </row>
    <row r="36" spans="2:29" ht="12.95" customHeight="1">
      <c r="L36" s="614" t="str">
        <f>'Council Own'!B54</f>
        <v>&lt;&lt;List Badge 3 Here&gt;&gt;</v>
      </c>
      <c r="M36" s="615"/>
      <c r="N36" s="334" t="str">
        <f>IF('Council Own'!$I59="A","/","")</f>
        <v/>
      </c>
      <c r="O36" s="334" t="str">
        <f>IF('Council Own'!$I63="A","/","")</f>
        <v/>
      </c>
      <c r="P36" s="334" t="str">
        <f>IF('Council Own'!$I67="A","/","")</f>
        <v/>
      </c>
      <c r="Q36" s="334" t="str">
        <f>IF('Council Own'!$I71="A","/","")</f>
        <v/>
      </c>
      <c r="R36" s="334" t="str">
        <f>IF('Council Own'!$I75="A","/","")</f>
        <v/>
      </c>
      <c r="S36" s="301" t="str">
        <f>IF(Summary!$L88="E","E","")</f>
        <v/>
      </c>
      <c r="T36" s="335" t="str">
        <f>IF(Summary!$M88="Y","R","")</f>
        <v/>
      </c>
      <c r="U36" s="607"/>
      <c r="W36" s="476" t="str">
        <f>'Fun Patches'!C37</f>
        <v>&lt;List Patch Here&gt;</v>
      </c>
      <c r="X36" s="475" t="str">
        <f>IF(Summary!$L145="E","E","")</f>
        <v/>
      </c>
      <c r="Y36" s="475" t="str">
        <f>IF(Summary!$M145="Y","R","")</f>
        <v/>
      </c>
      <c r="AA36" s="472"/>
      <c r="AB36" s="287"/>
      <c r="AC36" s="288"/>
    </row>
    <row r="37" spans="2:29" ht="12.95" customHeight="1">
      <c r="B37" s="382"/>
      <c r="C37" s="361" t="s">
        <v>509</v>
      </c>
      <c r="D37" s="292" t="str">
        <f>IF(Badges!$I473="A","/","")</f>
        <v/>
      </c>
      <c r="E37" s="292" t="str">
        <f>IF(Badges!$I477="A","/","")</f>
        <v/>
      </c>
      <c r="F37" s="292" t="str">
        <f>IF(Badges!$I481="A","/","")</f>
        <v/>
      </c>
      <c r="G37" s="292" t="str">
        <f>IF(Badges!$I485="A","/","")</f>
        <v/>
      </c>
      <c r="H37" s="292" t="str">
        <f>IF(Badges!$I489="A","/","")</f>
        <v/>
      </c>
      <c r="I37" s="293" t="str">
        <f>IF(Summary!$L25="E","E","")</f>
        <v/>
      </c>
      <c r="J37" s="293" t="str">
        <f>IF(Summary!$M25="Y","R","")</f>
        <v/>
      </c>
      <c r="L37" s="614" t="str">
        <f>'Council Own'!B78</f>
        <v>&lt;&lt;List Badge 4 Here&gt;&gt;</v>
      </c>
      <c r="M37" s="615"/>
      <c r="N37" s="334" t="str">
        <f>IF('Council Own'!$I83="A","/","")</f>
        <v/>
      </c>
      <c r="O37" s="334" t="str">
        <f>IF('Council Own'!$I87="A","/","")</f>
        <v/>
      </c>
      <c r="P37" s="334" t="str">
        <f>IF('Council Own'!$I91="A","/","")</f>
        <v/>
      </c>
      <c r="Q37" s="334" t="str">
        <f>IF('Council Own'!$I95="A","/","")</f>
        <v/>
      </c>
      <c r="R37" s="334" t="str">
        <f>IF('Council Own'!$I99="A","/","")</f>
        <v/>
      </c>
      <c r="S37" s="301" t="str">
        <f>IF(Summary!$L89="E","E","")</f>
        <v/>
      </c>
      <c r="T37" s="335" t="str">
        <f>IF(Summary!$M89="Y","R","")</f>
        <v/>
      </c>
      <c r="U37" s="607"/>
      <c r="W37" s="476" t="str">
        <f>'Fun Patches'!C38</f>
        <v>&lt;List Patch Here&gt;</v>
      </c>
      <c r="X37" s="475" t="str">
        <f>IF(Summary!$L146="E","E","")</f>
        <v/>
      </c>
      <c r="Y37" s="475" t="str">
        <f>IF(Summary!$M146="Y","R","")</f>
        <v/>
      </c>
      <c r="AA37" s="472"/>
      <c r="AB37" s="287"/>
      <c r="AC37" s="288"/>
    </row>
    <row r="38" spans="2:29" ht="12.95" customHeight="1" thickBot="1">
      <c r="B38" s="383"/>
      <c r="C38" s="374" t="s">
        <v>676</v>
      </c>
      <c r="D38" s="297" t="str">
        <f>IF(Badges!$I657="A","/","")</f>
        <v/>
      </c>
      <c r="E38" s="297" t="str">
        <f>IF(Badges!$I661="A","/","")</f>
        <v/>
      </c>
      <c r="F38" s="297" t="str">
        <f>IF(Badges!$I665="A","/","")</f>
        <v/>
      </c>
      <c r="G38" s="297" t="str">
        <f>IF(Badges!$I669="A","/","")</f>
        <v/>
      </c>
      <c r="H38" s="297" t="str">
        <f>IF(Badges!$I673="A","/","")</f>
        <v/>
      </c>
      <c r="I38" s="295" t="str">
        <f>IF(Summary!$L33="E","E","")</f>
        <v/>
      </c>
      <c r="J38" s="295" t="str">
        <f>IF(Summary!$M33="Y","R","")</f>
        <v/>
      </c>
      <c r="L38" s="614" t="str">
        <f>'Council Own'!B102</f>
        <v>&lt;&lt;List Badge 5 Here&gt;&gt;</v>
      </c>
      <c r="M38" s="615"/>
      <c r="N38" s="334" t="str">
        <f>IF('Council Own'!$I107="A","/","")</f>
        <v/>
      </c>
      <c r="O38" s="334" t="str">
        <f>IF('Council Own'!$I111="A","/","")</f>
        <v/>
      </c>
      <c r="P38" s="334" t="str">
        <f>IF('Council Own'!$I115="A","/","")</f>
        <v/>
      </c>
      <c r="Q38" s="334" t="str">
        <f>IF('Council Own'!$I119="A","/","")</f>
        <v/>
      </c>
      <c r="R38" s="334" t="str">
        <f>IF('Council Own'!$I123="A","/","")</f>
        <v/>
      </c>
      <c r="S38" s="301" t="str">
        <f>IF(Summary!$L90="E","E","")</f>
        <v/>
      </c>
      <c r="T38" s="335" t="str">
        <f>IF(Summary!$M90="Y","R","")</f>
        <v/>
      </c>
      <c r="U38" s="607"/>
      <c r="W38" s="476" t="str">
        <f>'Fun Patches'!C39</f>
        <v>&lt;List Patch Here&gt;</v>
      </c>
      <c r="X38" s="475" t="str">
        <f>IF(Summary!$L147="E","E","")</f>
        <v/>
      </c>
      <c r="Y38" s="475" t="str">
        <f>IF(Summary!$M147="Y","R","")</f>
        <v/>
      </c>
      <c r="AA38" s="472"/>
      <c r="AB38" s="287"/>
      <c r="AC38" s="288"/>
    </row>
    <row r="39" spans="2:29" ht="12.95" customHeight="1">
      <c r="B39" s="383"/>
      <c r="C39" s="361" t="s">
        <v>498</v>
      </c>
      <c r="D39" s="292" t="str">
        <f>IF(Badges!$I458="A","/","")</f>
        <v/>
      </c>
      <c r="E39" s="292" t="str">
        <f>IF(Badges!$I460="A","/","")</f>
        <v/>
      </c>
      <c r="F39" s="292" t="str">
        <f>IF(Badges!$I462="A","/","")</f>
        <v/>
      </c>
      <c r="G39" s="292" t="str">
        <f>IF(Badges!$I464="A","/","")</f>
        <v/>
      </c>
      <c r="H39" s="292" t="str">
        <f>IF(Badges!$I466="A","/","")</f>
        <v/>
      </c>
      <c r="I39" s="293" t="str">
        <f>IF(Summary!$L24="E","E","")</f>
        <v/>
      </c>
      <c r="J39" s="293" t="str">
        <f>IF(Summary!$M24="Y","R","")</f>
        <v/>
      </c>
      <c r="L39" s="614" t="str">
        <f>'Council Own'!B125</f>
        <v>&lt;&lt;List Badge 6 Here&gt;&gt;</v>
      </c>
      <c r="M39" s="615"/>
      <c r="N39" s="334" t="str">
        <f>IF('Council Own'!$I130="A","/","")</f>
        <v/>
      </c>
      <c r="O39" s="334" t="str">
        <f>IF('Council Own'!$I134="A","/","")</f>
        <v/>
      </c>
      <c r="P39" s="334" t="str">
        <f>IF('Council Own'!$I138="A","/","")</f>
        <v/>
      </c>
      <c r="Q39" s="334" t="str">
        <f>IF('Council Own'!$I142="A","/","")</f>
        <v/>
      </c>
      <c r="R39" s="334" t="str">
        <f>IF('Council Own'!$I146="A","/","")</f>
        <v/>
      </c>
      <c r="S39" s="301" t="str">
        <f>IF(Summary!$L91="E","E","")</f>
        <v/>
      </c>
      <c r="T39" s="335" t="str">
        <f>IF(Summary!$M91="Y","R","")</f>
        <v/>
      </c>
      <c r="U39" s="607"/>
      <c r="W39" s="476" t="str">
        <f>'Fun Patches'!C40</f>
        <v>&lt;List Patch Here&gt;</v>
      </c>
      <c r="X39" s="475" t="str">
        <f>IF(Summary!$L148="E","E","")</f>
        <v/>
      </c>
      <c r="Y39" s="475" t="str">
        <f>IF(Summary!$M148="Y","R","")</f>
        <v/>
      </c>
      <c r="AA39" s="472"/>
      <c r="AB39" s="287"/>
      <c r="AC39" s="288"/>
    </row>
    <row r="40" spans="2:29" ht="12.95" customHeight="1">
      <c r="B40" s="384"/>
      <c r="C40" s="369" t="s">
        <v>340</v>
      </c>
      <c r="D40" s="292" t="str">
        <f>IF(Badges!$I284="A","/","")</f>
        <v/>
      </c>
      <c r="E40" s="292" t="str">
        <f>IF(Badges!$I286="A","/","")</f>
        <v/>
      </c>
      <c r="F40" s="292" t="str">
        <f>IF(Badges!$I288="A","/","")</f>
        <v/>
      </c>
      <c r="G40" s="292" t="str">
        <f>IF(Badges!$I290="A","/","")</f>
        <v/>
      </c>
      <c r="H40" s="292" t="str">
        <f>IF(Badges!$I292="A","/","")</f>
        <v/>
      </c>
      <c r="I40" s="293" t="str">
        <f>IF(Summary!$L16="E","E","")</f>
        <v/>
      </c>
      <c r="J40" s="293" t="str">
        <f>IF(Summary!$M16="Y","R","")</f>
        <v/>
      </c>
      <c r="L40" s="614" t="str">
        <f>'Council Own'!B149</f>
        <v>&lt;&lt;List Badge 7 Here&gt;&gt;</v>
      </c>
      <c r="M40" s="615"/>
      <c r="N40" s="334" t="str">
        <f>IF('Council Own'!$I154="A","/","")</f>
        <v/>
      </c>
      <c r="O40" s="334" t="str">
        <f>IF('Council Own'!$I158="A","/","")</f>
        <v/>
      </c>
      <c r="P40" s="334" t="str">
        <f>IF('Council Own'!$I162="A","/","")</f>
        <v/>
      </c>
      <c r="Q40" s="334" t="str">
        <f>IF('Council Own'!$I166="A","/","")</f>
        <v/>
      </c>
      <c r="R40" s="334" t="str">
        <f>IF('Council Own'!$I170="A","/","")</f>
        <v/>
      </c>
      <c r="S40" s="301" t="str">
        <f>IF(Summary!$L92="E","E","")</f>
        <v/>
      </c>
      <c r="T40" s="335" t="str">
        <f>IF(Summary!$M92="Y","R","")</f>
        <v/>
      </c>
      <c r="U40" s="607"/>
      <c r="W40" s="476" t="str">
        <f>'Fun Patches'!C41</f>
        <v>&lt;List Patch Here&gt;</v>
      </c>
      <c r="X40" s="475" t="str">
        <f>IF(Summary!$L149="E","E","")</f>
        <v/>
      </c>
      <c r="Y40" s="475" t="str">
        <f>IF(Summary!$M149="Y","R","")</f>
        <v/>
      </c>
      <c r="AA40" s="472"/>
      <c r="AB40" s="287"/>
      <c r="AC40" s="288"/>
    </row>
    <row r="41" spans="2:29" ht="12.95" customHeight="1">
      <c r="L41" s="614" t="str">
        <f>'Council Own'!B173</f>
        <v>&lt;&lt;List Badge 8 Here&gt;&gt;</v>
      </c>
      <c r="M41" s="615"/>
      <c r="N41" s="334" t="str">
        <f>IF('Council Own'!$I178="A","/","")</f>
        <v/>
      </c>
      <c r="O41" s="334" t="str">
        <f>IF('Council Own'!$I182="A","/","")</f>
        <v/>
      </c>
      <c r="P41" s="334" t="str">
        <f>IF('Council Own'!$I186="A","/","")</f>
        <v/>
      </c>
      <c r="Q41" s="334" t="str">
        <f>IF('Council Own'!$I190="A","/","")</f>
        <v/>
      </c>
      <c r="R41" s="334" t="str">
        <f>IF('Council Own'!$I194="A","/","")</f>
        <v/>
      </c>
      <c r="S41" s="301" t="str">
        <f>IF(Summary!$L93="E","E","")</f>
        <v/>
      </c>
      <c r="T41" s="335" t="str">
        <f>IF(Summary!$M93="Y","R","")</f>
        <v/>
      </c>
      <c r="U41" s="607"/>
      <c r="W41" s="476" t="str">
        <f>'Fun Patches'!C42</f>
        <v>&lt;List Patch Here&gt;</v>
      </c>
      <c r="X41" s="475" t="str">
        <f>IF(Summary!$L150="E","E","")</f>
        <v/>
      </c>
      <c r="Y41" s="475" t="str">
        <f>IF(Summary!$M150="Y","R","")</f>
        <v/>
      </c>
      <c r="AA41" s="472"/>
      <c r="AB41" s="287"/>
      <c r="AC41" s="288"/>
    </row>
    <row r="42" spans="2:29" ht="12.95" customHeight="1">
      <c r="L42" s="614" t="str">
        <f>'Council Own'!B197</f>
        <v>&lt;&lt;List Badge 9 Here&gt;&gt;</v>
      </c>
      <c r="M42" s="615"/>
      <c r="N42" s="334" t="str">
        <f>IF('Council Own'!$I202="A","/","")</f>
        <v/>
      </c>
      <c r="O42" s="334" t="str">
        <f>IF('Council Own'!$I206="A","/","")</f>
        <v/>
      </c>
      <c r="P42" s="334" t="str">
        <f>IF('Council Own'!$I210="A","/","")</f>
        <v/>
      </c>
      <c r="Q42" s="334" t="str">
        <f>IF('Council Own'!$I214="A","/","")</f>
        <v/>
      </c>
      <c r="R42" s="334" t="str">
        <f>IF('Council Own'!$I218="A","/","")</f>
        <v/>
      </c>
      <c r="S42" s="301" t="str">
        <f>IF(Summary!$L94="E","E","")</f>
        <v/>
      </c>
      <c r="T42" s="335" t="str">
        <f>IF(Summary!$M94="Y","R","")</f>
        <v/>
      </c>
      <c r="U42" s="607"/>
      <c r="W42" s="476" t="str">
        <f>'Fun Patches'!C43</f>
        <v>&lt;List Patch Here&gt;</v>
      </c>
      <c r="X42" s="475" t="str">
        <f>IF(Summary!$L151="E","E","")</f>
        <v/>
      </c>
      <c r="Y42" s="475" t="str">
        <f>IF(Summary!$M151="Y","R","")</f>
        <v/>
      </c>
      <c r="AA42" s="472"/>
      <c r="AB42" s="287"/>
      <c r="AC42" s="288"/>
    </row>
    <row r="43" spans="2:29" ht="12.95" customHeight="1">
      <c r="B43" s="360"/>
      <c r="C43" s="361" t="s">
        <v>1061</v>
      </c>
      <c r="D43" s="292" t="str">
        <f>IF(Badges!$I846="C","/","")</f>
        <v/>
      </c>
      <c r="E43" s="292" t="str">
        <f>IF(Badges!$I847="C","/","")</f>
        <v/>
      </c>
      <c r="F43" s="292" t="str">
        <f>IF(Badges!$I848="C","/","")</f>
        <v/>
      </c>
      <c r="G43" s="292" t="str">
        <f>IF(Badges!$I849="C","/","")</f>
        <v/>
      </c>
      <c r="H43" s="292" t="str">
        <f>IF(Badges!$I850="C","/","")</f>
        <v/>
      </c>
      <c r="I43" s="293" t="str">
        <f>IF(Summary!$L43="E","E","")</f>
        <v/>
      </c>
      <c r="J43" s="293" t="str">
        <f>IF(Summary!$M43="Y","R","")</f>
        <v/>
      </c>
      <c r="L43" s="614" t="str">
        <f>'Council Own'!B221</f>
        <v>&lt;&lt;List Badge 10 Here&gt;&gt;</v>
      </c>
      <c r="M43" s="615"/>
      <c r="N43" s="334" t="str">
        <f>IF('Council Own'!$I226="A","/","")</f>
        <v/>
      </c>
      <c r="O43" s="334" t="str">
        <f>IF('Council Own'!$I230="A","/","")</f>
        <v/>
      </c>
      <c r="P43" s="334" t="str">
        <f>IF('Council Own'!$I234="A","/","")</f>
        <v/>
      </c>
      <c r="Q43" s="334" t="str">
        <f>IF('Council Own'!$I238="A","/","")</f>
        <v/>
      </c>
      <c r="R43" s="334" t="str">
        <f>IF('Council Own'!$I242="A","/","")</f>
        <v/>
      </c>
      <c r="S43" s="301" t="str">
        <f>IF(Summary!$L95="E","E","")</f>
        <v/>
      </c>
      <c r="T43" s="335" t="str">
        <f>IF(Summary!$M95="Y","R","")</f>
        <v/>
      </c>
      <c r="U43" s="607"/>
      <c r="W43" s="476" t="str">
        <f>'Fun Patches'!C44</f>
        <v>&lt;List Patch Here&gt;</v>
      </c>
      <c r="X43" s="475" t="str">
        <f>IF(Summary!$L152="E","E","")</f>
        <v/>
      </c>
      <c r="Y43" s="475" t="str">
        <f>IF(Summary!$M152="Y","R","")</f>
        <v/>
      </c>
      <c r="AA43" s="472"/>
      <c r="AB43" s="287"/>
      <c r="AC43" s="288"/>
    </row>
    <row r="44" spans="2:29" ht="12.95" customHeight="1">
      <c r="B44" s="360"/>
      <c r="C44" s="365" t="s">
        <v>1062</v>
      </c>
      <c r="D44" s="292" t="str">
        <f>IF(Badges!$I853="C","/","")</f>
        <v/>
      </c>
      <c r="E44" s="292" t="str">
        <f>IF(Badges!$I854="C","/","")</f>
        <v/>
      </c>
      <c r="F44" s="292" t="str">
        <f>IF(Badges!$I855="C","/","")</f>
        <v/>
      </c>
      <c r="G44" s="292" t="str">
        <f>IF(Badges!$I856="C","/","")</f>
        <v/>
      </c>
      <c r="H44" s="292" t="str">
        <f>IF(Badges!$I857="C","/","")</f>
        <v/>
      </c>
      <c r="I44" s="293" t="str">
        <f>IF(Summary!$L44="E","E","")</f>
        <v/>
      </c>
      <c r="J44" s="293" t="str">
        <f>IF(Summary!$M44="Y","R","")</f>
        <v/>
      </c>
      <c r="U44" s="607"/>
      <c r="W44" s="476" t="str">
        <f>'Fun Patches'!C45</f>
        <v>&lt;List Patch Here&gt;</v>
      </c>
      <c r="X44" s="475" t="str">
        <f>IF(Summary!$L153="E","E","")</f>
        <v/>
      </c>
      <c r="Y44" s="475" t="str">
        <f>IF(Summary!$M153="Y","R","")</f>
        <v/>
      </c>
      <c r="AA44" s="472"/>
      <c r="AB44" s="287"/>
      <c r="AC44" s="288"/>
    </row>
    <row r="45" spans="2:29" ht="12.95" customHeight="1" thickBot="1">
      <c r="B45" s="360"/>
      <c r="C45" s="374" t="s">
        <v>1063</v>
      </c>
      <c r="D45" s="297" t="str">
        <f>IF(Badges!$I860="C","/","")</f>
        <v/>
      </c>
      <c r="E45" s="297" t="str">
        <f>IF(Badges!$I861="C","/","")</f>
        <v/>
      </c>
      <c r="F45" s="297" t="str">
        <f>IF(Badges!$I862="C","/","")</f>
        <v/>
      </c>
      <c r="G45" s="297" t="str">
        <f>IF(Badges!$I863="C","/","")</f>
        <v/>
      </c>
      <c r="H45" s="297" t="str">
        <f>IF(Badges!$I864="C","/","")</f>
        <v/>
      </c>
      <c r="I45" s="295" t="str">
        <f>IF(Summary!$L45="E","E","")</f>
        <v/>
      </c>
      <c r="J45" s="295" t="str">
        <f>IF(Summary!$M45="Y","R","")</f>
        <v/>
      </c>
      <c r="U45" s="607"/>
      <c r="W45" s="476" t="str">
        <f>'Fun Patches'!C46</f>
        <v>&lt;List Patch Here&gt;</v>
      </c>
      <c r="X45" s="475" t="str">
        <f>IF(Summary!$L154="E","E","")</f>
        <v/>
      </c>
      <c r="Y45" s="475" t="str">
        <f>IF(Summary!$M154="Y","R","")</f>
        <v/>
      </c>
      <c r="AA45" s="472"/>
      <c r="AB45" s="287"/>
      <c r="AC45" s="288"/>
    </row>
    <row r="46" spans="2:29" ht="12.95" customHeight="1">
      <c r="B46" s="360"/>
      <c r="C46" s="361" t="s">
        <v>1064</v>
      </c>
      <c r="D46" s="292" t="str">
        <f>IF(Badges!$I868="C","/","")</f>
        <v/>
      </c>
      <c r="E46" s="292" t="str">
        <f>IF(Badges!$I869="C","/","")</f>
        <v/>
      </c>
      <c r="F46" s="292" t="str">
        <f>IF(Badges!$I870="C","/","")</f>
        <v/>
      </c>
      <c r="G46" s="292" t="str">
        <f>IF(Badges!$I871="C","/","")</f>
        <v/>
      </c>
      <c r="H46" s="292" t="str">
        <f>IF(Badges!$I872="C","/","")</f>
        <v/>
      </c>
      <c r="I46" s="293" t="str">
        <f>IF(Summary!$L47="E","E","")</f>
        <v/>
      </c>
      <c r="J46" s="293" t="str">
        <f>IF(Summary!$M47="Y","R","")</f>
        <v/>
      </c>
      <c r="L46" s="610"/>
      <c r="M46" s="610"/>
      <c r="N46" s="610"/>
      <c r="O46" s="610"/>
      <c r="P46" s="610"/>
      <c r="Q46" s="610"/>
      <c r="R46" s="616"/>
      <c r="S46" s="283"/>
      <c r="T46" s="284"/>
      <c r="U46" s="607"/>
      <c r="W46" s="476" t="str">
        <f>'Fun Patches'!C47</f>
        <v>&lt;List Patch Here&gt;</v>
      </c>
      <c r="X46" s="475" t="str">
        <f>IF(Summary!$L155="E","E","")</f>
        <v/>
      </c>
      <c r="Y46" s="475" t="str">
        <f>IF(Summary!$M155="Y","R","")</f>
        <v/>
      </c>
      <c r="AA46" s="472"/>
      <c r="AB46" s="287"/>
      <c r="AC46" s="288"/>
    </row>
    <row r="47" spans="2:29" ht="12.95" customHeight="1">
      <c r="B47" s="360"/>
      <c r="C47" s="365" t="s">
        <v>1065</v>
      </c>
      <c r="D47" s="292" t="str">
        <f>IF(Badges!$I875="C","/","")</f>
        <v/>
      </c>
      <c r="E47" s="292" t="str">
        <f>IF(Badges!$I876="C","/","")</f>
        <v/>
      </c>
      <c r="F47" s="292" t="str">
        <f>IF(Badges!$I877="C","/","")</f>
        <v/>
      </c>
      <c r="G47" s="292" t="str">
        <f>IF(Badges!$I878="C","/","")</f>
        <v/>
      </c>
      <c r="H47" s="292" t="str">
        <f>IF(Badges!$I879="C","/","")</f>
        <v/>
      </c>
      <c r="I47" s="293" t="str">
        <f>IF(Summary!$L48="E","E","")</f>
        <v/>
      </c>
      <c r="J47" s="293" t="str">
        <f>IF(Summary!$M48="Y","R","")</f>
        <v/>
      </c>
      <c r="L47" s="609"/>
      <c r="M47" s="609"/>
      <c r="N47" s="609"/>
      <c r="O47" s="609"/>
      <c r="P47" s="609"/>
      <c r="Q47" s="609"/>
      <c r="R47" s="617"/>
      <c r="S47" s="287"/>
      <c r="T47" s="288"/>
      <c r="U47" s="607"/>
      <c r="W47" s="476" t="str">
        <f>'Fun Patches'!C48</f>
        <v>&lt;List Patch Here&gt;</v>
      </c>
      <c r="X47" s="475" t="str">
        <f>IF(Summary!$L156="E","E","")</f>
        <v/>
      </c>
      <c r="Y47" s="475" t="str">
        <f>IF(Summary!$M156="Y","R","")</f>
        <v/>
      </c>
      <c r="AA47" s="472"/>
      <c r="AB47" s="287"/>
      <c r="AC47" s="288"/>
    </row>
    <row r="48" spans="2:29" ht="12.95" customHeight="1" thickBot="1">
      <c r="B48" s="360"/>
      <c r="C48" s="374" t="s">
        <v>1066</v>
      </c>
      <c r="D48" s="297" t="str">
        <f>IF(Badges!$I882="C","/","")</f>
        <v/>
      </c>
      <c r="E48" s="297" t="str">
        <f>IF(Badges!$I883="C","/","")</f>
        <v/>
      </c>
      <c r="F48" s="297" t="str">
        <f>IF(Badges!$I884="C","/","")</f>
        <v/>
      </c>
      <c r="G48" s="297" t="str">
        <f>IF(Badges!$I885="C","/","")</f>
        <v/>
      </c>
      <c r="H48" s="297" t="str">
        <f>IF(Badges!$I886="C","/","")</f>
        <v/>
      </c>
      <c r="I48" s="298" t="str">
        <f>IF(Summary!$L49="E","E","")</f>
        <v/>
      </c>
      <c r="J48" s="298" t="str">
        <f>IF(Summary!$M49="Y","R","")</f>
        <v/>
      </c>
      <c r="L48" s="609"/>
      <c r="M48" s="609"/>
      <c r="N48" s="609"/>
      <c r="O48" s="609"/>
      <c r="P48" s="609"/>
      <c r="Q48" s="609"/>
      <c r="R48" s="617"/>
      <c r="S48" s="287"/>
      <c r="T48" s="288"/>
      <c r="U48" s="607"/>
      <c r="W48" s="476" t="str">
        <f>'Fun Patches'!C49</f>
        <v>&lt;List Patch Here&gt;</v>
      </c>
      <c r="X48" s="475" t="str">
        <f>IF(Summary!$L157="E","E","")</f>
        <v/>
      </c>
      <c r="Y48" s="475" t="str">
        <f>IF(Summary!$M157="Y","R","")</f>
        <v/>
      </c>
      <c r="AA48" s="472"/>
      <c r="AB48" s="287"/>
      <c r="AC48" s="288"/>
    </row>
    <row r="49" spans="2:29" ht="12.95" customHeight="1">
      <c r="B49" s="360"/>
      <c r="C49" s="385" t="s">
        <v>1067</v>
      </c>
      <c r="D49" s="292" t="str">
        <f>IF(Badges!$I890="C","/","")</f>
        <v/>
      </c>
      <c r="E49" s="292" t="str">
        <f>IF(Badges!$I891="C","/","")</f>
        <v/>
      </c>
      <c r="F49" s="292" t="str">
        <f>IF(Badges!$I892="C","/","")</f>
        <v/>
      </c>
      <c r="G49" s="292" t="str">
        <f>IF(Badges!$I893="C","/","")</f>
        <v/>
      </c>
      <c r="H49" s="292" t="str">
        <f>IF(Badges!$I894="C","/","")</f>
        <v/>
      </c>
      <c r="I49" s="299" t="str">
        <f>IF(Summary!$L51="E","E","")</f>
        <v/>
      </c>
      <c r="J49" s="299" t="str">
        <f>IF(Summary!$M51="Y","R","")</f>
        <v/>
      </c>
      <c r="L49" s="610"/>
      <c r="M49" s="610"/>
      <c r="N49" s="610"/>
      <c r="O49" s="610"/>
      <c r="P49" s="610"/>
      <c r="Q49" s="610"/>
      <c r="R49" s="616"/>
      <c r="S49" s="287"/>
      <c r="T49" s="288"/>
      <c r="U49" s="607"/>
      <c r="W49" s="476" t="str">
        <f>'Fun Patches'!C50</f>
        <v>&lt;List Patch Here&gt;</v>
      </c>
      <c r="X49" s="475" t="str">
        <f>IF(Summary!$L158="E","E","")</f>
        <v/>
      </c>
      <c r="Y49" s="475" t="str">
        <f>IF(Summary!$M158="Y","R","")</f>
        <v/>
      </c>
      <c r="AA49" s="472"/>
      <c r="AB49" s="287"/>
      <c r="AC49" s="288"/>
    </row>
    <row r="50" spans="2:29" ht="12.95" customHeight="1">
      <c r="B50" s="360"/>
      <c r="C50" s="386" t="s">
        <v>1068</v>
      </c>
      <c r="D50" s="292" t="str">
        <f>IF(Badges!$I897="C","/","")</f>
        <v/>
      </c>
      <c r="E50" s="292" t="str">
        <f>IF(Badges!$I898="C","/","")</f>
        <v/>
      </c>
      <c r="F50" s="292" t="str">
        <f>IF(Badges!$I899="C","/","")</f>
        <v/>
      </c>
      <c r="G50" s="292" t="str">
        <f>IF(Badges!$I900="C","/","")</f>
        <v/>
      </c>
      <c r="H50" s="292" t="str">
        <f>IF(Badges!$I901="C","/","")</f>
        <v/>
      </c>
      <c r="I50" s="293" t="str">
        <f>IF(Summary!$L52="E","E","")</f>
        <v/>
      </c>
      <c r="J50" s="293" t="str">
        <f>IF(Summary!$M52="Y","R","")</f>
        <v/>
      </c>
      <c r="L50" s="609"/>
      <c r="M50" s="609"/>
      <c r="N50" s="609"/>
      <c r="O50" s="609"/>
      <c r="P50" s="609"/>
      <c r="Q50" s="609"/>
      <c r="R50" s="617"/>
      <c r="S50" s="287"/>
      <c r="T50" s="288"/>
      <c r="U50" s="607"/>
      <c r="W50" s="476" t="str">
        <f>'Fun Patches'!C51</f>
        <v>&lt;List Patch Here&gt;</v>
      </c>
      <c r="X50" s="475" t="str">
        <f>IF(Summary!$L159="E","E","")</f>
        <v/>
      </c>
      <c r="Y50" s="475" t="str">
        <f>IF(Summary!$M159="Y","R","")</f>
        <v/>
      </c>
      <c r="AA50" s="472"/>
      <c r="AB50" s="287"/>
      <c r="AC50" s="288"/>
    </row>
    <row r="51" spans="2:29" ht="12.95" customHeight="1" thickBot="1">
      <c r="B51" s="360"/>
      <c r="C51" s="387" t="s">
        <v>1069</v>
      </c>
      <c r="D51" s="297" t="str">
        <f>IF(Badges!$I904="C","/","")</f>
        <v/>
      </c>
      <c r="E51" s="297" t="str">
        <f>IF(Badges!$I905="C","/","")</f>
        <v/>
      </c>
      <c r="F51" s="297" t="str">
        <f>IF(Badges!$I906="C","/","")</f>
        <v/>
      </c>
      <c r="G51" s="297" t="str">
        <f>IF(Badges!$I907="C","/","")</f>
        <v/>
      </c>
      <c r="H51" s="297" t="str">
        <f>IF(Badges!$I908="C","/","")</f>
        <v/>
      </c>
      <c r="I51" s="298" t="str">
        <f>IF(Summary!$L53="E","E","")</f>
        <v/>
      </c>
      <c r="J51" s="298" t="str">
        <f>IF(Summary!$M53="Y","R","")</f>
        <v/>
      </c>
      <c r="L51" s="609"/>
      <c r="M51" s="609"/>
      <c r="N51" s="609"/>
      <c r="O51" s="609"/>
      <c r="P51" s="609"/>
      <c r="Q51" s="609"/>
      <c r="R51" s="617"/>
      <c r="S51" s="287"/>
      <c r="T51" s="288"/>
      <c r="U51" s="607"/>
      <c r="W51" s="476" t="str">
        <f>'Fun Patches'!C52</f>
        <v>&lt;List Patch Here&gt;</v>
      </c>
      <c r="X51" s="475" t="str">
        <f>IF(Summary!$L160="E","E","")</f>
        <v/>
      </c>
      <c r="Y51" s="475" t="str">
        <f>IF(Summary!$M160="Y","R","")</f>
        <v/>
      </c>
      <c r="AA51" s="472"/>
      <c r="AB51" s="287"/>
      <c r="AC51" s="288"/>
    </row>
    <row r="52" spans="2:29" ht="12.95" customHeight="1">
      <c r="B52" s="360"/>
      <c r="C52" s="370" t="s">
        <v>1070</v>
      </c>
      <c r="D52" s="292" t="str">
        <f>IF(Badges!$I912="C","/","")</f>
        <v/>
      </c>
      <c r="E52" s="292" t="str">
        <f>IF(Badges!$I913="C","/","")</f>
        <v/>
      </c>
      <c r="F52" s="292" t="str">
        <f>IF(Badges!$I914="C","/","")</f>
        <v/>
      </c>
      <c r="G52" s="292" t="str">
        <f>IF(Badges!$I915="C","/","")</f>
        <v/>
      </c>
      <c r="H52" s="292" t="str">
        <f>IF(Badges!$I916="C","/","")</f>
        <v/>
      </c>
      <c r="I52" s="299" t="str">
        <f>IF(Summary!$L55="E","E","")</f>
        <v/>
      </c>
      <c r="J52" s="299" t="str">
        <f>IF(Summary!$M55="Y","R","")</f>
        <v/>
      </c>
      <c r="L52" s="610"/>
      <c r="M52" s="610"/>
      <c r="N52" s="610"/>
      <c r="O52" s="610"/>
      <c r="P52" s="610"/>
      <c r="Q52" s="610"/>
      <c r="R52" s="616"/>
      <c r="S52" s="287"/>
      <c r="T52" s="288"/>
      <c r="U52" s="607"/>
      <c r="W52" s="476" t="str">
        <f>'Fun Patches'!C53</f>
        <v>&lt;List Patch Here&gt;</v>
      </c>
      <c r="X52" s="475" t="str">
        <f>IF(Summary!$L161="E","E","")</f>
        <v/>
      </c>
      <c r="Y52" s="475" t="str">
        <f>IF(Summary!$M161="Y","R","")</f>
        <v/>
      </c>
      <c r="AA52" s="472"/>
      <c r="AB52" s="287"/>
      <c r="AC52" s="288"/>
    </row>
    <row r="53" spans="2:29" ht="12.95" customHeight="1">
      <c r="B53" s="360"/>
      <c r="C53" s="365" t="s">
        <v>1071</v>
      </c>
      <c r="D53" s="292" t="str">
        <f>IF(Badges!$I919="C","/","")</f>
        <v/>
      </c>
      <c r="E53" s="292" t="str">
        <f>IF(Badges!$I920="C","/","")</f>
        <v/>
      </c>
      <c r="F53" s="292" t="str">
        <f>IF(Badges!$I921="C","/","")</f>
        <v/>
      </c>
      <c r="G53" s="292" t="str">
        <f>IF(Badges!$I922="C","/","")</f>
        <v/>
      </c>
      <c r="H53" s="292" t="str">
        <f>IF(Badges!$I923="C","/","")</f>
        <v/>
      </c>
      <c r="I53" s="293" t="str">
        <f>IF(Summary!$L56="E","E","")</f>
        <v/>
      </c>
      <c r="J53" s="293" t="str">
        <f>IF(Summary!$M56="Y","R","")</f>
        <v/>
      </c>
      <c r="L53" s="609"/>
      <c r="M53" s="609"/>
      <c r="N53" s="609"/>
      <c r="O53" s="609"/>
      <c r="P53" s="609"/>
      <c r="Q53" s="609"/>
      <c r="R53" s="617"/>
      <c r="S53" s="287"/>
      <c r="T53" s="288"/>
      <c r="U53" s="607"/>
      <c r="W53" s="477" t="str">
        <f>'Fun Patches'!C54</f>
        <v>&lt;List Patch Here&gt;</v>
      </c>
      <c r="X53" s="475" t="str">
        <f>IF(Summary!$L162="E","E","")</f>
        <v/>
      </c>
      <c r="Y53" s="475" t="str">
        <f>IF(Summary!$M162="Y","R","")</f>
        <v/>
      </c>
      <c r="AA53" s="472"/>
      <c r="AB53" s="287"/>
      <c r="AC53" s="288"/>
    </row>
    <row r="54" spans="2:29" ht="12.95" customHeight="1" thickBot="1">
      <c r="B54" s="360"/>
      <c r="C54" s="374" t="s">
        <v>1072</v>
      </c>
      <c r="D54" s="297" t="str">
        <f>IF(Badges!$I926="C","/","")</f>
        <v/>
      </c>
      <c r="E54" s="297" t="str">
        <f>IF(Badges!$I927="C","/","")</f>
        <v/>
      </c>
      <c r="F54" s="297" t="str">
        <f>IF(Badges!$I928="C","/","")</f>
        <v/>
      </c>
      <c r="G54" s="297" t="str">
        <f>IF(Badges!$I929="C","/","")</f>
        <v/>
      </c>
      <c r="H54" s="297" t="str">
        <f>IF(Badges!$I930="C","/","")</f>
        <v/>
      </c>
      <c r="I54" s="298" t="str">
        <f>IF(Summary!$L57="E","E","")</f>
        <v/>
      </c>
      <c r="J54" s="298" t="str">
        <f>IF(Summary!$M57="Y","R","")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IF(Badges!$I934="C","/","")</f>
        <v/>
      </c>
      <c r="E55" s="292" t="str">
        <f>IF(Badges!$I935="C","/","")</f>
        <v/>
      </c>
      <c r="F55" s="292" t="str">
        <f>IF(Badges!$I936="C","/","")</f>
        <v/>
      </c>
      <c r="G55" s="292" t="str">
        <f>IF(Badges!$I937="C","/","")</f>
        <v/>
      </c>
      <c r="H55" s="292" t="str">
        <f>IF(Badges!$I938="C","/","")</f>
        <v/>
      </c>
      <c r="I55" s="299" t="str">
        <f>IF(Summary!$L59="E","E","")</f>
        <v/>
      </c>
      <c r="J55" s="299" t="str">
        <f>IF(Summary!$M59="Y","R","")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IF(Badges!$I941="C","/","")</f>
        <v/>
      </c>
      <c r="E56" s="292" t="str">
        <f>IF(Badges!$I942="C","/","")</f>
        <v/>
      </c>
      <c r="F56" s="292" t="str">
        <f>IF(Badges!$I943="C","/","")</f>
        <v/>
      </c>
      <c r="G56" s="292" t="str">
        <f>IF(Badges!$I944="C","/","")</f>
        <v/>
      </c>
      <c r="H56" s="292" t="str">
        <f>IF(Badges!$I945="C","/","")</f>
        <v/>
      </c>
      <c r="I56" s="293" t="str">
        <f>IF(Summary!$L60="E","E","")</f>
        <v/>
      </c>
      <c r="J56" s="293" t="str">
        <f>IF(Summary!$M60="Y","R","")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IF(Badges!$I951="A","/","")</f>
        <v/>
      </c>
      <c r="E57" s="292" t="str">
        <f>IF(Badges!$I954="A","/","")</f>
        <v/>
      </c>
      <c r="F57" s="292" t="str">
        <f>IF(Badges!$I958="A","/","")</f>
        <v/>
      </c>
      <c r="G57" s="292" t="str">
        <f>IF(Badges!$I962="A","/","")</f>
        <v/>
      </c>
      <c r="H57" s="292" t="str">
        <f>IF(Badges!$I966="A","/","")</f>
        <v/>
      </c>
      <c r="I57" s="293" t="str">
        <f>IF(Summary!$L61="E","E","")</f>
        <v/>
      </c>
      <c r="J57" s="293" t="str">
        <f>IF(Summary!$M61="Y","R","")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IF('Age-Level'!$I6="C","/","")</f>
        <v/>
      </c>
      <c r="E60" s="292" t="str">
        <f>IF('Age-Level'!$I7="C","/","")</f>
        <v/>
      </c>
      <c r="F60" s="292" t="str">
        <f>IF('Age-Level'!$I8="C","/","")</f>
        <v/>
      </c>
      <c r="G60" s="292" t="str">
        <f>IF('Age-Level'!$I9="C","/","")</f>
        <v/>
      </c>
      <c r="H60" s="292" t="str">
        <f>IF('Age-Level'!$I10="C","/","")</f>
        <v/>
      </c>
      <c r="I60" s="293" t="str">
        <f>IF(Summary!$L98="E","E","")</f>
        <v/>
      </c>
      <c r="J60" s="293" t="str">
        <f>IF(Summary!$M98="Y","R","")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IF('Age-Level'!$I13="C","/","")</f>
        <v/>
      </c>
      <c r="E61" s="294" t="str">
        <f>IF('Age-Level'!$I14="C","/","")</f>
        <v/>
      </c>
      <c r="F61" s="294" t="str">
        <f>IF('Age-Level'!$I15="C","/","")</f>
        <v/>
      </c>
      <c r="G61" s="294" t="str">
        <f>IF('Age-Level'!$I16="C","/","")</f>
        <v/>
      </c>
      <c r="H61" s="294" t="str">
        <f>IF('Age-Level'!$I17="C","/","")</f>
        <v/>
      </c>
      <c r="I61" s="295" t="str">
        <f>IF(Summary!$L99="E","E","")</f>
        <v/>
      </c>
      <c r="J61" s="295" t="str">
        <f>IF(Summary!$M99="Y","R","")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IF('Age-Level'!$I20="C","/","")</f>
        <v/>
      </c>
      <c r="E62" s="296" t="str">
        <f>IF('Age-Level'!$I21="C","/","")</f>
        <v/>
      </c>
      <c r="F62" s="296" t="str">
        <f>IF('Age-Level'!$I22="C","/","")</f>
        <v/>
      </c>
      <c r="G62" s="296" t="str">
        <f>IF('Age-Level'!$I23="C","/","")</f>
        <v/>
      </c>
      <c r="H62" s="296" t="str">
        <f>IF('Age-Level'!$I24="C","/","")</f>
        <v/>
      </c>
      <c r="I62" s="293" t="str">
        <f>IF(Summary!$L100="E","E","")</f>
        <v/>
      </c>
      <c r="J62" s="293" t="str">
        <f>IF(Summary!$M100="Y","R","")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IF('Age-Level'!$I27="C","/","")</f>
        <v/>
      </c>
      <c r="E63" s="297" t="str">
        <f>IF('Age-Level'!$I28="C","/","")</f>
        <v/>
      </c>
      <c r="F63" s="297" t="str">
        <f>IF('Age-Level'!$I29="C","/","")</f>
        <v/>
      </c>
      <c r="G63" s="297" t="str">
        <f>IF('Age-Level'!$I30="C","/","")</f>
        <v/>
      </c>
      <c r="H63" s="297" t="str">
        <f>IF('Age-Level'!$I31="C","/","")</f>
        <v/>
      </c>
      <c r="I63" s="295" t="str">
        <f>IF(Summary!$L101="E","E","")</f>
        <v/>
      </c>
      <c r="J63" s="295" t="str">
        <f>IF(Summary!$M101="Y","R","")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IF('Age-Level'!$I34="C","/","")</f>
        <v/>
      </c>
      <c r="E64" s="292" t="str">
        <f>IF('Age-Level'!$I35="C","/","")</f>
        <v/>
      </c>
      <c r="F64" s="292" t="str">
        <f>IF('Age-Level'!$I36="C","/","")</f>
        <v/>
      </c>
      <c r="G64" s="292" t="str">
        <f>IF('Age-Level'!$I37="C","/","")</f>
        <v/>
      </c>
      <c r="H64" s="292" t="str">
        <f>IF('Age-Level'!$I38="C","/","")</f>
        <v/>
      </c>
      <c r="I64" s="293" t="str">
        <f>IF(Summary!$L102="E","E","")</f>
        <v/>
      </c>
      <c r="J64" s="293" t="str">
        <f>IF(Summary!$M102="Y","R","")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IF(Summary!$L103="E","E","")</f>
        <v/>
      </c>
      <c r="J65" s="295" t="str">
        <f>IF(Summary!$M103="Y","R","")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IF('Age-Level'!$I44="a","/","")</f>
        <v/>
      </c>
      <c r="E68" s="296" t="str">
        <f>IF('Age-Level'!$I48="a","/","")</f>
        <v/>
      </c>
      <c r="F68" s="296" t="str">
        <f>IF('Age-Level'!$I52="a","/","")</f>
        <v/>
      </c>
      <c r="G68" s="296" t="str">
        <f>IF('Age-Level'!$I57="a","/","")</f>
        <v/>
      </c>
      <c r="H68" s="296" t="str">
        <f>IF('Age-Level'!$I59="a","/","")</f>
        <v/>
      </c>
      <c r="I68" s="293" t="str">
        <f>IF(Summary!$L104="E","E","")</f>
        <v/>
      </c>
      <c r="J68" s="293" t="str">
        <f>IF(Summary!$M104="Y","R","")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IF('Age-Level'!$I62="a","/","")</f>
        <v/>
      </c>
      <c r="E69" s="297" t="str">
        <f>IF('Age-Level'!$I66="a","/","")</f>
        <v/>
      </c>
      <c r="F69" s="297" t="str">
        <f>IF('Age-Level'!$I70="a","/","")</f>
        <v/>
      </c>
      <c r="G69" s="297" t="str">
        <f>IF('Age-Level'!$I75="a","/","")</f>
        <v/>
      </c>
      <c r="H69" s="297" t="str">
        <f>IF('Age-Level'!$I77="a","/","")</f>
        <v/>
      </c>
      <c r="I69" s="295" t="str">
        <f>IF(Summary!$L105="E","E","")</f>
        <v/>
      </c>
      <c r="J69" s="295" t="str">
        <f>IF(Summary!$M105="Y","R","")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IF('Age-Level'!$I80="a","/","")</f>
        <v/>
      </c>
      <c r="E70" s="296" t="str">
        <f>IF('Age-Level'!$I84="a","/","")</f>
        <v/>
      </c>
      <c r="F70" s="296" t="str">
        <f>IF('Age-Level'!$I88="a","/","")</f>
        <v/>
      </c>
      <c r="G70" s="296" t="str">
        <f>IF('Age-Level'!$I93="a","/","")</f>
        <v/>
      </c>
      <c r="H70" s="296" t="str">
        <f>IF('Age-Level'!$I95="a","/","")</f>
        <v/>
      </c>
      <c r="I70" s="293" t="str">
        <f>IF(Summary!$L106="E","E","")</f>
        <v/>
      </c>
      <c r="J70" s="293" t="str">
        <f>IF(Summary!$M106="Y","R","")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IF('Age-Level'!$I98="a","/","")</f>
        <v/>
      </c>
      <c r="E71" s="297" t="str">
        <f>IF('Age-Level'!$I102="a","/","")</f>
        <v/>
      </c>
      <c r="F71" s="297" t="str">
        <f>IF('Age-Level'!$I106="a","/","")</f>
        <v/>
      </c>
      <c r="G71" s="297" t="str">
        <f>IF('Age-Level'!$I111="a","/","")</f>
        <v/>
      </c>
      <c r="H71" s="297" t="str">
        <f>IF('Age-Level'!$I113="a","/","")</f>
        <v/>
      </c>
      <c r="I71" s="295" t="str">
        <f>IF(Summary!$L107="E","E","")</f>
        <v/>
      </c>
      <c r="J71" s="295" t="str">
        <f>IF(Summary!$M107="Y","R","")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IF(Bridging!$I10="A","/","")</f>
        <v/>
      </c>
      <c r="G72" s="296" t="str">
        <f>IF(Bridging!$I14="A","/","")</f>
        <v/>
      </c>
      <c r="H72" s="296" t="str">
        <f>IF(Bridging!$I16="A","/","")</f>
        <v/>
      </c>
      <c r="I72" s="295" t="str">
        <f>IF(Summary!$L96="E","E","")</f>
        <v/>
      </c>
      <c r="J72" s="295" t="str">
        <f>IF(Summary!$M96="Y","R","")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vrEHsQARV+pTAJjCjqNhDJL8aQRh0BiGON5XKI0cFTr+JRVMkbnwbjcBE1ikE6cjF97hHgqRBUHeMKnDS82mDg==" saltValue="LrulKAHBm1UmAll46JMEW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99" priority="3">
      <formula>LEFT($U$1,8)&lt;&gt;"Brownie_"</formula>
    </cfRule>
  </conditionalFormatting>
  <conditionalFormatting sqref="T1:W1">
    <cfRule type="expression" dxfId="98" priority="2">
      <formula>LEFT($U$1,8)="Brownie_"</formula>
    </cfRule>
  </conditionalFormatting>
  <conditionalFormatting sqref="C1">
    <cfRule type="expression" dxfId="97" priority="1">
      <formula>LEFT($U$1,8)&lt;&gt;"Brownie_"</formula>
    </cfRule>
  </conditionalFormatting>
  <conditionalFormatting sqref="L46:L90 W54:W75 AA4:AA75">
    <cfRule type="duplicateValues" dxfId="9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DA5B-BE07-4A20-8A42-3C2F4A8E5EF1}">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Brownie_7</v>
      </c>
      <c r="U1" s="349" t="str">
        <f ca="1">MID(CELL("filename",A1),FIND(IF(ISERROR(FIND("]",CELL("filename",A1))),"$","]"),CELL("filename",A1))+1,256)</f>
        <v>Brownie_7</v>
      </c>
      <c r="W1" s="350" t="str">
        <f ca="1">IF(T1&lt;&gt;"",T1,"")</f>
        <v>Brownie_7</v>
      </c>
      <c r="X1" s="351"/>
      <c r="Y1" s="351"/>
      <c r="Z1" s="352"/>
      <c r="AA1" s="353"/>
      <c r="AB1" s="351"/>
      <c r="AC1" s="351"/>
      <c r="AD1" s="352"/>
    </row>
    <row r="2" spans="2:30" ht="12.95" customHeight="1">
      <c r="T2" s="357"/>
    </row>
    <row r="3" spans="2:30" ht="12.95" customHeight="1"/>
    <row r="4" spans="2:30" ht="12.95" customHeight="1">
      <c r="B4" s="360"/>
      <c r="C4" s="361" t="s">
        <v>130</v>
      </c>
      <c r="D4" s="292" t="str">
        <f>IF(Badges!$J11="A","/","")</f>
        <v/>
      </c>
      <c r="E4" s="292" t="str">
        <f>IF(Badges!$J15="A","/","")</f>
        <v/>
      </c>
      <c r="F4" s="292" t="str">
        <f>IF(Badges!$J19="A","/","")</f>
        <v/>
      </c>
      <c r="G4" s="292" t="str">
        <f>IF(Badges!$J23="A","/","")</f>
        <v/>
      </c>
      <c r="H4" s="292" t="str">
        <f>IF(Badges!$J27="A","/","")</f>
        <v/>
      </c>
      <c r="I4" s="293" t="str">
        <f>IF(Summary!$N4="E","E","")</f>
        <v/>
      </c>
      <c r="J4" s="293" t="str">
        <f>IF(Summary!$O4="Y","R","")</f>
        <v/>
      </c>
      <c r="K4" s="285" t="str">
        <f>IF(COUNT(#REF!)=4,MAX(#REF!),"")</f>
        <v/>
      </c>
      <c r="L4" s="360"/>
      <c r="M4" s="362" t="s">
        <v>897</v>
      </c>
      <c r="N4" s="363"/>
      <c r="O4" s="363"/>
      <c r="P4" s="363"/>
      <c r="Q4" s="363"/>
      <c r="R4" s="364"/>
      <c r="S4" s="293" t="str">
        <f>IF(Summary!$N67="E","E","")</f>
        <v/>
      </c>
      <c r="T4" s="293" t="str">
        <f>IF(Summary!$O67="Y","R","")</f>
        <v/>
      </c>
      <c r="W4" s="474" t="str">
        <f>'Fun Patches'!C5</f>
        <v>&lt;List Patch Here&gt;</v>
      </c>
      <c r="X4" s="475" t="str">
        <f>IF(Summary!$N113="E","E","")</f>
        <v/>
      </c>
      <c r="Y4" s="475" t="str">
        <f>IF(Summary!$O113="Y","R","")</f>
        <v/>
      </c>
      <c r="AA4" s="286"/>
      <c r="AB4" s="283"/>
      <c r="AC4" s="284"/>
    </row>
    <row r="5" spans="2:30" ht="12.95" customHeight="1">
      <c r="B5" s="360"/>
      <c r="C5" s="365" t="s">
        <v>152</v>
      </c>
      <c r="D5" s="292" t="str">
        <f>IF(Badges!$J34="A","/","")</f>
        <v/>
      </c>
      <c r="E5" s="292" t="str">
        <f>IF(Badges!$J38="A","/","")</f>
        <v/>
      </c>
      <c r="F5" s="292" t="str">
        <f>IF(Badges!$J42="A","/","")</f>
        <v/>
      </c>
      <c r="G5" s="292" t="str">
        <f>IF(Badges!$J46="A","/","")</f>
        <v/>
      </c>
      <c r="H5" s="292" t="str">
        <f>IF(Badges!$J50="A","/","")</f>
        <v/>
      </c>
      <c r="I5" s="293" t="str">
        <f>IF(Summary!$N5="E","E","")</f>
        <v/>
      </c>
      <c r="J5" s="293" t="str">
        <f>IF(Summary!$O5="Y","R","")</f>
        <v/>
      </c>
      <c r="L5" s="360"/>
      <c r="M5" s="366" t="s">
        <v>1085</v>
      </c>
      <c r="N5" s="367"/>
      <c r="O5" s="367"/>
      <c r="P5" s="367"/>
      <c r="Q5" s="367"/>
      <c r="R5" s="368"/>
      <c r="S5" s="301" t="str">
        <f>IF(Summary!$N64="E","E","")</f>
        <v/>
      </c>
      <c r="T5" s="301" t="str">
        <f>IF(Summary!$O64="Y","R","")</f>
        <v/>
      </c>
      <c r="W5" s="476" t="str">
        <f>'Fun Patches'!C6</f>
        <v>&lt;List Patch Here&gt;</v>
      </c>
      <c r="X5" s="475" t="str">
        <f>IF(Summary!$N114="E","E","")</f>
        <v/>
      </c>
      <c r="Y5" s="475" t="str">
        <f>IF(Summary!$O114="Y","R","")</f>
        <v/>
      </c>
      <c r="AA5" s="472"/>
      <c r="AB5" s="287"/>
      <c r="AC5" s="288"/>
    </row>
    <row r="6" spans="2:30" ht="12.95" customHeight="1" thickBot="1">
      <c r="B6" s="360"/>
      <c r="C6" s="369" t="s">
        <v>193</v>
      </c>
      <c r="D6" s="297" t="str">
        <f>IF(Badges!$J80="A","/","")</f>
        <v/>
      </c>
      <c r="E6" s="297" t="str">
        <f>IF(Badges!$J84="A","/","")</f>
        <v/>
      </c>
      <c r="F6" s="297" t="str">
        <f>IF(Badges!$J88="A","/","")</f>
        <v/>
      </c>
      <c r="G6" s="297" t="str">
        <f>IF(Badges!$J92="A","/","")</f>
        <v/>
      </c>
      <c r="H6" s="297" t="str">
        <f>IF(Badges!$J96="A","/","")</f>
        <v/>
      </c>
      <c r="I6" s="295" t="str">
        <f>IF(Summary!$N7="E","E","")</f>
        <v/>
      </c>
      <c r="J6" s="295" t="str">
        <f>IF(Summary!$O7="Y","R","")</f>
        <v/>
      </c>
      <c r="L6" s="360"/>
      <c r="M6" s="366" t="s">
        <v>1086</v>
      </c>
      <c r="N6" s="367"/>
      <c r="O6" s="367"/>
      <c r="P6" s="367"/>
      <c r="Q6" s="367"/>
      <c r="R6" s="368"/>
      <c r="S6" s="301" t="str">
        <f>IF(Summary!$N65="E","E","")</f>
        <v/>
      </c>
      <c r="T6" s="301" t="str">
        <f>IF(Summary!$O65="Y","R","")</f>
        <v/>
      </c>
      <c r="W6" s="476" t="str">
        <f>'Fun Patches'!C7</f>
        <v>&lt;List Patch Here&gt;</v>
      </c>
      <c r="X6" s="475" t="str">
        <f>IF(Summary!$N115="E","E","")</f>
        <v/>
      </c>
      <c r="Y6" s="475" t="str">
        <f>IF(Summary!$O115="Y","R","")</f>
        <v/>
      </c>
      <c r="AA6" s="472"/>
      <c r="AB6" s="287"/>
      <c r="AC6" s="288"/>
    </row>
    <row r="7" spans="2:30" ht="12.95" customHeight="1" thickBot="1">
      <c r="B7" s="360"/>
      <c r="C7" s="370" t="s">
        <v>233</v>
      </c>
      <c r="D7" s="292" t="str">
        <f>IF(Badges!$J126="A","/","")</f>
        <v/>
      </c>
      <c r="E7" s="292" t="str">
        <f>IF(Badges!$J130="A","/","")</f>
        <v/>
      </c>
      <c r="F7" s="292" t="str">
        <f>IF(Badges!$J134="A","/","")</f>
        <v/>
      </c>
      <c r="G7" s="292" t="str">
        <f>IF(Badges!$J138="A","/","")</f>
        <v/>
      </c>
      <c r="H7" s="292" t="str">
        <f>IF(Badges!$J142="A","/","")</f>
        <v/>
      </c>
      <c r="I7" s="293" t="str">
        <f>IF(Summary!$N9="E","E","")</f>
        <v/>
      </c>
      <c r="J7" s="293" t="str">
        <f>IF(Summary!$O9="Y","R","")</f>
        <v/>
      </c>
      <c r="L7" s="360"/>
      <c r="M7" s="371" t="s">
        <v>1087</v>
      </c>
      <c r="N7" s="372"/>
      <c r="O7" s="372"/>
      <c r="P7" s="372"/>
      <c r="Q7" s="372"/>
      <c r="R7" s="373"/>
      <c r="S7" s="295" t="str">
        <f>IF(Summary!$N66="E","E","")</f>
        <v/>
      </c>
      <c r="T7" s="295" t="str">
        <f>IF(Summary!$O66="Y","R","")</f>
        <v/>
      </c>
      <c r="U7" s="354" t="str">
        <f>IF(COUNTIF(S4:S7,"E")=4,"C"," ")</f>
        <v xml:space="preserve"> </v>
      </c>
      <c r="W7" s="476" t="str">
        <f>'Fun Patches'!C8</f>
        <v>&lt;List Patch Here&gt;</v>
      </c>
      <c r="X7" s="475" t="str">
        <f>IF(Summary!$N116="E","E","")</f>
        <v/>
      </c>
      <c r="Y7" s="475" t="str">
        <f>IF(Summary!$O116="Y","R","")</f>
        <v/>
      </c>
      <c r="AA7" s="472"/>
      <c r="AB7" s="287"/>
      <c r="AC7" s="288"/>
    </row>
    <row r="8" spans="2:30" ht="12.95" customHeight="1">
      <c r="B8" s="360"/>
      <c r="C8" s="365" t="s">
        <v>254</v>
      </c>
      <c r="D8" s="334" t="str">
        <f>IF(Badges!$J149="A","/","")</f>
        <v/>
      </c>
      <c r="E8" s="334" t="str">
        <f>IF(Badges!$J153="A","/","")</f>
        <v/>
      </c>
      <c r="F8" s="334" t="str">
        <f>IF(Badges!$J157="A","/","")</f>
        <v/>
      </c>
      <c r="G8" s="334" t="str">
        <f>IF(Badges!$J161="A","/","")</f>
        <v/>
      </c>
      <c r="H8" s="334" t="str">
        <f>IF(Badges!$J165="A","/","")</f>
        <v/>
      </c>
      <c r="I8" s="301" t="str">
        <f>IF(Summary!$N10="E","E","")</f>
        <v/>
      </c>
      <c r="J8" s="301" t="str">
        <f>IF(Summary!$O10="Y","R","")</f>
        <v/>
      </c>
      <c r="L8" s="360"/>
      <c r="M8" s="362" t="s">
        <v>1054</v>
      </c>
      <c r="N8" s="363"/>
      <c r="O8" s="363"/>
      <c r="P8" s="363"/>
      <c r="Q8" s="363"/>
      <c r="R8" s="364"/>
      <c r="S8" s="293" t="str">
        <f>IF(Summary!$N72="E","E","")</f>
        <v/>
      </c>
      <c r="T8" s="293" t="str">
        <f>IF(Summary!$O72="Y","R","")</f>
        <v/>
      </c>
      <c r="W8" s="476" t="str">
        <f>'Fun Patches'!C9</f>
        <v>&lt;List Patch Here&gt;</v>
      </c>
      <c r="X8" s="475" t="str">
        <f>IF(Summary!$N117="E","E","")</f>
        <v/>
      </c>
      <c r="Y8" s="475" t="str">
        <f>IF(Summary!$O117="Y","R","")</f>
        <v/>
      </c>
      <c r="AA8" s="472"/>
      <c r="AB8" s="287"/>
      <c r="AC8" s="288"/>
    </row>
    <row r="9" spans="2:30" ht="12.95" customHeight="1" thickBot="1">
      <c r="B9" s="360"/>
      <c r="C9" s="374" t="s">
        <v>275</v>
      </c>
      <c r="D9" s="297" t="str">
        <f>IF(Badges!$J172="A","/","")</f>
        <v/>
      </c>
      <c r="E9" s="297" t="str">
        <f>IF(Badges!$J176="A","/","")</f>
        <v/>
      </c>
      <c r="F9" s="297" t="str">
        <f>IF(Badges!$J180="A","/","")</f>
        <v/>
      </c>
      <c r="G9" s="297" t="str">
        <f>IF(Badges!$J184="A","/","")</f>
        <v/>
      </c>
      <c r="H9" s="297" t="str">
        <f>IF(Badges!$J188="A","/","")</f>
        <v/>
      </c>
      <c r="I9" s="295" t="str">
        <f>IF(Summary!$N11="E","E","")</f>
        <v/>
      </c>
      <c r="J9" s="295" t="str">
        <f>IF(Summary!$O11="Y","R","")</f>
        <v/>
      </c>
      <c r="L9" s="360"/>
      <c r="M9" s="366" t="s">
        <v>1088</v>
      </c>
      <c r="N9" s="367"/>
      <c r="O9" s="367"/>
      <c r="P9" s="367"/>
      <c r="Q9" s="367"/>
      <c r="R9" s="368"/>
      <c r="S9" s="301" t="str">
        <f>IF(Summary!$N69="E","E","")</f>
        <v/>
      </c>
      <c r="T9" s="301" t="str">
        <f>IF(Summary!$O69="Y","R","")</f>
        <v/>
      </c>
      <c r="W9" s="476" t="str">
        <f>'Fun Patches'!C10</f>
        <v>&lt;List Patch Here&gt;</v>
      </c>
      <c r="X9" s="475" t="str">
        <f>IF(Summary!$N118="E","E","")</f>
        <v/>
      </c>
      <c r="Y9" s="475" t="str">
        <f>IF(Summary!$O118="Y","R","")</f>
        <v/>
      </c>
      <c r="AA9" s="472"/>
      <c r="AB9" s="287"/>
      <c r="AC9" s="288"/>
    </row>
    <row r="10" spans="2:30" ht="12.95" customHeight="1">
      <c r="B10" s="360"/>
      <c r="C10" s="361" t="s">
        <v>278</v>
      </c>
      <c r="D10" s="292" t="str">
        <f>IF(Badges!$J195="A","/","")</f>
        <v/>
      </c>
      <c r="E10" s="292" t="str">
        <f>IF(Badges!$J199="A","/","")</f>
        <v/>
      </c>
      <c r="F10" s="292" t="str">
        <f>IF(Badges!$J202="A","/","")</f>
        <v/>
      </c>
      <c r="G10" s="292" t="str">
        <f>IF(Badges!$J206="A","/","")</f>
        <v/>
      </c>
      <c r="H10" s="292" t="str">
        <f>IF(Badges!$J210="A","/","")</f>
        <v/>
      </c>
      <c r="I10" s="293" t="str">
        <f>IF(Summary!$N12="E","E","")</f>
        <v/>
      </c>
      <c r="J10" s="293" t="str">
        <f>IF(Summary!$O12="Y","R","")</f>
        <v/>
      </c>
      <c r="K10" s="285" t="str">
        <f>IF(COUNT(#REF!)=4,MAX(#REF!),"")</f>
        <v/>
      </c>
      <c r="L10" s="360"/>
      <c r="M10" s="366" t="s">
        <v>1089</v>
      </c>
      <c r="N10" s="367"/>
      <c r="O10" s="367"/>
      <c r="P10" s="367"/>
      <c r="Q10" s="367"/>
      <c r="R10" s="368"/>
      <c r="S10" s="301" t="str">
        <f>IF(Summary!$N70="E","E","")</f>
        <v/>
      </c>
      <c r="T10" s="301" t="str">
        <f>IF(Summary!$O70="Y","R","")</f>
        <v/>
      </c>
      <c r="W10" s="476" t="str">
        <f>'Fun Patches'!C11</f>
        <v>&lt;List Patch Here&gt;</v>
      </c>
      <c r="X10" s="475" t="str">
        <f>IF(Summary!$N119="E","E","")</f>
        <v/>
      </c>
      <c r="Y10" s="475" t="str">
        <f>IF(Summary!$O119="Y","R","")</f>
        <v/>
      </c>
      <c r="AA10" s="472"/>
      <c r="AB10" s="287"/>
      <c r="AC10" s="288"/>
    </row>
    <row r="11" spans="2:30" ht="12.95" customHeight="1" thickBot="1">
      <c r="B11" s="360"/>
      <c r="C11" s="365" t="s">
        <v>297</v>
      </c>
      <c r="D11" s="334" t="str">
        <f>IF(Badges!$J217="A","/","")</f>
        <v/>
      </c>
      <c r="E11" s="334" t="str">
        <f>IF(Badges!$J221="A","/","")</f>
        <v/>
      </c>
      <c r="F11" s="334" t="str">
        <f>IF(Badges!$J225="A","/","")</f>
        <v/>
      </c>
      <c r="G11" s="334" t="str">
        <f>IF(Badges!$J229="A","/","")</f>
        <v/>
      </c>
      <c r="H11" s="334" t="str">
        <f>IF(Badges!$J233="A","/","")</f>
        <v/>
      </c>
      <c r="I11" s="301" t="str">
        <f>IF(Summary!$N13="E","E","")</f>
        <v/>
      </c>
      <c r="J11" s="301" t="str">
        <f>IF(Summary!$O13="Y","R","")</f>
        <v/>
      </c>
      <c r="L11" s="360"/>
      <c r="M11" s="375" t="s">
        <v>1090</v>
      </c>
      <c r="N11" s="376"/>
      <c r="O11" s="376"/>
      <c r="P11" s="376"/>
      <c r="Q11" s="376"/>
      <c r="R11" s="377"/>
      <c r="S11" s="298" t="str">
        <f>IF(Summary!$N71="E","E","")</f>
        <v/>
      </c>
      <c r="T11" s="298" t="str">
        <f>IF(Summary!$O71="Y","R","")</f>
        <v/>
      </c>
      <c r="U11" s="354" t="str">
        <f>IF(COUNTIF(S8:S11,"E")=4,"C"," ")</f>
        <v xml:space="preserve"> </v>
      </c>
      <c r="W11" s="476" t="str">
        <f>'Fun Patches'!C12</f>
        <v>&lt;List Patch Here&gt;</v>
      </c>
      <c r="X11" s="475" t="str">
        <f>IF(Summary!$N120="E","E","")</f>
        <v/>
      </c>
      <c r="Y11" s="475" t="str">
        <f>IF(Summary!$O120="Y","R","")</f>
        <v/>
      </c>
      <c r="AA11" s="472"/>
      <c r="AB11" s="287"/>
      <c r="AC11" s="288"/>
    </row>
    <row r="12" spans="2:30" ht="12.95" customHeight="1" thickBot="1">
      <c r="B12" s="360"/>
      <c r="C12" s="365" t="s">
        <v>319</v>
      </c>
      <c r="D12" s="297" t="str">
        <f>IF(Badges!$J263="A","/","")</f>
        <v/>
      </c>
      <c r="E12" s="297" t="str">
        <f>IF(Badges!$J267="A","/","")</f>
        <v/>
      </c>
      <c r="F12" s="297" t="str">
        <f>IF(Badges!$J271="A","/","")</f>
        <v/>
      </c>
      <c r="G12" s="297" t="str">
        <f>IF(Badges!$J275="A","/","")</f>
        <v/>
      </c>
      <c r="H12" s="297" t="str">
        <f>IF(Badges!$J279="A","/","")</f>
        <v/>
      </c>
      <c r="I12" s="295" t="str">
        <f>IF(Summary!$N15="E","E","")</f>
        <v/>
      </c>
      <c r="J12" s="295" t="str">
        <f>IF(Summary!$O15="Y","R","")</f>
        <v/>
      </c>
      <c r="L12" s="360"/>
      <c r="M12" s="378" t="s">
        <v>1055</v>
      </c>
      <c r="N12" s="379"/>
      <c r="O12" s="379"/>
      <c r="P12" s="379"/>
      <c r="Q12" s="379"/>
      <c r="R12" s="380"/>
      <c r="S12" s="299" t="str">
        <f>IF(Summary!$N77="E","E","")</f>
        <v/>
      </c>
      <c r="T12" s="299" t="str">
        <f>IF(Summary!$O77="Y","R","")</f>
        <v/>
      </c>
      <c r="W12" s="476" t="str">
        <f>'Fun Patches'!C13</f>
        <v>&lt;List Patch Here&gt;</v>
      </c>
      <c r="X12" s="475" t="str">
        <f>IF(Summary!$N121="E","E","")</f>
        <v/>
      </c>
      <c r="Y12" s="475" t="str">
        <f>IF(Summary!$O121="Y","R","")</f>
        <v/>
      </c>
      <c r="AA12" s="472"/>
      <c r="AB12" s="287"/>
      <c r="AC12" s="288"/>
    </row>
    <row r="13" spans="2:30" ht="12.95" customHeight="1">
      <c r="B13" s="360"/>
      <c r="C13" s="370" t="s">
        <v>372</v>
      </c>
      <c r="D13" s="292" t="str">
        <f>IF(Badges!$J322="A","/","")</f>
        <v/>
      </c>
      <c r="E13" s="292" t="str">
        <f>IF(Badges!$J326="A","/","")</f>
        <v/>
      </c>
      <c r="F13" s="292" t="str">
        <f>IF(Badges!$J330="A","/","")</f>
        <v/>
      </c>
      <c r="G13" s="292" t="str">
        <f>IF(Badges!$J334="A","/","")</f>
        <v/>
      </c>
      <c r="H13" s="292" t="str">
        <f>IF(Badges!$J338="A","/","")</f>
        <v/>
      </c>
      <c r="I13" s="293" t="str">
        <f>IF(Summary!$N18="E","E","")</f>
        <v/>
      </c>
      <c r="J13" s="293" t="str">
        <f>IF(Summary!$O18="Y","R","")</f>
        <v/>
      </c>
      <c r="L13" s="360"/>
      <c r="M13" s="366" t="s">
        <v>925</v>
      </c>
      <c r="N13" s="367"/>
      <c r="O13" s="367"/>
      <c r="P13" s="367"/>
      <c r="Q13" s="367"/>
      <c r="R13" s="368"/>
      <c r="S13" s="301" t="str">
        <f>IF(Summary!$N74="E","E","")</f>
        <v/>
      </c>
      <c r="T13" s="301" t="str">
        <f>IF(Summary!$O74="Y","R","")</f>
        <v/>
      </c>
      <c r="W13" s="476" t="str">
        <f>'Fun Patches'!C14</f>
        <v>&lt;List Patch Here&gt;</v>
      </c>
      <c r="X13" s="475" t="str">
        <f>IF(Summary!$N122="E","E","")</f>
        <v/>
      </c>
      <c r="Y13" s="475" t="str">
        <f>IF(Summary!$O122="Y","R","")</f>
        <v/>
      </c>
      <c r="AA13" s="472"/>
      <c r="AB13" s="287"/>
      <c r="AC13" s="288"/>
    </row>
    <row r="14" spans="2:30" ht="12.95" customHeight="1">
      <c r="B14" s="360"/>
      <c r="C14" s="365" t="s">
        <v>393</v>
      </c>
      <c r="D14" s="334" t="str">
        <f>IF(Badges!$J345="A","/","")</f>
        <v/>
      </c>
      <c r="E14" s="334" t="str">
        <f>IF(Badges!$J349="A","/","")</f>
        <v/>
      </c>
      <c r="F14" s="334" t="str">
        <f>IF(Badges!$J353="A","/","")</f>
        <v/>
      </c>
      <c r="G14" s="334" t="str">
        <f>IF(Badges!$J357="A","/","")</f>
        <v/>
      </c>
      <c r="H14" s="334" t="str">
        <f>IF(Badges!$J361="A","/","")</f>
        <v/>
      </c>
      <c r="I14" s="301" t="str">
        <f>IF(Summary!$N19="E","E","")</f>
        <v/>
      </c>
      <c r="J14" s="301" t="str">
        <f>IF(Summary!$O19="Y","R","")</f>
        <v/>
      </c>
      <c r="K14" s="285" t="str">
        <f>IF(COUNT(#REF!)=4,MAX(#REF!),"")</f>
        <v/>
      </c>
      <c r="L14" s="360"/>
      <c r="M14" s="366" t="s">
        <v>927</v>
      </c>
      <c r="N14" s="367"/>
      <c r="O14" s="367"/>
      <c r="P14" s="367"/>
      <c r="Q14" s="367"/>
      <c r="R14" s="368"/>
      <c r="S14" s="301" t="str">
        <f>IF(Summary!$N75="E","E","")</f>
        <v/>
      </c>
      <c r="T14" s="301" t="str">
        <f>IF(Summary!$O75="Y","R","")</f>
        <v/>
      </c>
      <c r="W14" s="476" t="str">
        <f>'Fun Patches'!C15</f>
        <v>&lt;List Patch Here&gt;</v>
      </c>
      <c r="X14" s="475" t="str">
        <f>IF(Summary!$N123="E","E","")</f>
        <v/>
      </c>
      <c r="Y14" s="475" t="str">
        <f>IF(Summary!$O123="Y","R","")</f>
        <v/>
      </c>
      <c r="AA14" s="472"/>
      <c r="AB14" s="287"/>
      <c r="AC14" s="288"/>
    </row>
    <row r="15" spans="2:30" ht="12.95" customHeight="1" thickBot="1">
      <c r="B15" s="360"/>
      <c r="C15" s="374" t="s">
        <v>414</v>
      </c>
      <c r="D15" s="297" t="str">
        <f>IF(Badges!$J368="A","/","")</f>
        <v/>
      </c>
      <c r="E15" s="297" t="str">
        <f>IF(Badges!$J372="A","/","")</f>
        <v/>
      </c>
      <c r="F15" s="297" t="str">
        <f>IF(Badges!$J376="A","/","")</f>
        <v/>
      </c>
      <c r="G15" s="297" t="str">
        <f>IF(Badges!$J380="A","/","")</f>
        <v/>
      </c>
      <c r="H15" s="297" t="str">
        <f>IF(Badges!$J384="A","/","")</f>
        <v/>
      </c>
      <c r="I15" s="295" t="str">
        <f>IF(Summary!$N20="E","E","")</f>
        <v/>
      </c>
      <c r="J15" s="295" t="str">
        <f>IF(Summary!$O20="Y","R","")</f>
        <v/>
      </c>
      <c r="L15" s="360"/>
      <c r="M15" s="371" t="s">
        <v>929</v>
      </c>
      <c r="N15" s="372"/>
      <c r="O15" s="372"/>
      <c r="P15" s="372"/>
      <c r="Q15" s="372"/>
      <c r="R15" s="373"/>
      <c r="S15" s="295" t="str">
        <f>IF(Summary!$N76="E","E","")</f>
        <v/>
      </c>
      <c r="T15" s="295" t="str">
        <f>IF(Summary!$O76="Y","R","")</f>
        <v/>
      </c>
      <c r="U15" s="354" t="str">
        <f>IF(COUNTIF(S12:S15,"E")=4,"C"," ")</f>
        <v xml:space="preserve"> </v>
      </c>
      <c r="W15" s="476" t="str">
        <f>'Fun Patches'!C16</f>
        <v>&lt;List Patch Here&gt;</v>
      </c>
      <c r="X15" s="475" t="str">
        <f>IF(Summary!$N124="E","E","")</f>
        <v/>
      </c>
      <c r="Y15" s="475" t="str">
        <f>IF(Summary!$O124="Y","R","")</f>
        <v/>
      </c>
      <c r="AA15" s="472"/>
      <c r="AB15" s="287"/>
      <c r="AC15" s="288"/>
    </row>
    <row r="16" spans="2:30" ht="12.95" customHeight="1">
      <c r="B16" s="360"/>
      <c r="C16" s="365" t="s">
        <v>435</v>
      </c>
      <c r="D16" s="292" t="str">
        <f>IF(Badges!$J391="A","/","")</f>
        <v/>
      </c>
      <c r="E16" s="292" t="str">
        <f>IF(Badges!$J395="A","/","")</f>
        <v/>
      </c>
      <c r="F16" s="292" t="str">
        <f>IF(Badges!$J399="A","/","")</f>
        <v/>
      </c>
      <c r="G16" s="292" t="str">
        <f>IF(Badges!$J403="A","/","")</f>
        <v/>
      </c>
      <c r="H16" s="292" t="str">
        <f>IF(Badges!$J407="A","/","")</f>
        <v/>
      </c>
      <c r="I16" s="293" t="str">
        <f>IF(Summary!$N21="E","E","")</f>
        <v/>
      </c>
      <c r="J16" s="293" t="str">
        <f>IF(Summary!$O21="Y","R","")</f>
        <v/>
      </c>
      <c r="L16" s="360"/>
      <c r="M16" s="361" t="s">
        <v>1056</v>
      </c>
      <c r="N16" s="292" t="str">
        <f>IF(Badges!$J240="A","/","")</f>
        <v/>
      </c>
      <c r="O16" s="292" t="str">
        <f>IF(Badges!$J244="A","/","")</f>
        <v/>
      </c>
      <c r="P16" s="292" t="str">
        <f>IF(Badges!$J248="A","/","")</f>
        <v/>
      </c>
      <c r="Q16" s="292" t="str">
        <f>IF(Badges!$J252="A","/","")</f>
        <v/>
      </c>
      <c r="R16" s="292" t="str">
        <f>IF(Badges!$J256="A","/","")</f>
        <v/>
      </c>
      <c r="S16" s="293" t="str">
        <f>IF(Summary!$N14="E","E","")</f>
        <v/>
      </c>
      <c r="T16" s="293" t="str">
        <f>IF(Summary!$O14="Y","R","")</f>
        <v/>
      </c>
      <c r="W16" s="476" t="str">
        <f>'Fun Patches'!C17</f>
        <v>&lt;List Patch Here&gt;</v>
      </c>
      <c r="X16" s="475" t="str">
        <f>IF(Summary!$N125="E","E","")</f>
        <v/>
      </c>
      <c r="Y16" s="475" t="str">
        <f>IF(Summary!$O125="Y","R","")</f>
        <v/>
      </c>
      <c r="AA16" s="472"/>
      <c r="AB16" s="287"/>
      <c r="AC16" s="288"/>
    </row>
    <row r="17" spans="2:29" ht="12.95" customHeight="1">
      <c r="B17" s="360"/>
      <c r="C17" s="365" t="s">
        <v>456</v>
      </c>
      <c r="D17" s="334" t="str">
        <f>IF(Badges!$J414="A","/","")</f>
        <v/>
      </c>
      <c r="E17" s="334" t="str">
        <f>IF(Badges!$J418="A","/","")</f>
        <v/>
      </c>
      <c r="F17" s="334" t="str">
        <f>IF(Badges!$J422="A","/","")</f>
        <v/>
      </c>
      <c r="G17" s="334" t="str">
        <f>IF(Badges!$J426="A","/","")</f>
        <v/>
      </c>
      <c r="H17" s="334" t="str">
        <f>IF(Badges!$J430="A","/","")</f>
        <v/>
      </c>
      <c r="I17" s="301" t="str">
        <f>IF(Summary!$N22="E","E","")</f>
        <v/>
      </c>
      <c r="J17" s="301" t="str">
        <f>IF(Summary!$O22="Y","R","")</f>
        <v/>
      </c>
      <c r="L17" s="360"/>
      <c r="M17" s="365" t="s">
        <v>1057</v>
      </c>
      <c r="N17" s="292" t="str">
        <f>IF(Badges!$J299="A","/","")</f>
        <v/>
      </c>
      <c r="O17" s="292" t="str">
        <f>IF(Badges!$J303="A","/","")</f>
        <v/>
      </c>
      <c r="P17" s="292" t="str">
        <f>IF(Badges!$J307="A","/","")</f>
        <v/>
      </c>
      <c r="Q17" s="292" t="str">
        <f>IF(Badges!$J311="A","/","")</f>
        <v/>
      </c>
      <c r="R17" s="292" t="str">
        <f>IF(Badges!$J315="A","/","")</f>
        <v/>
      </c>
      <c r="S17" s="293" t="str">
        <f>IF(Summary!$N17="E","E","")</f>
        <v/>
      </c>
      <c r="T17" s="293" t="str">
        <f>IF(Summary!$O17="Y","R","")</f>
        <v/>
      </c>
      <c r="W17" s="476" t="str">
        <f>'Fun Patches'!C18</f>
        <v>&lt;List Patch Here&gt;</v>
      </c>
      <c r="X17" s="475" t="str">
        <f>IF(Summary!$N126="E","E","")</f>
        <v/>
      </c>
      <c r="Y17" s="475" t="str">
        <f>IF(Summary!$O126="Y","R","")</f>
        <v/>
      </c>
      <c r="AA17" s="472"/>
      <c r="AB17" s="287"/>
      <c r="AC17" s="288"/>
    </row>
    <row r="18" spans="2:29" ht="12.95" customHeight="1" thickBot="1">
      <c r="B18" s="360"/>
      <c r="C18" s="365" t="s">
        <v>477</v>
      </c>
      <c r="D18" s="297" t="str">
        <f>IF(Badges!$J437="A","/","")</f>
        <v/>
      </c>
      <c r="E18" s="297" t="str">
        <f>IF(Badges!$J441="A","/","")</f>
        <v/>
      </c>
      <c r="F18" s="297" t="str">
        <f>IF(Badges!$J445="A","/","")</f>
        <v/>
      </c>
      <c r="G18" s="297" t="str">
        <f>IF(Badges!$J449="A","/","")</f>
        <v/>
      </c>
      <c r="H18" s="297" t="str">
        <f>IF(Badges!$J453="A","/","")</f>
        <v/>
      </c>
      <c r="I18" s="295" t="str">
        <f>IF(Summary!$N23="E","E","")</f>
        <v/>
      </c>
      <c r="J18" s="295" t="str">
        <f>IF(Summary!$O23="Y","R","")</f>
        <v/>
      </c>
      <c r="K18" s="285" t="str">
        <f>IF(COUNT(#REF!)=4,MAX(#REF!),"")</f>
        <v/>
      </c>
      <c r="L18" s="360"/>
      <c r="M18" s="365" t="s">
        <v>1058</v>
      </c>
      <c r="N18" s="292" t="str">
        <f>IF(Badges!$J57="A","/","")</f>
        <v/>
      </c>
      <c r="O18" s="292" t="str">
        <f>IF(Badges!$J61="A","/","")</f>
        <v/>
      </c>
      <c r="P18" s="292" t="str">
        <f>IF(Badges!$J65="A","/","")</f>
        <v/>
      </c>
      <c r="Q18" s="292" t="str">
        <f>IF(Badges!$J69="A","/","")</f>
        <v/>
      </c>
      <c r="R18" s="292" t="str">
        <f>IF(Badges!$J73="A","/","")</f>
        <v/>
      </c>
      <c r="S18" s="293" t="str">
        <f>IF(Summary!$N6="E","E","")</f>
        <v/>
      </c>
      <c r="T18" s="293" t="str">
        <f>IF(Summary!$O6="Y","R","")</f>
        <v/>
      </c>
      <c r="W18" s="476" t="str">
        <f>'Fun Patches'!C19</f>
        <v>&lt;List Patch Here&gt;</v>
      </c>
      <c r="X18" s="475" t="str">
        <f>IF(Summary!$N127="E","E","")</f>
        <v/>
      </c>
      <c r="Y18" s="475" t="str">
        <f>IF(Summary!$O127="Y","R","")</f>
        <v/>
      </c>
      <c r="AA18" s="472"/>
      <c r="AB18" s="287"/>
      <c r="AC18" s="288"/>
    </row>
    <row r="19" spans="2:29" ht="12.95" customHeight="1" thickBot="1">
      <c r="B19" s="360"/>
      <c r="C19" s="370" t="s">
        <v>530</v>
      </c>
      <c r="D19" s="292" t="str">
        <f>IF(Badges!$J496="A","/","")</f>
        <v/>
      </c>
      <c r="E19" s="292" t="str">
        <f>IF(Badges!$J500="A","/","")</f>
        <v/>
      </c>
      <c r="F19" s="292" t="str">
        <f>IF(Badges!$J504="A","/","")</f>
        <v/>
      </c>
      <c r="G19" s="292" t="str">
        <f>IF(Badges!$J508="A","/","")</f>
        <v/>
      </c>
      <c r="H19" s="292" t="str">
        <f>IF(Badges!$J512="A","/","")</f>
        <v/>
      </c>
      <c r="I19" s="293" t="str">
        <f>IF(Summary!$N26="E","E","")</f>
        <v/>
      </c>
      <c r="J19" s="293" t="str">
        <f>IF(Summary!$O26="Y","R","")</f>
        <v/>
      </c>
      <c r="L19" s="360"/>
      <c r="M19" s="381" t="s">
        <v>1091</v>
      </c>
      <c r="N19" s="376"/>
      <c r="O19" s="376"/>
      <c r="P19" s="376"/>
      <c r="Q19" s="376"/>
      <c r="R19" s="377"/>
      <c r="S19" s="295" t="str">
        <f>IF(Summary!$N78="E","E","")</f>
        <v/>
      </c>
      <c r="T19" s="295" t="str">
        <f>IF(Summary!$O78="Y","R","")</f>
        <v/>
      </c>
      <c r="U19" s="354" t="str">
        <f>IF(COUNTIF(S16:S19,"E")=4,"C"," ")</f>
        <v xml:space="preserve"> </v>
      </c>
      <c r="W19" s="476" t="str">
        <f>'Fun Patches'!C20</f>
        <v>&lt;List Patch Here&gt;</v>
      </c>
      <c r="X19" s="475" t="str">
        <f>IF(Summary!$N128="E","E","")</f>
        <v/>
      </c>
      <c r="Y19" s="475" t="str">
        <f>IF(Summary!$O128="Y","R","")</f>
        <v/>
      </c>
      <c r="AA19" s="472"/>
      <c r="AB19" s="287"/>
      <c r="AC19" s="288"/>
    </row>
    <row r="20" spans="2:29" ht="12.95" customHeight="1">
      <c r="B20" s="360"/>
      <c r="C20" s="365" t="s">
        <v>551</v>
      </c>
      <c r="D20" s="334" t="str">
        <f>IF(Badges!$J519="A","/","")</f>
        <v/>
      </c>
      <c r="E20" s="334" t="str">
        <f>IF(Badges!$J523="A","/","")</f>
        <v/>
      </c>
      <c r="F20" s="334" t="str">
        <f>IF(Badges!$J527="A","/","")</f>
        <v/>
      </c>
      <c r="G20" s="334" t="str">
        <f>IF(Badges!$J531="A","/","")</f>
        <v/>
      </c>
      <c r="H20" s="334" t="str">
        <f>IF(Badges!$J535="A","/","")</f>
        <v/>
      </c>
      <c r="I20" s="301" t="str">
        <f>IF(Summary!$N27="E","E","")</f>
        <v/>
      </c>
      <c r="J20" s="301" t="str">
        <f>IF(Summary!$O27="Y","R","")</f>
        <v/>
      </c>
      <c r="L20" s="360"/>
      <c r="M20" s="378" t="s">
        <v>935</v>
      </c>
      <c r="N20" s="379"/>
      <c r="O20" s="379"/>
      <c r="P20" s="379"/>
      <c r="Q20" s="379"/>
      <c r="R20" s="380"/>
      <c r="S20" s="293" t="str">
        <f>IF(Summary!$N79="E","E","")</f>
        <v/>
      </c>
      <c r="T20" s="293" t="str">
        <f>IF(Summary!$O79="Y","R","")</f>
        <v/>
      </c>
      <c r="W20" s="476" t="str">
        <f>'Fun Patches'!C21</f>
        <v>&lt;List Patch Here&gt;</v>
      </c>
      <c r="X20" s="475" t="str">
        <f>IF(Summary!$N129="E","E","")</f>
        <v/>
      </c>
      <c r="Y20" s="475" t="str">
        <f>IF(Summary!$O129="Y","R","")</f>
        <v/>
      </c>
      <c r="AA20" s="472"/>
      <c r="AB20" s="287"/>
      <c r="AC20" s="288"/>
    </row>
    <row r="21" spans="2:29" ht="12.95" customHeight="1" thickBot="1">
      <c r="B21" s="360"/>
      <c r="C21" s="374" t="s">
        <v>572</v>
      </c>
      <c r="D21" s="297" t="str">
        <f>IF(Badges!$J542="A","/","")</f>
        <v/>
      </c>
      <c r="E21" s="297" t="str">
        <f>IF(Badges!$J546="A","/","")</f>
        <v/>
      </c>
      <c r="F21" s="297" t="str">
        <f>IF(Badges!$J550="A","/","")</f>
        <v/>
      </c>
      <c r="G21" s="297" t="str">
        <f>IF(Badges!$J554="A","/","")</f>
        <v/>
      </c>
      <c r="H21" s="297" t="str">
        <f>IF(Badges!$J558="A","/","")</f>
        <v/>
      </c>
      <c r="I21" s="295" t="str">
        <f>IF(Summary!$N28="E","E","")</f>
        <v/>
      </c>
      <c r="J21" s="295" t="str">
        <f>IF(Summary!$O28="Y","R","")</f>
        <v/>
      </c>
      <c r="L21" s="360"/>
      <c r="M21" s="371" t="s">
        <v>1092</v>
      </c>
      <c r="N21" s="372"/>
      <c r="O21" s="372"/>
      <c r="P21" s="372"/>
      <c r="Q21" s="372"/>
      <c r="R21" s="373"/>
      <c r="S21" s="295" t="str">
        <f>IF(Summary!$N80="E","E","")</f>
        <v/>
      </c>
      <c r="T21" s="295" t="str">
        <f>IF(Summary!$O80="Y","R","")</f>
        <v/>
      </c>
      <c r="U21" s="354" t="str">
        <f>IF(COUNTIF(S20:S21,"E")=2,"C"," ")</f>
        <v xml:space="preserve"> </v>
      </c>
      <c r="W21" s="476" t="str">
        <f>'Fun Patches'!C22</f>
        <v>&lt;List Patch Here&gt;</v>
      </c>
      <c r="X21" s="475" t="str">
        <f>IF(Summary!$N130="E","E","")</f>
        <v/>
      </c>
      <c r="Y21" s="475" t="str">
        <f>IF(Summary!$O130="Y","R","")</f>
        <v/>
      </c>
      <c r="AA21" s="472"/>
      <c r="AB21" s="287"/>
      <c r="AC21" s="288"/>
    </row>
    <row r="22" spans="2:29" ht="12.95" customHeight="1">
      <c r="B22" s="360"/>
      <c r="C22" s="365" t="s">
        <v>593</v>
      </c>
      <c r="D22" s="292" t="str">
        <f>IF(Badges!$J565="A","/","")</f>
        <v/>
      </c>
      <c r="E22" s="292" t="str">
        <f>IF(Badges!$J569="A","/","")</f>
        <v/>
      </c>
      <c r="F22" s="292" t="str">
        <f>IF(Badges!$J573="A","/","")</f>
        <v/>
      </c>
      <c r="G22" s="292" t="str">
        <f>IF(Badges!$J577="A","/","")</f>
        <v/>
      </c>
      <c r="H22" s="292" t="str">
        <f>IF(Badges!$J581="A","/","")</f>
        <v/>
      </c>
      <c r="I22" s="293" t="str">
        <f>IF(Summary!$N29="E","E","")</f>
        <v/>
      </c>
      <c r="J22" s="293" t="str">
        <f>IF(Summary!$O29="Y","R","")</f>
        <v/>
      </c>
      <c r="K22" s="285" t="str">
        <f>IF(COUNT(#REF!)=2,MAX(#REF!),"")</f>
        <v/>
      </c>
      <c r="L22" s="360"/>
      <c r="M22" s="362" t="s">
        <v>942</v>
      </c>
      <c r="N22" s="363"/>
      <c r="O22" s="363"/>
      <c r="P22" s="363"/>
      <c r="Q22" s="363"/>
      <c r="R22" s="364"/>
      <c r="S22" s="293" t="str">
        <f>IF(Summary!$N81="E","E","")</f>
        <v/>
      </c>
      <c r="T22" s="293" t="str">
        <f>IF(Summary!$O81="Y","R","")</f>
        <v/>
      </c>
      <c r="U22" s="354" t="str">
        <f>IF(COUNTIF(S22:S23,"E")=2,"C"," ")</f>
        <v xml:space="preserve"> </v>
      </c>
      <c r="W22" s="476" t="str">
        <f>'Fun Patches'!C23</f>
        <v>&lt;List Patch Here&gt;</v>
      </c>
      <c r="X22" s="475" t="str">
        <f>IF(Summary!$N131="E","E","")</f>
        <v/>
      </c>
      <c r="Y22" s="475" t="str">
        <f>IF(Summary!$O131="Y","R","")</f>
        <v/>
      </c>
      <c r="AA22" s="472"/>
      <c r="AB22" s="287"/>
      <c r="AC22" s="288"/>
    </row>
    <row r="23" spans="2:29" ht="12.95" customHeight="1" thickBot="1">
      <c r="B23" s="360"/>
      <c r="C23" s="365" t="s">
        <v>614</v>
      </c>
      <c r="D23" s="334" t="str">
        <f>IF(Badges!$J588="A","/","")</f>
        <v/>
      </c>
      <c r="E23" s="334" t="str">
        <f>IF(Badges!$J592="A","/","")</f>
        <v/>
      </c>
      <c r="F23" s="334" t="str">
        <f>IF(Badges!$J596="A","/","")</f>
        <v/>
      </c>
      <c r="G23" s="334" t="str">
        <f>IF(Badges!$J600="A","/","")</f>
        <v/>
      </c>
      <c r="H23" s="334" t="str">
        <f>IF(Badges!$J604="A","/","")</f>
        <v/>
      </c>
      <c r="I23" s="301" t="str">
        <f>IF(Summary!$N30="E","E","")</f>
        <v/>
      </c>
      <c r="J23" s="301" t="str">
        <f>IF(Summary!$O30="Y","R","")</f>
        <v/>
      </c>
      <c r="L23" s="360"/>
      <c r="M23" s="375" t="s">
        <v>1093</v>
      </c>
      <c r="N23" s="376"/>
      <c r="O23" s="376"/>
      <c r="P23" s="376"/>
      <c r="Q23" s="376"/>
      <c r="R23" s="377"/>
      <c r="S23" s="295" t="str">
        <f>IF(Summary!$N82="E","E","")</f>
        <v/>
      </c>
      <c r="T23" s="295" t="str">
        <f>IF(Summary!$O82="Y","R","")</f>
        <v/>
      </c>
      <c r="U23" s="354" t="str">
        <f>IF(COUNTIF(S24:S25,"E")=2,"C"," ")</f>
        <v xml:space="preserve"> </v>
      </c>
      <c r="W23" s="476" t="str">
        <f>'Fun Patches'!C24</f>
        <v>&lt;List Patch Here&gt;</v>
      </c>
      <c r="X23" s="475" t="str">
        <f>IF(Summary!$N132="E","E","")</f>
        <v/>
      </c>
      <c r="Y23" s="475" t="str">
        <f>IF(Summary!$O132="Y","R","")</f>
        <v/>
      </c>
      <c r="AA23" s="472"/>
      <c r="AB23" s="287"/>
      <c r="AC23" s="288"/>
    </row>
    <row r="24" spans="2:29" ht="12.95" customHeight="1" thickBot="1">
      <c r="B24" s="360"/>
      <c r="C24" s="365" t="s">
        <v>635</v>
      </c>
      <c r="D24" s="297" t="str">
        <f>IF(Badges!$J611="A","/","")</f>
        <v/>
      </c>
      <c r="E24" s="297" t="str">
        <f>IF(Badges!$J615="A","/","")</f>
        <v/>
      </c>
      <c r="F24" s="297" t="str">
        <f>IF(Badges!$J619="A","/","")</f>
        <v/>
      </c>
      <c r="G24" s="297" t="str">
        <f>IF(Badges!$J623="A","/","")</f>
        <v/>
      </c>
      <c r="H24" s="297" t="str">
        <f>IF(Badges!$J627="A","/","")</f>
        <v/>
      </c>
      <c r="I24" s="295" t="str">
        <f>IF(Summary!$N31="E","E","")</f>
        <v/>
      </c>
      <c r="J24" s="295" t="str">
        <f>IF(Summary!$O31="Y","R","")</f>
        <v/>
      </c>
      <c r="K24" s="285" t="str">
        <f>IF(COUNT(#REF!)=2,MAX(#REF!),"")</f>
        <v/>
      </c>
      <c r="L24" s="360"/>
      <c r="M24" s="378" t="s">
        <v>948</v>
      </c>
      <c r="N24" s="379"/>
      <c r="O24" s="379"/>
      <c r="P24" s="379"/>
      <c r="Q24" s="379"/>
      <c r="R24" s="380"/>
      <c r="S24" s="293" t="str">
        <f>IF(Summary!$N83="E","E","")</f>
        <v/>
      </c>
      <c r="T24" s="293" t="str">
        <f>IF(Summary!$O83="Y","R","")</f>
        <v/>
      </c>
      <c r="U24" s="439"/>
      <c r="W24" s="476" t="str">
        <f>'Fun Patches'!C25</f>
        <v>&lt;List Patch Here&gt;</v>
      </c>
      <c r="X24" s="475" t="str">
        <f>IF(Summary!$N133="E","E","")</f>
        <v/>
      </c>
      <c r="Y24" s="475" t="str">
        <f>IF(Summary!$O133="Y","R","")</f>
        <v/>
      </c>
      <c r="AA24" s="472"/>
      <c r="AB24" s="287"/>
      <c r="AC24" s="288"/>
    </row>
    <row r="25" spans="2:29" ht="12.95" customHeight="1">
      <c r="B25" s="360"/>
      <c r="C25" s="370" t="s">
        <v>655</v>
      </c>
      <c r="D25" s="292" t="str">
        <f>IF(Badges!$J634="A","/","")</f>
        <v/>
      </c>
      <c r="E25" s="292" t="str">
        <f>IF(Badges!$J638="A","/","")</f>
        <v/>
      </c>
      <c r="F25" s="292" t="str">
        <f>IF(Badges!$J642="A","/","")</f>
        <v/>
      </c>
      <c r="G25" s="292" t="str">
        <f>IF(Badges!$J646="A","/","")</f>
        <v/>
      </c>
      <c r="H25" s="292" t="str">
        <f>IF(Badges!$J650="A","/","")</f>
        <v/>
      </c>
      <c r="I25" s="293" t="str">
        <f>IF(Summary!$N32="E","E","")</f>
        <v/>
      </c>
      <c r="J25" s="293" t="str">
        <f>IF(Summary!$O32="Y","R","")</f>
        <v/>
      </c>
      <c r="L25" s="360"/>
      <c r="M25" s="375" t="s">
        <v>1094</v>
      </c>
      <c r="N25" s="376"/>
      <c r="O25" s="376"/>
      <c r="P25" s="376"/>
      <c r="Q25" s="376"/>
      <c r="R25" s="377"/>
      <c r="S25" s="293" t="str">
        <f>IF(Summary!$N84="E","E","")</f>
        <v/>
      </c>
      <c r="T25" s="293" t="str">
        <f>IF(Summary!$O84="Y","R","")</f>
        <v/>
      </c>
      <c r="U25" s="607" t="s">
        <v>1136</v>
      </c>
      <c r="W25" s="476" t="str">
        <f>'Fun Patches'!C26</f>
        <v>&lt;List Patch Here&gt;</v>
      </c>
      <c r="X25" s="475" t="str">
        <f>IF(Summary!$N134="E","E","")</f>
        <v/>
      </c>
      <c r="Y25" s="475" t="str">
        <f>IF(Summary!$O134="Y","R","")</f>
        <v/>
      </c>
      <c r="AA25" s="472"/>
      <c r="AB25" s="287"/>
      <c r="AC25" s="288"/>
    </row>
    <row r="26" spans="2:29" ht="12.95" customHeight="1">
      <c r="B26" s="360"/>
      <c r="C26" s="365" t="s">
        <v>692</v>
      </c>
      <c r="D26" s="334" t="str">
        <f>IF(Badges!$J680="A","/","")</f>
        <v/>
      </c>
      <c r="E26" s="334" t="str">
        <f>IF(Badges!$J684="A","/","")</f>
        <v/>
      </c>
      <c r="F26" s="334" t="str">
        <f>IF(Badges!$J688="A","/","")</f>
        <v/>
      </c>
      <c r="G26" s="334" t="str">
        <f>IF(Badges!$J692="A","/","")</f>
        <v/>
      </c>
      <c r="H26" s="334" t="str">
        <f>IF(Badges!$J696="A","/","")</f>
        <v/>
      </c>
      <c r="I26" s="301" t="str">
        <f>IF(Summary!$N34="E","E","")</f>
        <v/>
      </c>
      <c r="J26" s="301" t="str">
        <f>IF(Summary!$O34="Y","R","")</f>
        <v/>
      </c>
      <c r="K26" s="285" t="str">
        <f>IF(COUNT(#REF!)=2,MAX(#REF!),"")</f>
        <v/>
      </c>
      <c r="L26" s="398"/>
      <c r="M26" s="398"/>
      <c r="N26" s="399"/>
      <c r="O26" s="399"/>
      <c r="P26" s="399"/>
      <c r="Q26" s="399"/>
      <c r="R26" s="399"/>
      <c r="S26" s="470"/>
      <c r="T26" s="470"/>
      <c r="U26" s="607"/>
      <c r="W26" s="476" t="str">
        <f>'Fun Patches'!C27</f>
        <v>&lt;List Patch Here&gt;</v>
      </c>
      <c r="X26" s="475" t="str">
        <f>IF(Summary!$N135="E","E","")</f>
        <v/>
      </c>
      <c r="Y26" s="475" t="str">
        <f>IF(Summary!$O135="Y","R","")</f>
        <v/>
      </c>
      <c r="AA26" s="472"/>
      <c r="AB26" s="287"/>
      <c r="AC26" s="288"/>
    </row>
    <row r="27" spans="2:29" ht="12.95" customHeight="1" thickBot="1">
      <c r="B27" s="360"/>
      <c r="C27" s="374" t="s">
        <v>713</v>
      </c>
      <c r="D27" s="297" t="str">
        <f>IF(Badges!$J703="A","/","")</f>
        <v/>
      </c>
      <c r="E27" s="297" t="str">
        <f>IF(Badges!$J707="A","/","")</f>
        <v/>
      </c>
      <c r="F27" s="297" t="str">
        <f>IF(Badges!$J711="A","/","")</f>
        <v/>
      </c>
      <c r="G27" s="297" t="str">
        <f>IF(Badges!$J715="A","/","")</f>
        <v/>
      </c>
      <c r="H27" s="297" t="str">
        <f>IF(Badges!$J719="A","/","")</f>
        <v/>
      </c>
      <c r="I27" s="295" t="str">
        <f>IF(Summary!$N35="E","E","")</f>
        <v/>
      </c>
      <c r="J27" s="295" t="str">
        <f>IF(Summary!$O35="Y","R","")</f>
        <v/>
      </c>
      <c r="L27" s="300"/>
      <c r="M27" s="300"/>
      <c r="N27" s="300"/>
      <c r="O27" s="300"/>
      <c r="P27" s="300"/>
      <c r="Q27" s="300"/>
      <c r="R27" s="300"/>
      <c r="S27" s="307"/>
      <c r="T27" s="307"/>
      <c r="U27" s="607"/>
      <c r="W27" s="476" t="str">
        <f>'Fun Patches'!C28</f>
        <v>&lt;List Patch Here&gt;</v>
      </c>
      <c r="X27" s="475" t="str">
        <f>IF(Summary!$N136="E","E","")</f>
        <v/>
      </c>
      <c r="Y27" s="475" t="str">
        <f>IF(Summary!$O136="Y","R","")</f>
        <v/>
      </c>
      <c r="AA27" s="472"/>
      <c r="AB27" s="287"/>
      <c r="AC27" s="288"/>
    </row>
    <row r="28" spans="2:29" ht="12.95" customHeight="1">
      <c r="B28" s="360"/>
      <c r="C28" s="365" t="s">
        <v>734</v>
      </c>
      <c r="D28" s="292" t="str">
        <f>IF(Badges!$J726="A","/","")</f>
        <v/>
      </c>
      <c r="E28" s="292" t="str">
        <f>IF(Badges!$J730="A","/","")</f>
        <v/>
      </c>
      <c r="F28" s="292" t="str">
        <f>IF(Badges!$J734="A","/","")</f>
        <v/>
      </c>
      <c r="G28" s="292" t="str">
        <f>IF(Badges!$J738="A","/","")</f>
        <v/>
      </c>
      <c r="H28" s="292" t="str">
        <f>IF(Badges!$J742="A","/","")</f>
        <v/>
      </c>
      <c r="I28" s="293" t="str">
        <f>IF(Summary!$N36="E","E","")</f>
        <v/>
      </c>
      <c r="J28" s="293" t="str">
        <f>IF(Summary!$O36="Y","R","")</f>
        <v/>
      </c>
      <c r="L28" s="611" t="str">
        <f>'Age-Level'!C117</f>
        <v>Investiture</v>
      </c>
      <c r="M28" s="611"/>
      <c r="N28" s="611"/>
      <c r="O28" s="611"/>
      <c r="P28" s="611"/>
      <c r="Q28" s="611"/>
      <c r="R28" s="613"/>
      <c r="S28" s="293" t="str">
        <f>IF(Summary!$N108="E","E","")</f>
        <v/>
      </c>
      <c r="T28" s="293" t="str">
        <f>IF(Summary!$O108="Y","R","")</f>
        <v/>
      </c>
      <c r="U28" s="607"/>
      <c r="W28" s="476" t="str">
        <f>'Fun Patches'!C29</f>
        <v>&lt;List Patch Here&gt;</v>
      </c>
      <c r="X28" s="475" t="str">
        <f>IF(Summary!$N137="E","E","")</f>
        <v/>
      </c>
      <c r="Y28" s="475" t="str">
        <f>IF(Summary!$O137="Y","R","")</f>
        <v/>
      </c>
      <c r="AA28" s="472"/>
      <c r="AB28" s="287"/>
      <c r="AC28" s="288"/>
    </row>
    <row r="29" spans="2:29" ht="12.95" customHeight="1">
      <c r="B29" s="360"/>
      <c r="C29" s="365" t="s">
        <v>1059</v>
      </c>
      <c r="D29" s="334" t="str">
        <f>IF(Badges!$J103="A","/","")</f>
        <v/>
      </c>
      <c r="E29" s="334" t="str">
        <f>IF(Badges!$J107="A","/","")</f>
        <v/>
      </c>
      <c r="F29" s="334" t="str">
        <f>IF(Badges!$J111="A","/","")</f>
        <v/>
      </c>
      <c r="G29" s="334" t="str">
        <f>IF(Badges!$J115="A","/","")</f>
        <v/>
      </c>
      <c r="H29" s="334" t="str">
        <f>IF(Badges!$J119="A","/","")</f>
        <v/>
      </c>
      <c r="I29" s="301" t="str">
        <f>IF(Summary!$N8="E","E","")</f>
        <v/>
      </c>
      <c r="J29" s="301" t="str">
        <f>IF(Summary!$O8="Y","R","")</f>
        <v/>
      </c>
      <c r="L29" s="611" t="str">
        <f>'Age-Level'!C118</f>
        <v>Rededication (1st year)</v>
      </c>
      <c r="M29" s="611"/>
      <c r="N29" s="611"/>
      <c r="O29" s="611"/>
      <c r="P29" s="611"/>
      <c r="Q29" s="611"/>
      <c r="R29" s="613"/>
      <c r="S29" s="293" t="str">
        <f>IF(Summary!$N109="E","E","")</f>
        <v/>
      </c>
      <c r="T29" s="293" t="str">
        <f>IF(Summary!$O109="Y","R","")</f>
        <v/>
      </c>
      <c r="U29" s="607"/>
      <c r="W29" s="476" t="str">
        <f>'Fun Patches'!C30</f>
        <v>&lt;List Patch Here&gt;</v>
      </c>
      <c r="X29" s="475" t="str">
        <f>IF(Summary!$N138="E","E","")</f>
        <v/>
      </c>
      <c r="Y29" s="475" t="str">
        <f>IF(Summary!$O138="Y","R","")</f>
        <v/>
      </c>
      <c r="AA29" s="472"/>
      <c r="AB29" s="287"/>
      <c r="AC29" s="288"/>
    </row>
    <row r="30" spans="2:29" ht="12.95" customHeight="1" thickBot="1">
      <c r="B30" s="360"/>
      <c r="C30" s="369" t="s">
        <v>1095</v>
      </c>
      <c r="D30" s="297" t="str">
        <f>IF(Badges!$J749="A","/","")</f>
        <v/>
      </c>
      <c r="E30" s="297" t="str">
        <f>IF(Badges!$J753="A","/","")</f>
        <v/>
      </c>
      <c r="F30" s="297" t="str">
        <f>IF(Badges!$J757="A","/","")</f>
        <v/>
      </c>
      <c r="G30" s="297" t="str">
        <f>IF(Badges!$J761="A","/","")</f>
        <v/>
      </c>
      <c r="H30" s="297" t="str">
        <f>IF(Badges!$J765="A","/","")</f>
        <v/>
      </c>
      <c r="I30" s="295" t="str">
        <f>IF(Summary!$N37="E","E","")</f>
        <v/>
      </c>
      <c r="J30" s="295" t="str">
        <f>IF(Summary!$O37="Y","R","")</f>
        <v/>
      </c>
      <c r="L30" s="611" t="str">
        <f>'Age-Level'!C119</f>
        <v>Rededication (2nd year)</v>
      </c>
      <c r="M30" s="611"/>
      <c r="N30" s="611"/>
      <c r="O30" s="611"/>
      <c r="P30" s="611"/>
      <c r="Q30" s="611"/>
      <c r="R30" s="613"/>
      <c r="S30" s="293" t="str">
        <f>IF(Summary!$N110="E","E","")</f>
        <v/>
      </c>
      <c r="T30" s="293" t="str">
        <f>IF(Summary!$O110="Y","R","")</f>
        <v/>
      </c>
      <c r="U30" s="607"/>
      <c r="W30" s="476" t="str">
        <f>'Fun Patches'!C31</f>
        <v>&lt;List Patch Here&gt;</v>
      </c>
      <c r="X30" s="475" t="str">
        <f>IF(Summary!$N139="E","E","")</f>
        <v/>
      </c>
      <c r="Y30" s="475" t="str">
        <f>IF(Summary!$O139="Y","R","")</f>
        <v/>
      </c>
      <c r="AA30" s="472"/>
      <c r="AB30" s="287"/>
      <c r="AC30" s="288"/>
    </row>
    <row r="31" spans="2:29" ht="12.95" customHeight="1">
      <c r="B31" s="360"/>
      <c r="C31" s="370" t="s">
        <v>756</v>
      </c>
      <c r="D31" s="292" t="str">
        <f>IF(Badges!$J772="A","/","")</f>
        <v/>
      </c>
      <c r="E31" s="292" t="str">
        <f>IF(Badges!$J776="A","/","")</f>
        <v/>
      </c>
      <c r="F31" s="292" t="str">
        <f>IF(Badges!$J780="A","/","")</f>
        <v/>
      </c>
      <c r="G31" s="292" t="str">
        <f>IF(Badges!$J784="A","/","")</f>
        <v/>
      </c>
      <c r="H31" s="292" t="str">
        <f>IF(Badges!$J788="A","/","")</f>
        <v/>
      </c>
      <c r="I31" s="293" t="str">
        <f>IF(Summary!$N38="E","E","")</f>
        <v/>
      </c>
      <c r="J31" s="293" t="str">
        <f>IF(Summary!$O38="Y","R","")</f>
        <v/>
      </c>
      <c r="L31" s="611" t="str">
        <f>'Age-Level'!C120</f>
        <v>Rededication (3rd year)</v>
      </c>
      <c r="M31" s="611"/>
      <c r="N31" s="611"/>
      <c r="O31" s="611"/>
      <c r="P31" s="611"/>
      <c r="Q31" s="611"/>
      <c r="R31" s="613"/>
      <c r="S31" s="293" t="str">
        <f>IF(Summary!$N111="E","E","")</f>
        <v/>
      </c>
      <c r="T31" s="293" t="str">
        <f>IF(Summary!$O111="Y","R","")</f>
        <v/>
      </c>
      <c r="U31" s="607"/>
      <c r="W31" s="476" t="str">
        <f>'Fun Patches'!C32</f>
        <v>&lt;List Patch Here&gt;</v>
      </c>
      <c r="X31" s="475" t="str">
        <f>IF(Summary!$N140="E","E","")</f>
        <v/>
      </c>
      <c r="Y31" s="475" t="str">
        <f>IF(Summary!$O140="Y","R","")</f>
        <v/>
      </c>
      <c r="AA31" s="472"/>
      <c r="AB31" s="287"/>
      <c r="AC31" s="288"/>
    </row>
    <row r="32" spans="2:29" ht="12.95" customHeight="1" thickBot="1">
      <c r="B32" s="360"/>
      <c r="C32" s="374" t="s">
        <v>777</v>
      </c>
      <c r="D32" s="297" t="str">
        <f>IF(Badges!$J791="C","/","")</f>
        <v/>
      </c>
      <c r="E32" s="297" t="str">
        <f>IF(Badges!$J792="C","/","")</f>
        <v/>
      </c>
      <c r="F32" s="297" t="str">
        <f>IF(Badges!$J793="C","/","")</f>
        <v/>
      </c>
      <c r="G32" s="297" t="str">
        <f>IF(Badges!$J794="C","/","")</f>
        <v/>
      </c>
      <c r="H32" s="297" t="str">
        <f>IF(Badges!$J795="C","/","")</f>
        <v/>
      </c>
      <c r="I32" s="295" t="str">
        <f>IF(Summary!$N39="E","E","")</f>
        <v/>
      </c>
      <c r="J32" s="295" t="str">
        <f>IF(Summary!$O39="Y","R","")</f>
        <v/>
      </c>
      <c r="L32" s="398"/>
      <c r="M32" s="398"/>
      <c r="N32" s="399"/>
      <c r="O32" s="399"/>
      <c r="P32" s="399"/>
      <c r="Q32" s="399"/>
      <c r="R32" s="399"/>
      <c r="S32" s="470"/>
      <c r="T32" s="470"/>
      <c r="U32" s="607"/>
      <c r="W32" s="476" t="str">
        <f>'Fun Patches'!C33</f>
        <v>&lt;List Patch Here&gt;</v>
      </c>
      <c r="X32" s="475" t="str">
        <f>IF(Summary!$N141="E","E","")</f>
        <v/>
      </c>
      <c r="Y32" s="475" t="str">
        <f>IF(Summary!$O141="Y","R","")</f>
        <v/>
      </c>
      <c r="AA32" s="472"/>
      <c r="AB32" s="287"/>
      <c r="AC32" s="288"/>
    </row>
    <row r="33" spans="2:29" ht="12.95" customHeight="1">
      <c r="B33" s="360"/>
      <c r="C33" s="361" t="s">
        <v>1096</v>
      </c>
      <c r="D33" s="292" t="str">
        <f>IF(Badges!$J802="A","/","")</f>
        <v/>
      </c>
      <c r="E33" s="292" t="str">
        <f>IF(Badges!$J806="A","/","")</f>
        <v/>
      </c>
      <c r="F33" s="292" t="str">
        <f>IF(Badges!$J810="A","/","")</f>
        <v/>
      </c>
      <c r="G33" s="292" t="str">
        <f>IF(Badges!$J814="A","/","")</f>
        <v/>
      </c>
      <c r="H33" s="292" t="str">
        <f>IF(Badges!$J818="A","/","")</f>
        <v/>
      </c>
      <c r="I33" s="293" t="str">
        <f>IF(Summary!$N40="E","E","")</f>
        <v/>
      </c>
      <c r="J33" s="293" t="str">
        <f>IF(Summary!$O40="Y","R","")</f>
        <v/>
      </c>
      <c r="L33" s="300"/>
      <c r="M33" s="300"/>
      <c r="N33" s="300"/>
      <c r="O33" s="300"/>
      <c r="P33" s="300"/>
      <c r="Q33" s="300"/>
      <c r="R33" s="300"/>
      <c r="S33" s="307"/>
      <c r="T33" s="307"/>
      <c r="U33" s="607"/>
      <c r="W33" s="476" t="str">
        <f>'Fun Patches'!C34</f>
        <v>&lt;List Patch Here&gt;</v>
      </c>
      <c r="X33" s="475" t="str">
        <f>IF(Summary!$N142="E","E","")</f>
        <v/>
      </c>
      <c r="Y33" s="475" t="str">
        <f>IF(Summary!$O142="Y","R","")</f>
        <v/>
      </c>
      <c r="AA33" s="472"/>
      <c r="AB33" s="287"/>
      <c r="AC33" s="288"/>
    </row>
    <row r="34" spans="2:29" ht="12.95" customHeight="1">
      <c r="B34" s="360"/>
      <c r="C34" s="369" t="s">
        <v>1060</v>
      </c>
      <c r="D34" s="334" t="str">
        <f>IF(Badges!$J825="A","/","")</f>
        <v/>
      </c>
      <c r="E34" s="334" t="str">
        <f>IF(Badges!$J829="A","/","")</f>
        <v/>
      </c>
      <c r="F34" s="334" t="str">
        <f>IF(Badges!$J833="A","/","")</f>
        <v/>
      </c>
      <c r="G34" s="334" t="str">
        <f>IF(Badges!$J837="A","/","")</f>
        <v/>
      </c>
      <c r="H34" s="334" t="str">
        <f>IF(Badges!$J841="A","/","")</f>
        <v/>
      </c>
      <c r="I34" s="301" t="str">
        <f>IF(Summary!$N41="E","E","")</f>
        <v/>
      </c>
      <c r="J34" s="301" t="str">
        <f>IF(Summary!$O41="Y","R","")</f>
        <v/>
      </c>
      <c r="L34" s="612" t="str">
        <f>'Council Own'!B6</f>
        <v>&lt;&lt;List Badge 1 Here&gt;&gt;</v>
      </c>
      <c r="M34" s="613"/>
      <c r="N34" s="292" t="str">
        <f>IF('Council Own'!$J11="A","/","")</f>
        <v/>
      </c>
      <c r="O34" s="292" t="str">
        <f>IF('Council Own'!$J15="A","/","")</f>
        <v/>
      </c>
      <c r="P34" s="292" t="str">
        <f>IF('Council Own'!$J19="A","/","")</f>
        <v/>
      </c>
      <c r="Q34" s="292" t="str">
        <f>IF('Council Own'!$J23="A","/","")</f>
        <v/>
      </c>
      <c r="R34" s="292" t="str">
        <f>IF('Council Own'!$J27="A","/","")</f>
        <v/>
      </c>
      <c r="S34" s="293" t="str">
        <f>IF(Summary!$N86="E","E","")</f>
        <v/>
      </c>
      <c r="T34" s="308" t="str">
        <f>IF(Summary!$O86="Y","R","")</f>
        <v/>
      </c>
      <c r="U34" s="607"/>
      <c r="W34" s="476" t="str">
        <f>'Fun Patches'!C35</f>
        <v>&lt;List Patch Here&gt;</v>
      </c>
      <c r="X34" s="475" t="str">
        <f>IF(Summary!$N143="E","E","")</f>
        <v/>
      </c>
      <c r="Y34" s="475" t="str">
        <f>IF(Summary!$O143="Y","R","")</f>
        <v/>
      </c>
      <c r="AA34" s="472"/>
      <c r="AB34" s="287"/>
      <c r="AC34" s="288"/>
    </row>
    <row r="35" spans="2:29" ht="12.95" customHeight="1">
      <c r="L35" s="612" t="str">
        <f>'Council Own'!B30</f>
        <v>&lt;&lt;List Badge 2 Here&gt;&gt;</v>
      </c>
      <c r="M35" s="613"/>
      <c r="N35" s="292" t="str">
        <f>IF('Council Own'!$J35="A","/","")</f>
        <v/>
      </c>
      <c r="O35" s="292" t="str">
        <f>IF('Council Own'!$J39="A","/","")</f>
        <v/>
      </c>
      <c r="P35" s="292" t="str">
        <f>IF('Council Own'!$J43="A","/","")</f>
        <v/>
      </c>
      <c r="Q35" s="292" t="str">
        <f>IF('Council Own'!$J47="A","/","")</f>
        <v/>
      </c>
      <c r="R35" s="292" t="str">
        <f>IF('Council Own'!$J51="A","/","")</f>
        <v/>
      </c>
      <c r="S35" s="293" t="str">
        <f>IF(Summary!$N87="E","E","")</f>
        <v/>
      </c>
      <c r="T35" s="308" t="str">
        <f>IF(Summary!$O87="Y","R","")</f>
        <v/>
      </c>
      <c r="U35" s="607"/>
      <c r="W35" s="476" t="str">
        <f>'Fun Patches'!C36</f>
        <v>&lt;List Patch Here&gt;</v>
      </c>
      <c r="X35" s="475" t="str">
        <f>IF(Summary!$N144="E","E","")</f>
        <v/>
      </c>
      <c r="Y35" s="475" t="str">
        <f>IF(Summary!$O144="Y","R","")</f>
        <v/>
      </c>
      <c r="AA35" s="472"/>
      <c r="AB35" s="287"/>
      <c r="AC35" s="288"/>
    </row>
    <row r="36" spans="2:29" ht="12.95" customHeight="1">
      <c r="L36" s="614" t="str">
        <f>'Council Own'!B54</f>
        <v>&lt;&lt;List Badge 3 Here&gt;&gt;</v>
      </c>
      <c r="M36" s="615"/>
      <c r="N36" s="334" t="str">
        <f>IF('Council Own'!$J59="A","/","")</f>
        <v/>
      </c>
      <c r="O36" s="334" t="str">
        <f>IF('Council Own'!$J63="A","/","")</f>
        <v/>
      </c>
      <c r="P36" s="334" t="str">
        <f>IF('Council Own'!$J67="A","/","")</f>
        <v/>
      </c>
      <c r="Q36" s="334" t="str">
        <f>IF('Council Own'!$J71="A","/","")</f>
        <v/>
      </c>
      <c r="R36" s="334" t="str">
        <f>IF('Council Own'!$J75="A","/","")</f>
        <v/>
      </c>
      <c r="S36" s="301" t="str">
        <f>IF(Summary!$N88="E","E","")</f>
        <v/>
      </c>
      <c r="T36" s="335" t="str">
        <f>IF(Summary!$O88="Y","R","")</f>
        <v/>
      </c>
      <c r="U36" s="607"/>
      <c r="W36" s="476" t="str">
        <f>'Fun Patches'!C37</f>
        <v>&lt;List Patch Here&gt;</v>
      </c>
      <c r="X36" s="475" t="str">
        <f>IF(Summary!$N145="E","E","")</f>
        <v/>
      </c>
      <c r="Y36" s="475" t="str">
        <f>IF(Summary!$O145="Y","R","")</f>
        <v/>
      </c>
      <c r="AA36" s="472"/>
      <c r="AB36" s="287"/>
      <c r="AC36" s="288"/>
    </row>
    <row r="37" spans="2:29" ht="12.95" customHeight="1">
      <c r="B37" s="382"/>
      <c r="C37" s="361" t="s">
        <v>509</v>
      </c>
      <c r="D37" s="292" t="str">
        <f>IF(Badges!$J473="A","/","")</f>
        <v/>
      </c>
      <c r="E37" s="292" t="str">
        <f>IF(Badges!$J477="A","/","")</f>
        <v/>
      </c>
      <c r="F37" s="292" t="str">
        <f>IF(Badges!$J481="A","/","")</f>
        <v/>
      </c>
      <c r="G37" s="292" t="str">
        <f>IF(Badges!$J485="A","/","")</f>
        <v/>
      </c>
      <c r="H37" s="292" t="str">
        <f>IF(Badges!$J489="A","/","")</f>
        <v/>
      </c>
      <c r="I37" s="293" t="str">
        <f>IF(Summary!$N25="E","E","")</f>
        <v/>
      </c>
      <c r="J37" s="293" t="str">
        <f>IF(Summary!$O25="Y","R","")</f>
        <v/>
      </c>
      <c r="L37" s="614" t="str">
        <f>'Council Own'!B78</f>
        <v>&lt;&lt;List Badge 4 Here&gt;&gt;</v>
      </c>
      <c r="M37" s="615"/>
      <c r="N37" s="334" t="str">
        <f>IF('Council Own'!$J83="A","/","")</f>
        <v/>
      </c>
      <c r="O37" s="334" t="str">
        <f>IF('Council Own'!$J87="A","/","")</f>
        <v/>
      </c>
      <c r="P37" s="334" t="str">
        <f>IF('Council Own'!$J91="A","/","")</f>
        <v/>
      </c>
      <c r="Q37" s="334" t="str">
        <f>IF('Council Own'!$J95="A","/","")</f>
        <v/>
      </c>
      <c r="R37" s="334" t="str">
        <f>IF('Council Own'!$J99="A","/","")</f>
        <v/>
      </c>
      <c r="S37" s="301" t="str">
        <f>IF(Summary!$N89="E","E","")</f>
        <v/>
      </c>
      <c r="T37" s="335" t="str">
        <f>IF(Summary!$O89="Y","R","")</f>
        <v/>
      </c>
      <c r="U37" s="607"/>
      <c r="W37" s="476" t="str">
        <f>'Fun Patches'!C38</f>
        <v>&lt;List Patch Here&gt;</v>
      </c>
      <c r="X37" s="475" t="str">
        <f>IF(Summary!$N146="E","E","")</f>
        <v/>
      </c>
      <c r="Y37" s="475" t="str">
        <f>IF(Summary!$O146="Y","R","")</f>
        <v/>
      </c>
      <c r="AA37" s="472"/>
      <c r="AB37" s="287"/>
      <c r="AC37" s="288"/>
    </row>
    <row r="38" spans="2:29" ht="12.95" customHeight="1" thickBot="1">
      <c r="B38" s="383"/>
      <c r="C38" s="374" t="s">
        <v>676</v>
      </c>
      <c r="D38" s="297" t="str">
        <f>IF(Badges!$J657="A","/","")</f>
        <v/>
      </c>
      <c r="E38" s="297" t="str">
        <f>IF(Badges!$J661="A","/","")</f>
        <v/>
      </c>
      <c r="F38" s="297" t="str">
        <f>IF(Badges!$J665="A","/","")</f>
        <v/>
      </c>
      <c r="G38" s="297" t="str">
        <f>IF(Badges!$J669="A","/","")</f>
        <v/>
      </c>
      <c r="H38" s="297" t="str">
        <f>IF(Badges!$J673="A","/","")</f>
        <v/>
      </c>
      <c r="I38" s="295" t="str">
        <f>IF(Summary!$N33="E","E","")</f>
        <v/>
      </c>
      <c r="J38" s="295" t="str">
        <f>IF(Summary!$O33="Y","R","")</f>
        <v/>
      </c>
      <c r="L38" s="614" t="str">
        <f>'Council Own'!B102</f>
        <v>&lt;&lt;List Badge 5 Here&gt;&gt;</v>
      </c>
      <c r="M38" s="615"/>
      <c r="N38" s="334" t="str">
        <f>IF('Council Own'!$J107="A","/","")</f>
        <v/>
      </c>
      <c r="O38" s="334" t="str">
        <f>IF('Council Own'!$J111="A","/","")</f>
        <v/>
      </c>
      <c r="P38" s="334" t="str">
        <f>IF('Council Own'!$J115="A","/","")</f>
        <v/>
      </c>
      <c r="Q38" s="334" t="str">
        <f>IF('Council Own'!$J119="A","/","")</f>
        <v/>
      </c>
      <c r="R38" s="334" t="str">
        <f>IF('Council Own'!$J123="A","/","")</f>
        <v/>
      </c>
      <c r="S38" s="301" t="str">
        <f>IF(Summary!$N90="E","E","")</f>
        <v/>
      </c>
      <c r="T38" s="335" t="str">
        <f>IF(Summary!$O90="Y","R","")</f>
        <v/>
      </c>
      <c r="U38" s="607"/>
      <c r="W38" s="476" t="str">
        <f>'Fun Patches'!C39</f>
        <v>&lt;List Patch Here&gt;</v>
      </c>
      <c r="X38" s="475" t="str">
        <f>IF(Summary!$N147="E","E","")</f>
        <v/>
      </c>
      <c r="Y38" s="475" t="str">
        <f>IF(Summary!$O147="Y","R","")</f>
        <v/>
      </c>
      <c r="AA38" s="472"/>
      <c r="AB38" s="287"/>
      <c r="AC38" s="288"/>
    </row>
    <row r="39" spans="2:29" ht="12.95" customHeight="1">
      <c r="B39" s="383"/>
      <c r="C39" s="361" t="s">
        <v>498</v>
      </c>
      <c r="D39" s="292" t="str">
        <f>IF(Badges!$J458="A","/","")</f>
        <v/>
      </c>
      <c r="E39" s="292" t="str">
        <f>IF(Badges!$J460="A","/","")</f>
        <v/>
      </c>
      <c r="F39" s="292" t="str">
        <f>IF(Badges!$J462="A","/","")</f>
        <v/>
      </c>
      <c r="G39" s="292" t="str">
        <f>IF(Badges!$J464="A","/","")</f>
        <v/>
      </c>
      <c r="H39" s="292" t="str">
        <f>IF(Badges!$J466="A","/","")</f>
        <v/>
      </c>
      <c r="I39" s="293" t="str">
        <f>IF(Summary!$N24="E","E","")</f>
        <v/>
      </c>
      <c r="J39" s="293" t="str">
        <f>IF(Summary!$O24="Y","R","")</f>
        <v/>
      </c>
      <c r="L39" s="614" t="str">
        <f>'Council Own'!B125</f>
        <v>&lt;&lt;List Badge 6 Here&gt;&gt;</v>
      </c>
      <c r="M39" s="615"/>
      <c r="N39" s="334" t="str">
        <f>IF('Council Own'!$J130="A","/","")</f>
        <v/>
      </c>
      <c r="O39" s="334" t="str">
        <f>IF('Council Own'!$J134="A","/","")</f>
        <v/>
      </c>
      <c r="P39" s="334" t="str">
        <f>IF('Council Own'!$J138="A","/","")</f>
        <v/>
      </c>
      <c r="Q39" s="334" t="str">
        <f>IF('Council Own'!$J142="A","/","")</f>
        <v/>
      </c>
      <c r="R39" s="334" t="str">
        <f>IF('Council Own'!$J146="A","/","")</f>
        <v/>
      </c>
      <c r="S39" s="301" t="str">
        <f>IF(Summary!$N91="E","E","")</f>
        <v/>
      </c>
      <c r="T39" s="335" t="str">
        <f>IF(Summary!$O91="Y","R","")</f>
        <v/>
      </c>
      <c r="U39" s="607"/>
      <c r="W39" s="476" t="str">
        <f>'Fun Patches'!C40</f>
        <v>&lt;List Patch Here&gt;</v>
      </c>
      <c r="X39" s="475" t="str">
        <f>IF(Summary!$N148="E","E","")</f>
        <v/>
      </c>
      <c r="Y39" s="475" t="str">
        <f>IF(Summary!$O148="Y","R","")</f>
        <v/>
      </c>
      <c r="AA39" s="472"/>
      <c r="AB39" s="287"/>
      <c r="AC39" s="288"/>
    </row>
    <row r="40" spans="2:29" ht="12.95" customHeight="1">
      <c r="B40" s="384"/>
      <c r="C40" s="369" t="s">
        <v>340</v>
      </c>
      <c r="D40" s="292" t="str">
        <f>IF(Badges!$J284="A","/","")</f>
        <v/>
      </c>
      <c r="E40" s="292" t="str">
        <f>IF(Badges!$J286="A","/","")</f>
        <v/>
      </c>
      <c r="F40" s="292" t="str">
        <f>IF(Badges!$J288="A","/","")</f>
        <v/>
      </c>
      <c r="G40" s="292" t="str">
        <f>IF(Badges!$J290="A","/","")</f>
        <v/>
      </c>
      <c r="H40" s="292" t="str">
        <f>IF(Badges!$J292="A","/","")</f>
        <v/>
      </c>
      <c r="I40" s="293" t="str">
        <f>IF(Summary!$N16="E","E","")</f>
        <v/>
      </c>
      <c r="J40" s="293" t="str">
        <f>IF(Summary!$O16="Y","R","")</f>
        <v/>
      </c>
      <c r="L40" s="614" t="str">
        <f>'Council Own'!B149</f>
        <v>&lt;&lt;List Badge 7 Here&gt;&gt;</v>
      </c>
      <c r="M40" s="615"/>
      <c r="N40" s="334" t="str">
        <f>IF('Council Own'!$J154="A","/","")</f>
        <v/>
      </c>
      <c r="O40" s="334" t="str">
        <f>IF('Council Own'!$J158="A","/","")</f>
        <v/>
      </c>
      <c r="P40" s="334" t="str">
        <f>IF('Council Own'!$J162="A","/","")</f>
        <v/>
      </c>
      <c r="Q40" s="334" t="str">
        <f>IF('Council Own'!$J166="A","/","")</f>
        <v/>
      </c>
      <c r="R40" s="334" t="str">
        <f>IF('Council Own'!$J170="A","/","")</f>
        <v/>
      </c>
      <c r="S40" s="301" t="str">
        <f>IF(Summary!$N92="E","E","")</f>
        <v/>
      </c>
      <c r="T40" s="335" t="str">
        <f>IF(Summary!$O92="Y","R","")</f>
        <v/>
      </c>
      <c r="U40" s="607"/>
      <c r="W40" s="476" t="str">
        <f>'Fun Patches'!C41</f>
        <v>&lt;List Patch Here&gt;</v>
      </c>
      <c r="X40" s="475" t="str">
        <f>IF(Summary!$N149="E","E","")</f>
        <v/>
      </c>
      <c r="Y40" s="475" t="str">
        <f>IF(Summary!$O149="Y","R","")</f>
        <v/>
      </c>
      <c r="AA40" s="472"/>
      <c r="AB40" s="287"/>
      <c r="AC40" s="288"/>
    </row>
    <row r="41" spans="2:29" ht="12.95" customHeight="1">
      <c r="L41" s="614" t="str">
        <f>'Council Own'!B173</f>
        <v>&lt;&lt;List Badge 8 Here&gt;&gt;</v>
      </c>
      <c r="M41" s="615"/>
      <c r="N41" s="334" t="str">
        <f>IF('Council Own'!$J178="A","/","")</f>
        <v/>
      </c>
      <c r="O41" s="334" t="str">
        <f>IF('Council Own'!$J182="A","/","")</f>
        <v/>
      </c>
      <c r="P41" s="334" t="str">
        <f>IF('Council Own'!$J186="A","/","")</f>
        <v/>
      </c>
      <c r="Q41" s="334" t="str">
        <f>IF('Council Own'!$J190="A","/","")</f>
        <v/>
      </c>
      <c r="R41" s="334" t="str">
        <f>IF('Council Own'!$J194="A","/","")</f>
        <v/>
      </c>
      <c r="S41" s="301" t="str">
        <f>IF(Summary!$N93="E","E","")</f>
        <v/>
      </c>
      <c r="T41" s="335" t="str">
        <f>IF(Summary!$O93="Y","R","")</f>
        <v/>
      </c>
      <c r="U41" s="607"/>
      <c r="W41" s="476" t="str">
        <f>'Fun Patches'!C42</f>
        <v>&lt;List Patch Here&gt;</v>
      </c>
      <c r="X41" s="475" t="str">
        <f>IF(Summary!$N150="E","E","")</f>
        <v/>
      </c>
      <c r="Y41" s="475" t="str">
        <f>IF(Summary!$O150="Y","R","")</f>
        <v/>
      </c>
      <c r="AA41" s="472"/>
      <c r="AB41" s="287"/>
      <c r="AC41" s="288"/>
    </row>
    <row r="42" spans="2:29" ht="12.95" customHeight="1">
      <c r="L42" s="614" t="str">
        <f>'Council Own'!B197</f>
        <v>&lt;&lt;List Badge 9 Here&gt;&gt;</v>
      </c>
      <c r="M42" s="615"/>
      <c r="N42" s="334" t="str">
        <f>IF('Council Own'!$J202="A","/","")</f>
        <v/>
      </c>
      <c r="O42" s="334" t="str">
        <f>IF('Council Own'!$J206="A","/","")</f>
        <v/>
      </c>
      <c r="P42" s="334" t="str">
        <f>IF('Council Own'!$J210="A","/","")</f>
        <v/>
      </c>
      <c r="Q42" s="334" t="str">
        <f>IF('Council Own'!$J214="A","/","")</f>
        <v/>
      </c>
      <c r="R42" s="334" t="str">
        <f>IF('Council Own'!$J218="A","/","")</f>
        <v/>
      </c>
      <c r="S42" s="301" t="str">
        <f>IF(Summary!$N94="E","E","")</f>
        <v/>
      </c>
      <c r="T42" s="335" t="str">
        <f>IF(Summary!$O94="Y","R","")</f>
        <v/>
      </c>
      <c r="U42" s="607"/>
      <c r="W42" s="476" t="str">
        <f>'Fun Patches'!C43</f>
        <v>&lt;List Patch Here&gt;</v>
      </c>
      <c r="X42" s="475" t="str">
        <f>IF(Summary!$N151="E","E","")</f>
        <v/>
      </c>
      <c r="Y42" s="475" t="str">
        <f>IF(Summary!$O151="Y","R","")</f>
        <v/>
      </c>
      <c r="AA42" s="472"/>
      <c r="AB42" s="287"/>
      <c r="AC42" s="288"/>
    </row>
    <row r="43" spans="2:29" ht="12.95" customHeight="1">
      <c r="B43" s="360"/>
      <c r="C43" s="361" t="s">
        <v>1061</v>
      </c>
      <c r="D43" s="292" t="str">
        <f>IF(Badges!$J846="C","/","")</f>
        <v/>
      </c>
      <c r="E43" s="292" t="str">
        <f>IF(Badges!$J847="C","/","")</f>
        <v/>
      </c>
      <c r="F43" s="292" t="str">
        <f>IF(Badges!$J848="C","/","")</f>
        <v/>
      </c>
      <c r="G43" s="292" t="str">
        <f>IF(Badges!$J849="C","/","")</f>
        <v/>
      </c>
      <c r="H43" s="292" t="str">
        <f>IF(Badges!$J850="C","/","")</f>
        <v/>
      </c>
      <c r="I43" s="293" t="str">
        <f>IF(Summary!$N43="E","E","")</f>
        <v/>
      </c>
      <c r="J43" s="293" t="str">
        <f>IF(Summary!$O43="Y","R","")</f>
        <v/>
      </c>
      <c r="L43" s="614" t="str">
        <f>'Council Own'!B221</f>
        <v>&lt;&lt;List Badge 10 Here&gt;&gt;</v>
      </c>
      <c r="M43" s="615"/>
      <c r="N43" s="334" t="str">
        <f>IF('Council Own'!$J226="A","/","")</f>
        <v/>
      </c>
      <c r="O43" s="334" t="str">
        <f>IF('Council Own'!$J230="A","/","")</f>
        <v/>
      </c>
      <c r="P43" s="334" t="str">
        <f>IF('Council Own'!$J234="A","/","")</f>
        <v/>
      </c>
      <c r="Q43" s="334" t="str">
        <f>IF('Council Own'!$J238="A","/","")</f>
        <v/>
      </c>
      <c r="R43" s="334" t="str">
        <f>IF('Council Own'!$J242="A","/","")</f>
        <v/>
      </c>
      <c r="S43" s="301" t="str">
        <f>IF(Summary!$N95="E","E","")</f>
        <v/>
      </c>
      <c r="T43" s="335" t="str">
        <f>IF(Summary!$O95="Y","R","")</f>
        <v/>
      </c>
      <c r="U43" s="607"/>
      <c r="W43" s="476" t="str">
        <f>'Fun Patches'!C44</f>
        <v>&lt;List Patch Here&gt;</v>
      </c>
      <c r="X43" s="475" t="str">
        <f>IF(Summary!$N152="E","E","")</f>
        <v/>
      </c>
      <c r="Y43" s="475" t="str">
        <f>IF(Summary!$O152="Y","R","")</f>
        <v/>
      </c>
      <c r="AA43" s="472"/>
      <c r="AB43" s="287"/>
      <c r="AC43" s="288"/>
    </row>
    <row r="44" spans="2:29" ht="12.95" customHeight="1">
      <c r="B44" s="360"/>
      <c r="C44" s="365" t="s">
        <v>1062</v>
      </c>
      <c r="D44" s="292" t="str">
        <f>IF(Badges!$J853="C","/","")</f>
        <v/>
      </c>
      <c r="E44" s="292" t="str">
        <f>IF(Badges!$J854="C","/","")</f>
        <v/>
      </c>
      <c r="F44" s="292" t="str">
        <f>IF(Badges!$J855="C","/","")</f>
        <v/>
      </c>
      <c r="G44" s="292" t="str">
        <f>IF(Badges!$J856="C","/","")</f>
        <v/>
      </c>
      <c r="H44" s="292" t="str">
        <f>IF(Badges!$J857="C","/","")</f>
        <v/>
      </c>
      <c r="I44" s="293" t="str">
        <f>IF(Summary!$N44="E","E","")</f>
        <v/>
      </c>
      <c r="J44" s="293" t="str">
        <f>IF(Summary!$O44="Y","R","")</f>
        <v/>
      </c>
      <c r="U44" s="607"/>
      <c r="W44" s="476" t="str">
        <f>'Fun Patches'!C45</f>
        <v>&lt;List Patch Here&gt;</v>
      </c>
      <c r="X44" s="475" t="str">
        <f>IF(Summary!$N153="E","E","")</f>
        <v/>
      </c>
      <c r="Y44" s="475" t="str">
        <f>IF(Summary!$O153="Y","R","")</f>
        <v/>
      </c>
      <c r="AA44" s="472"/>
      <c r="AB44" s="287"/>
      <c r="AC44" s="288"/>
    </row>
    <row r="45" spans="2:29" ht="12.95" customHeight="1" thickBot="1">
      <c r="B45" s="360"/>
      <c r="C45" s="374" t="s">
        <v>1063</v>
      </c>
      <c r="D45" s="297" t="str">
        <f>IF(Badges!$J860="C","/","")</f>
        <v/>
      </c>
      <c r="E45" s="297" t="str">
        <f>IF(Badges!$J861="C","/","")</f>
        <v/>
      </c>
      <c r="F45" s="297" t="str">
        <f>IF(Badges!$J862="C","/","")</f>
        <v/>
      </c>
      <c r="G45" s="297" t="str">
        <f>IF(Badges!$J863="C","/","")</f>
        <v/>
      </c>
      <c r="H45" s="297" t="str">
        <f>IF(Badges!$J864="C","/","")</f>
        <v/>
      </c>
      <c r="I45" s="295" t="str">
        <f>IF(Summary!$N45="E","E","")</f>
        <v/>
      </c>
      <c r="J45" s="295" t="str">
        <f>IF(Summary!$O45="Y","R","")</f>
        <v/>
      </c>
      <c r="U45" s="607"/>
      <c r="W45" s="476" t="str">
        <f>'Fun Patches'!C46</f>
        <v>&lt;List Patch Here&gt;</v>
      </c>
      <c r="X45" s="475" t="str">
        <f>IF(Summary!$N154="E","E","")</f>
        <v/>
      </c>
      <c r="Y45" s="475" t="str">
        <f>IF(Summary!$O154="Y","R","")</f>
        <v/>
      </c>
      <c r="AA45" s="472"/>
      <c r="AB45" s="287"/>
      <c r="AC45" s="288"/>
    </row>
    <row r="46" spans="2:29" ht="12.95" customHeight="1">
      <c r="B46" s="360"/>
      <c r="C46" s="361" t="s">
        <v>1064</v>
      </c>
      <c r="D46" s="292" t="str">
        <f>IF(Badges!$J868="C","/","")</f>
        <v/>
      </c>
      <c r="E46" s="292" t="str">
        <f>IF(Badges!$J869="C","/","")</f>
        <v/>
      </c>
      <c r="F46" s="292" t="str">
        <f>IF(Badges!$J870="C","/","")</f>
        <v/>
      </c>
      <c r="G46" s="292" t="str">
        <f>IF(Badges!$J871="C","/","")</f>
        <v/>
      </c>
      <c r="H46" s="292" t="str">
        <f>IF(Badges!$J872="C","/","")</f>
        <v/>
      </c>
      <c r="I46" s="293" t="str">
        <f>IF(Summary!$N47="E","E","")</f>
        <v/>
      </c>
      <c r="J46" s="293" t="str">
        <f>IF(Summary!$O47="Y","R","")</f>
        <v/>
      </c>
      <c r="L46" s="610"/>
      <c r="M46" s="610"/>
      <c r="N46" s="610"/>
      <c r="O46" s="610"/>
      <c r="P46" s="610"/>
      <c r="Q46" s="610"/>
      <c r="R46" s="616"/>
      <c r="S46" s="283"/>
      <c r="T46" s="284"/>
      <c r="U46" s="607"/>
      <c r="W46" s="476" t="str">
        <f>'Fun Patches'!C47</f>
        <v>&lt;List Patch Here&gt;</v>
      </c>
      <c r="X46" s="475" t="str">
        <f>IF(Summary!$N155="E","E","")</f>
        <v/>
      </c>
      <c r="Y46" s="475" t="str">
        <f>IF(Summary!$O155="Y","R","")</f>
        <v/>
      </c>
      <c r="AA46" s="472"/>
      <c r="AB46" s="287"/>
      <c r="AC46" s="288"/>
    </row>
    <row r="47" spans="2:29" ht="12.95" customHeight="1">
      <c r="B47" s="360"/>
      <c r="C47" s="365" t="s">
        <v>1065</v>
      </c>
      <c r="D47" s="292" t="str">
        <f>IF(Badges!$J875="C","/","")</f>
        <v/>
      </c>
      <c r="E47" s="292" t="str">
        <f>IF(Badges!$J876="C","/","")</f>
        <v/>
      </c>
      <c r="F47" s="292" t="str">
        <f>IF(Badges!$J877="C","/","")</f>
        <v/>
      </c>
      <c r="G47" s="292" t="str">
        <f>IF(Badges!$J878="C","/","")</f>
        <v/>
      </c>
      <c r="H47" s="292" t="str">
        <f>IF(Badges!$J879="C","/","")</f>
        <v/>
      </c>
      <c r="I47" s="293" t="str">
        <f>IF(Summary!$N48="E","E","")</f>
        <v/>
      </c>
      <c r="J47" s="293" t="str">
        <f>IF(Summary!$O48="Y","R","")</f>
        <v/>
      </c>
      <c r="L47" s="609"/>
      <c r="M47" s="609"/>
      <c r="N47" s="609"/>
      <c r="O47" s="609"/>
      <c r="P47" s="609"/>
      <c r="Q47" s="609"/>
      <c r="R47" s="617"/>
      <c r="S47" s="287"/>
      <c r="T47" s="288"/>
      <c r="U47" s="607"/>
      <c r="W47" s="476" t="str">
        <f>'Fun Patches'!C48</f>
        <v>&lt;List Patch Here&gt;</v>
      </c>
      <c r="X47" s="475" t="str">
        <f>IF(Summary!$N156="E","E","")</f>
        <v/>
      </c>
      <c r="Y47" s="475" t="str">
        <f>IF(Summary!$O156="Y","R","")</f>
        <v/>
      </c>
      <c r="AA47" s="472"/>
      <c r="AB47" s="287"/>
      <c r="AC47" s="288"/>
    </row>
    <row r="48" spans="2:29" ht="12.95" customHeight="1" thickBot="1">
      <c r="B48" s="360"/>
      <c r="C48" s="374" t="s">
        <v>1066</v>
      </c>
      <c r="D48" s="297" t="str">
        <f>IF(Badges!$J882="C","/","")</f>
        <v/>
      </c>
      <c r="E48" s="297" t="str">
        <f>IF(Badges!$J883="C","/","")</f>
        <v/>
      </c>
      <c r="F48" s="297" t="str">
        <f>IF(Badges!$J884="C","/","")</f>
        <v/>
      </c>
      <c r="G48" s="297" t="str">
        <f>IF(Badges!$J885="C","/","")</f>
        <v/>
      </c>
      <c r="H48" s="297" t="str">
        <f>IF(Badges!$J886="C","/","")</f>
        <v/>
      </c>
      <c r="I48" s="298" t="str">
        <f>IF(Summary!$N49="E","E","")</f>
        <v/>
      </c>
      <c r="J48" s="298" t="str">
        <f>IF(Summary!$O49="Y","R","")</f>
        <v/>
      </c>
      <c r="L48" s="609"/>
      <c r="M48" s="609"/>
      <c r="N48" s="609"/>
      <c r="O48" s="609"/>
      <c r="P48" s="609"/>
      <c r="Q48" s="609"/>
      <c r="R48" s="617"/>
      <c r="S48" s="287"/>
      <c r="T48" s="288"/>
      <c r="U48" s="607"/>
      <c r="W48" s="476" t="str">
        <f>'Fun Patches'!C49</f>
        <v>&lt;List Patch Here&gt;</v>
      </c>
      <c r="X48" s="475" t="str">
        <f>IF(Summary!$N157="E","E","")</f>
        <v/>
      </c>
      <c r="Y48" s="475" t="str">
        <f>IF(Summary!$O157="Y","R","")</f>
        <v/>
      </c>
      <c r="AA48" s="472"/>
      <c r="AB48" s="287"/>
      <c r="AC48" s="288"/>
    </row>
    <row r="49" spans="2:29" ht="12.95" customHeight="1">
      <c r="B49" s="360"/>
      <c r="C49" s="385" t="s">
        <v>1067</v>
      </c>
      <c r="D49" s="292" t="str">
        <f>IF(Badges!$J890="C","/","")</f>
        <v/>
      </c>
      <c r="E49" s="292" t="str">
        <f>IF(Badges!$J891="C","/","")</f>
        <v/>
      </c>
      <c r="F49" s="292" t="str">
        <f>IF(Badges!$J892="C","/","")</f>
        <v/>
      </c>
      <c r="G49" s="292" t="str">
        <f>IF(Badges!$J893="C","/","")</f>
        <v/>
      </c>
      <c r="H49" s="292" t="str">
        <f>IF(Badges!$J894="C","/","")</f>
        <v/>
      </c>
      <c r="I49" s="299" t="str">
        <f>IF(Summary!$N51="E","E","")</f>
        <v/>
      </c>
      <c r="J49" s="299" t="str">
        <f>IF(Summary!$O51="Y","R","")</f>
        <v/>
      </c>
      <c r="L49" s="610"/>
      <c r="M49" s="610"/>
      <c r="N49" s="610"/>
      <c r="O49" s="610"/>
      <c r="P49" s="610"/>
      <c r="Q49" s="610"/>
      <c r="R49" s="616"/>
      <c r="S49" s="287"/>
      <c r="T49" s="288"/>
      <c r="U49" s="607"/>
      <c r="W49" s="476" t="str">
        <f>'Fun Patches'!C50</f>
        <v>&lt;List Patch Here&gt;</v>
      </c>
      <c r="X49" s="475" t="str">
        <f>IF(Summary!$N158="E","E","")</f>
        <v/>
      </c>
      <c r="Y49" s="475" t="str">
        <f>IF(Summary!$O158="Y","R","")</f>
        <v/>
      </c>
      <c r="AA49" s="472"/>
      <c r="AB49" s="287"/>
      <c r="AC49" s="288"/>
    </row>
    <row r="50" spans="2:29" ht="12.95" customHeight="1">
      <c r="B50" s="360"/>
      <c r="C50" s="386" t="s">
        <v>1068</v>
      </c>
      <c r="D50" s="292" t="str">
        <f>IF(Badges!$J897="C","/","")</f>
        <v/>
      </c>
      <c r="E50" s="292" t="str">
        <f>IF(Badges!$J898="C","/","")</f>
        <v/>
      </c>
      <c r="F50" s="292" t="str">
        <f>IF(Badges!$J899="C","/","")</f>
        <v/>
      </c>
      <c r="G50" s="292" t="str">
        <f>IF(Badges!$J900="C","/","")</f>
        <v/>
      </c>
      <c r="H50" s="292" t="str">
        <f>IF(Badges!$J901="C","/","")</f>
        <v/>
      </c>
      <c r="I50" s="293" t="str">
        <f>IF(Summary!$N52="E","E","")</f>
        <v/>
      </c>
      <c r="J50" s="293" t="str">
        <f>IF(Summary!$O52="Y","R","")</f>
        <v/>
      </c>
      <c r="L50" s="609"/>
      <c r="M50" s="609"/>
      <c r="N50" s="609"/>
      <c r="O50" s="609"/>
      <c r="P50" s="609"/>
      <c r="Q50" s="609"/>
      <c r="R50" s="617"/>
      <c r="S50" s="287"/>
      <c r="T50" s="288"/>
      <c r="U50" s="607"/>
      <c r="W50" s="476" t="str">
        <f>'Fun Patches'!C51</f>
        <v>&lt;List Patch Here&gt;</v>
      </c>
      <c r="X50" s="475" t="str">
        <f>IF(Summary!$N159="E","E","")</f>
        <v/>
      </c>
      <c r="Y50" s="475" t="str">
        <f>IF(Summary!$O159="Y","R","")</f>
        <v/>
      </c>
      <c r="AA50" s="472"/>
      <c r="AB50" s="287"/>
      <c r="AC50" s="288"/>
    </row>
    <row r="51" spans="2:29" ht="12.95" customHeight="1" thickBot="1">
      <c r="B51" s="360"/>
      <c r="C51" s="387" t="s">
        <v>1069</v>
      </c>
      <c r="D51" s="297" t="str">
        <f>IF(Badges!$J904="C","/","")</f>
        <v/>
      </c>
      <c r="E51" s="297" t="str">
        <f>IF(Badges!$J905="C","/","")</f>
        <v/>
      </c>
      <c r="F51" s="297" t="str">
        <f>IF(Badges!$J906="C","/","")</f>
        <v/>
      </c>
      <c r="G51" s="297" t="str">
        <f>IF(Badges!$J907="C","/","")</f>
        <v/>
      </c>
      <c r="H51" s="297" t="str">
        <f>IF(Badges!$J908="C","/","")</f>
        <v/>
      </c>
      <c r="I51" s="298" t="str">
        <f>IF(Summary!$N53="E","E","")</f>
        <v/>
      </c>
      <c r="J51" s="298" t="str">
        <f>IF(Summary!$O53="Y","R","")</f>
        <v/>
      </c>
      <c r="L51" s="609"/>
      <c r="M51" s="609"/>
      <c r="N51" s="609"/>
      <c r="O51" s="609"/>
      <c r="P51" s="609"/>
      <c r="Q51" s="609"/>
      <c r="R51" s="617"/>
      <c r="S51" s="287"/>
      <c r="T51" s="288"/>
      <c r="U51" s="607"/>
      <c r="W51" s="476" t="str">
        <f>'Fun Patches'!C52</f>
        <v>&lt;List Patch Here&gt;</v>
      </c>
      <c r="X51" s="475" t="str">
        <f>IF(Summary!$N160="E","E","")</f>
        <v/>
      </c>
      <c r="Y51" s="475" t="str">
        <f>IF(Summary!$O160="Y","R","")</f>
        <v/>
      </c>
      <c r="AA51" s="472"/>
      <c r="AB51" s="287"/>
      <c r="AC51" s="288"/>
    </row>
    <row r="52" spans="2:29" ht="12.95" customHeight="1">
      <c r="B52" s="360"/>
      <c r="C52" s="370" t="s">
        <v>1070</v>
      </c>
      <c r="D52" s="292" t="str">
        <f>IF(Badges!$J912="C","/","")</f>
        <v/>
      </c>
      <c r="E52" s="292" t="str">
        <f>IF(Badges!$J913="C","/","")</f>
        <v/>
      </c>
      <c r="F52" s="292" t="str">
        <f>IF(Badges!$J914="C","/","")</f>
        <v/>
      </c>
      <c r="G52" s="292" t="str">
        <f>IF(Badges!$J915="C","/","")</f>
        <v/>
      </c>
      <c r="H52" s="292" t="str">
        <f>IF(Badges!$J916="C","/","")</f>
        <v/>
      </c>
      <c r="I52" s="299" t="str">
        <f>IF(Summary!$N55="E","E","")</f>
        <v/>
      </c>
      <c r="J52" s="299" t="str">
        <f>IF(Summary!$O55="Y","R","")</f>
        <v/>
      </c>
      <c r="L52" s="610"/>
      <c r="M52" s="610"/>
      <c r="N52" s="610"/>
      <c r="O52" s="610"/>
      <c r="P52" s="610"/>
      <c r="Q52" s="610"/>
      <c r="R52" s="616"/>
      <c r="S52" s="287"/>
      <c r="T52" s="288"/>
      <c r="U52" s="607"/>
      <c r="W52" s="476" t="str">
        <f>'Fun Patches'!C53</f>
        <v>&lt;List Patch Here&gt;</v>
      </c>
      <c r="X52" s="475" t="str">
        <f>IF(Summary!$N161="E","E","")</f>
        <v/>
      </c>
      <c r="Y52" s="475" t="str">
        <f>IF(Summary!$O161="Y","R","")</f>
        <v/>
      </c>
      <c r="AA52" s="472"/>
      <c r="AB52" s="287"/>
      <c r="AC52" s="288"/>
    </row>
    <row r="53" spans="2:29" ht="12.95" customHeight="1">
      <c r="B53" s="360"/>
      <c r="C53" s="365" t="s">
        <v>1071</v>
      </c>
      <c r="D53" s="292" t="str">
        <f>IF(Badges!$J919="C","/","")</f>
        <v/>
      </c>
      <c r="E53" s="292" t="str">
        <f>IF(Badges!$J920="C","/","")</f>
        <v/>
      </c>
      <c r="F53" s="292" t="str">
        <f>IF(Badges!$J921="C","/","")</f>
        <v/>
      </c>
      <c r="G53" s="292" t="str">
        <f>IF(Badges!$J922="C","/","")</f>
        <v/>
      </c>
      <c r="H53" s="292" t="str">
        <f>IF(Badges!$J923="C","/","")</f>
        <v/>
      </c>
      <c r="I53" s="293" t="str">
        <f>IF(Summary!$N56="E","E","")</f>
        <v/>
      </c>
      <c r="J53" s="293" t="str">
        <f>IF(Summary!$O56="Y","R","")</f>
        <v/>
      </c>
      <c r="L53" s="609"/>
      <c r="M53" s="609"/>
      <c r="N53" s="609"/>
      <c r="O53" s="609"/>
      <c r="P53" s="609"/>
      <c r="Q53" s="609"/>
      <c r="R53" s="617"/>
      <c r="S53" s="287"/>
      <c r="T53" s="288"/>
      <c r="U53" s="607"/>
      <c r="W53" s="477" t="str">
        <f>'Fun Patches'!C54</f>
        <v>&lt;List Patch Here&gt;</v>
      </c>
      <c r="X53" s="475" t="str">
        <f>IF(Summary!$N162="E","E","")</f>
        <v/>
      </c>
      <c r="Y53" s="475" t="str">
        <f>IF(Summary!$O162="Y","R","")</f>
        <v/>
      </c>
      <c r="AA53" s="472"/>
      <c r="AB53" s="287"/>
      <c r="AC53" s="288"/>
    </row>
    <row r="54" spans="2:29" ht="12.95" customHeight="1" thickBot="1">
      <c r="B54" s="360"/>
      <c r="C54" s="374" t="s">
        <v>1072</v>
      </c>
      <c r="D54" s="297" t="str">
        <f>IF(Badges!$J926="C","/","")</f>
        <v/>
      </c>
      <c r="E54" s="297" t="str">
        <f>IF(Badges!$J927="C","/","")</f>
        <v/>
      </c>
      <c r="F54" s="297" t="str">
        <f>IF(Badges!$J928="C","/","")</f>
        <v/>
      </c>
      <c r="G54" s="297" t="str">
        <f>IF(Badges!$J929="C","/","")</f>
        <v/>
      </c>
      <c r="H54" s="297" t="str">
        <f>IF(Badges!$J930="C","/","")</f>
        <v/>
      </c>
      <c r="I54" s="298" t="str">
        <f>IF(Summary!$N57="E","E","")</f>
        <v/>
      </c>
      <c r="J54" s="298" t="str">
        <f>IF(Summary!$O57="Y","R","")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IF(Badges!$J934="C","/","")</f>
        <v/>
      </c>
      <c r="E55" s="292" t="str">
        <f>IF(Badges!$J935="C","/","")</f>
        <v/>
      </c>
      <c r="F55" s="292" t="str">
        <f>IF(Badges!$J936="C","/","")</f>
        <v/>
      </c>
      <c r="G55" s="292" t="str">
        <f>IF(Badges!$J937="C","/","")</f>
        <v/>
      </c>
      <c r="H55" s="292" t="str">
        <f>IF(Badges!$J938="C","/","")</f>
        <v/>
      </c>
      <c r="I55" s="299" t="str">
        <f>IF(Summary!$N59="E","E","")</f>
        <v/>
      </c>
      <c r="J55" s="299" t="str">
        <f>IF(Summary!$O59="Y","R","")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IF(Badges!$J941="C","/","")</f>
        <v/>
      </c>
      <c r="E56" s="292" t="str">
        <f>IF(Badges!$J942="C","/","")</f>
        <v/>
      </c>
      <c r="F56" s="292" t="str">
        <f>IF(Badges!$J943="C","/","")</f>
        <v/>
      </c>
      <c r="G56" s="292" t="str">
        <f>IF(Badges!$J944="C","/","")</f>
        <v/>
      </c>
      <c r="H56" s="292" t="str">
        <f>IF(Badges!$J945="C","/","")</f>
        <v/>
      </c>
      <c r="I56" s="293" t="str">
        <f>IF(Summary!$N60="E","E","")</f>
        <v/>
      </c>
      <c r="J56" s="293" t="str">
        <f>IF(Summary!$O60="Y","R","")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IF(Badges!$J951="A","/","")</f>
        <v/>
      </c>
      <c r="E57" s="292" t="str">
        <f>IF(Badges!$J954="A","/","")</f>
        <v/>
      </c>
      <c r="F57" s="292" t="str">
        <f>IF(Badges!$J958="A","/","")</f>
        <v/>
      </c>
      <c r="G57" s="292" t="str">
        <f>IF(Badges!$J962="A","/","")</f>
        <v/>
      </c>
      <c r="H57" s="292" t="str">
        <f>IF(Badges!$J966="A","/","")</f>
        <v/>
      </c>
      <c r="I57" s="293" t="str">
        <f>IF(Summary!$N61="E","E","")</f>
        <v/>
      </c>
      <c r="J57" s="293" t="str">
        <f>IF(Summary!$O61="Y","R","")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IF('Age-Level'!$J6="C","/","")</f>
        <v/>
      </c>
      <c r="E60" s="292" t="str">
        <f>IF('Age-Level'!$J7="C","/","")</f>
        <v/>
      </c>
      <c r="F60" s="292" t="str">
        <f>IF('Age-Level'!$J8="C","/","")</f>
        <v/>
      </c>
      <c r="G60" s="292" t="str">
        <f>IF('Age-Level'!$J9="C","/","")</f>
        <v/>
      </c>
      <c r="H60" s="292" t="str">
        <f>IF('Age-Level'!$J10="C","/","")</f>
        <v/>
      </c>
      <c r="I60" s="293" t="str">
        <f>IF(Summary!$N98="E","E","")</f>
        <v/>
      </c>
      <c r="J60" s="293" t="str">
        <f>IF(Summary!$O98="Y","R","")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IF('Age-Level'!$J13="C","/","")</f>
        <v/>
      </c>
      <c r="E61" s="294" t="str">
        <f>IF('Age-Level'!$J14="C","/","")</f>
        <v/>
      </c>
      <c r="F61" s="294" t="str">
        <f>IF('Age-Level'!$J15="C","/","")</f>
        <v/>
      </c>
      <c r="G61" s="294" t="str">
        <f>IF('Age-Level'!$J16="C","/","")</f>
        <v/>
      </c>
      <c r="H61" s="294" t="str">
        <f>IF('Age-Level'!$J17="C","/","")</f>
        <v/>
      </c>
      <c r="I61" s="295" t="str">
        <f>IF(Summary!$N99="E","E","")</f>
        <v/>
      </c>
      <c r="J61" s="295" t="str">
        <f>IF(Summary!$O99="Y","R","")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IF('Age-Level'!$J20="C","/","")</f>
        <v/>
      </c>
      <c r="E62" s="296" t="str">
        <f>IF('Age-Level'!$J21="C","/","")</f>
        <v/>
      </c>
      <c r="F62" s="296" t="str">
        <f>IF('Age-Level'!$J22="C","/","")</f>
        <v/>
      </c>
      <c r="G62" s="296" t="str">
        <f>IF('Age-Level'!$J23="C","/","")</f>
        <v/>
      </c>
      <c r="H62" s="296" t="str">
        <f>IF('Age-Level'!$J24="C","/","")</f>
        <v/>
      </c>
      <c r="I62" s="293" t="str">
        <f>IF(Summary!$N100="E","E","")</f>
        <v/>
      </c>
      <c r="J62" s="293" t="str">
        <f>IF(Summary!$O100="Y","R","")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IF('Age-Level'!$J27="C","/","")</f>
        <v/>
      </c>
      <c r="E63" s="297" t="str">
        <f>IF('Age-Level'!$J28="C","/","")</f>
        <v/>
      </c>
      <c r="F63" s="297" t="str">
        <f>IF('Age-Level'!$J29="C","/","")</f>
        <v/>
      </c>
      <c r="G63" s="297" t="str">
        <f>IF('Age-Level'!$J30="C","/","")</f>
        <v/>
      </c>
      <c r="H63" s="297" t="str">
        <f>IF('Age-Level'!$J31="C","/","")</f>
        <v/>
      </c>
      <c r="I63" s="295" t="str">
        <f>IF(Summary!$N101="E","E","")</f>
        <v/>
      </c>
      <c r="J63" s="295" t="str">
        <f>IF(Summary!$O101="Y","R","")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IF('Age-Level'!$J34="C","/","")</f>
        <v/>
      </c>
      <c r="E64" s="292" t="str">
        <f>IF('Age-Level'!$J35="C","/","")</f>
        <v/>
      </c>
      <c r="F64" s="292" t="str">
        <f>IF('Age-Level'!$J36="C","/","")</f>
        <v/>
      </c>
      <c r="G64" s="292" t="str">
        <f>IF('Age-Level'!$J37="C","/","")</f>
        <v/>
      </c>
      <c r="H64" s="292" t="str">
        <f>IF('Age-Level'!$J38="C","/","")</f>
        <v/>
      </c>
      <c r="I64" s="293" t="str">
        <f>IF(Summary!$N102="E","E","")</f>
        <v/>
      </c>
      <c r="J64" s="293" t="str">
        <f>IF(Summary!$O102="Y","R","")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IF(Summary!$N103="E","E","")</f>
        <v/>
      </c>
      <c r="J65" s="295" t="str">
        <f>IF(Summary!$O103="Y","R","")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IF('Age-Level'!$J44="a","/","")</f>
        <v/>
      </c>
      <c r="E68" s="296" t="str">
        <f>IF('Age-Level'!$J48="a","/","")</f>
        <v/>
      </c>
      <c r="F68" s="296" t="str">
        <f>IF('Age-Level'!$J52="a","/","")</f>
        <v/>
      </c>
      <c r="G68" s="296" t="str">
        <f>IF('Age-Level'!$J57="a","/","")</f>
        <v/>
      </c>
      <c r="H68" s="296" t="str">
        <f>IF('Age-Level'!$J59="a","/","")</f>
        <v/>
      </c>
      <c r="I68" s="293" t="str">
        <f>IF(Summary!$N104="E","E","")</f>
        <v/>
      </c>
      <c r="J68" s="293" t="str">
        <f>IF(Summary!$O104="Y","R","")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IF('Age-Level'!$J62="a","/","")</f>
        <v/>
      </c>
      <c r="E69" s="297" t="str">
        <f>IF('Age-Level'!$J66="a","/","")</f>
        <v/>
      </c>
      <c r="F69" s="297" t="str">
        <f>IF('Age-Level'!$J70="a","/","")</f>
        <v/>
      </c>
      <c r="G69" s="297" t="str">
        <f>IF('Age-Level'!$J75="a","/","")</f>
        <v/>
      </c>
      <c r="H69" s="297" t="str">
        <f>IF('Age-Level'!$J77="a","/","")</f>
        <v/>
      </c>
      <c r="I69" s="295" t="str">
        <f>IF(Summary!$N105="E","E","")</f>
        <v/>
      </c>
      <c r="J69" s="295" t="str">
        <f>IF(Summary!$O105="Y","R","")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IF('Age-Level'!$J80="a","/","")</f>
        <v/>
      </c>
      <c r="E70" s="296" t="str">
        <f>IF('Age-Level'!$J84="a","/","")</f>
        <v/>
      </c>
      <c r="F70" s="296" t="str">
        <f>IF('Age-Level'!$J88="a","/","")</f>
        <v/>
      </c>
      <c r="G70" s="296" t="str">
        <f>IF('Age-Level'!$J93="a","/","")</f>
        <v/>
      </c>
      <c r="H70" s="296" t="str">
        <f>IF('Age-Level'!$J95="a","/","")</f>
        <v/>
      </c>
      <c r="I70" s="293" t="str">
        <f>IF(Summary!$N106="E","E","")</f>
        <v/>
      </c>
      <c r="J70" s="293" t="str">
        <f>IF(Summary!$O106="Y","R","")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IF('Age-Level'!$J98="a","/","")</f>
        <v/>
      </c>
      <c r="E71" s="297" t="str">
        <f>IF('Age-Level'!$J102="a","/","")</f>
        <v/>
      </c>
      <c r="F71" s="297" t="str">
        <f>IF('Age-Level'!$J106="a","/","")</f>
        <v/>
      </c>
      <c r="G71" s="297" t="str">
        <f>IF('Age-Level'!$J111="a","/","")</f>
        <v/>
      </c>
      <c r="H71" s="297" t="str">
        <f>IF('Age-Level'!$J113="a","/","")</f>
        <v/>
      </c>
      <c r="I71" s="295" t="str">
        <f>IF(Summary!$N107="E","E","")</f>
        <v/>
      </c>
      <c r="J71" s="295" t="str">
        <f>IF(Summary!$O107="Y","R","")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IF(Bridging!$J10="A","/","")</f>
        <v/>
      </c>
      <c r="G72" s="296" t="str">
        <f>IF(Bridging!$J14="A","/","")</f>
        <v/>
      </c>
      <c r="H72" s="296" t="str">
        <f>IF(Bridging!$J16="A","/","")</f>
        <v/>
      </c>
      <c r="I72" s="295" t="str">
        <f>IF(Summary!$N96="E","E","")</f>
        <v/>
      </c>
      <c r="J72" s="295" t="str">
        <f>IF(Summary!$O96="Y","R","")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oeNEow+csGlENN1abdke/o6idUXNr2dvjmPqtie4j1v/FVVYFsVqni1Nb4zrqQwRbciiYmrIsBZiIxIIrP7phQ==" saltValue="Oej+YTP/P5EsJjSTq+Y/b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95" priority="3">
      <formula>LEFT($U$1,8)&lt;&gt;"Brownie_"</formula>
    </cfRule>
  </conditionalFormatting>
  <conditionalFormatting sqref="T1:W1">
    <cfRule type="expression" dxfId="94" priority="2">
      <formula>LEFT($U$1,8)="Brownie_"</formula>
    </cfRule>
  </conditionalFormatting>
  <conditionalFormatting sqref="C1">
    <cfRule type="expression" dxfId="93" priority="1">
      <formula>LEFT($U$1,8)&lt;&gt;"Brownie_"</formula>
    </cfRule>
  </conditionalFormatting>
  <conditionalFormatting sqref="L46:L90 W54:W75 AA4:AA75">
    <cfRule type="duplicateValues" dxfId="9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7FAC-387B-4B67-A23A-217DC0F97F1B}">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Brownie_8</v>
      </c>
      <c r="U1" s="349" t="str">
        <f ca="1">MID(CELL("filename",A1),FIND(IF(ISERROR(FIND("]",CELL("filename",A1))),"$","]"),CELL("filename",A1))+1,256)</f>
        <v>Brownie_8</v>
      </c>
      <c r="W1" s="350" t="str">
        <f ca="1">IF(T1&lt;&gt;"",T1,"")</f>
        <v>Brownie_8</v>
      </c>
      <c r="X1" s="351"/>
      <c r="Y1" s="351"/>
      <c r="Z1" s="352"/>
      <c r="AA1" s="353"/>
      <c r="AB1" s="351"/>
      <c r="AC1" s="351"/>
      <c r="AD1" s="352"/>
    </row>
    <row r="2" spans="2:30" ht="12.95" customHeight="1">
      <c r="T2" s="357"/>
    </row>
    <row r="3" spans="2:30" ht="12.95" customHeight="1"/>
    <row r="4" spans="2:30" ht="12.95" customHeight="1">
      <c r="B4" s="360"/>
      <c r="C4" s="361" t="s">
        <v>130</v>
      </c>
      <c r="D4" s="292" t="str">
        <f>IF(Badges!$K11="A","/","")</f>
        <v/>
      </c>
      <c r="E4" s="292" t="str">
        <f>IF(Badges!$K15="A","/","")</f>
        <v/>
      </c>
      <c r="F4" s="292" t="str">
        <f>IF(Badges!$K19="A","/","")</f>
        <v/>
      </c>
      <c r="G4" s="292" t="str">
        <f>IF(Badges!$K23="A","/","")</f>
        <v/>
      </c>
      <c r="H4" s="292" t="str">
        <f>IF(Badges!$K27="A","/","")</f>
        <v/>
      </c>
      <c r="I4" s="293" t="str">
        <f>IF(Summary!$P4="E","E","")</f>
        <v/>
      </c>
      <c r="J4" s="293" t="str">
        <f>IF(Summary!$Q4="Y","R","")</f>
        <v/>
      </c>
      <c r="K4" s="285" t="str">
        <f>IF(COUNT(#REF!)=4,MAX(#REF!),"")</f>
        <v/>
      </c>
      <c r="L4" s="360"/>
      <c r="M4" s="362" t="s">
        <v>897</v>
      </c>
      <c r="N4" s="363"/>
      <c r="O4" s="363"/>
      <c r="P4" s="363"/>
      <c r="Q4" s="363"/>
      <c r="R4" s="364"/>
      <c r="S4" s="293" t="str">
        <f>IF(Summary!$P67="E","E","")</f>
        <v/>
      </c>
      <c r="T4" s="293" t="str">
        <f>IF(Summary!$Q67="Y","R","")</f>
        <v/>
      </c>
      <c r="W4" s="474" t="str">
        <f>'Fun Patches'!C5</f>
        <v>&lt;List Patch Here&gt;</v>
      </c>
      <c r="X4" s="475" t="str">
        <f>IF(Summary!$P113="E","E","")</f>
        <v/>
      </c>
      <c r="Y4" s="475" t="str">
        <f>IF(Summary!$Q113="Y","R","")</f>
        <v/>
      </c>
      <c r="AA4" s="286"/>
      <c r="AB4" s="283"/>
      <c r="AC4" s="284"/>
    </row>
    <row r="5" spans="2:30" ht="12.95" customHeight="1">
      <c r="B5" s="360"/>
      <c r="C5" s="365" t="s">
        <v>152</v>
      </c>
      <c r="D5" s="292" t="str">
        <f>IF(Badges!$K34="A","/","")</f>
        <v/>
      </c>
      <c r="E5" s="292" t="str">
        <f>IF(Badges!$K38="A","/","")</f>
        <v/>
      </c>
      <c r="F5" s="292" t="str">
        <f>IF(Badges!$K42="A","/","")</f>
        <v/>
      </c>
      <c r="G5" s="292" t="str">
        <f>IF(Badges!$K46="A","/","")</f>
        <v/>
      </c>
      <c r="H5" s="292" t="str">
        <f>IF(Badges!$K50="A","/","")</f>
        <v/>
      </c>
      <c r="I5" s="293" t="str">
        <f>IF(Summary!$P5="E","E","")</f>
        <v/>
      </c>
      <c r="J5" s="293" t="str">
        <f>IF(Summary!$Q5="Y","R","")</f>
        <v/>
      </c>
      <c r="L5" s="360"/>
      <c r="M5" s="366" t="s">
        <v>1085</v>
      </c>
      <c r="N5" s="367"/>
      <c r="O5" s="367"/>
      <c r="P5" s="367"/>
      <c r="Q5" s="367"/>
      <c r="R5" s="368"/>
      <c r="S5" s="301" t="str">
        <f>IF(Summary!$P64="E","E","")</f>
        <v/>
      </c>
      <c r="T5" s="301" t="str">
        <f>IF(Summary!$Q64="Y","R","")</f>
        <v/>
      </c>
      <c r="W5" s="476" t="str">
        <f>'Fun Patches'!C6</f>
        <v>&lt;List Patch Here&gt;</v>
      </c>
      <c r="X5" s="475" t="str">
        <f>IF(Summary!$P114="E","E","")</f>
        <v/>
      </c>
      <c r="Y5" s="475" t="str">
        <f>IF(Summary!$Q114="Y","R","")</f>
        <v/>
      </c>
      <c r="AA5" s="472"/>
      <c r="AB5" s="287"/>
      <c r="AC5" s="288"/>
    </row>
    <row r="6" spans="2:30" ht="12.95" customHeight="1" thickBot="1">
      <c r="B6" s="360"/>
      <c r="C6" s="369" t="s">
        <v>193</v>
      </c>
      <c r="D6" s="297" t="str">
        <f>IF(Badges!$K80="A","/","")</f>
        <v/>
      </c>
      <c r="E6" s="297" t="str">
        <f>IF(Badges!$K84="A","/","")</f>
        <v/>
      </c>
      <c r="F6" s="297" t="str">
        <f>IF(Badges!$K88="A","/","")</f>
        <v/>
      </c>
      <c r="G6" s="297" t="str">
        <f>IF(Badges!$K92="A","/","")</f>
        <v/>
      </c>
      <c r="H6" s="297" t="str">
        <f>IF(Badges!$K96="A","/","")</f>
        <v/>
      </c>
      <c r="I6" s="295" t="str">
        <f>IF(Summary!$P7="E","E","")</f>
        <v/>
      </c>
      <c r="J6" s="295" t="str">
        <f>IF(Summary!$Q7="Y","R","")</f>
        <v/>
      </c>
      <c r="L6" s="360"/>
      <c r="M6" s="366" t="s">
        <v>1086</v>
      </c>
      <c r="N6" s="367"/>
      <c r="O6" s="367"/>
      <c r="P6" s="367"/>
      <c r="Q6" s="367"/>
      <c r="R6" s="368"/>
      <c r="S6" s="301" t="str">
        <f>IF(Summary!$P65="E","E","")</f>
        <v/>
      </c>
      <c r="T6" s="301" t="str">
        <f>IF(Summary!$Q65="Y","R","")</f>
        <v/>
      </c>
      <c r="W6" s="476" t="str">
        <f>'Fun Patches'!C7</f>
        <v>&lt;List Patch Here&gt;</v>
      </c>
      <c r="X6" s="475" t="str">
        <f>IF(Summary!$P115="E","E","")</f>
        <v/>
      </c>
      <c r="Y6" s="475" t="str">
        <f>IF(Summary!$Q115="Y","R","")</f>
        <v/>
      </c>
      <c r="AA6" s="472"/>
      <c r="AB6" s="287"/>
      <c r="AC6" s="288"/>
    </row>
    <row r="7" spans="2:30" ht="12.95" customHeight="1" thickBot="1">
      <c r="B7" s="360"/>
      <c r="C7" s="370" t="s">
        <v>233</v>
      </c>
      <c r="D7" s="292" t="str">
        <f>IF(Badges!$K126="A","/","")</f>
        <v/>
      </c>
      <c r="E7" s="292" t="str">
        <f>IF(Badges!$K130="A","/","")</f>
        <v/>
      </c>
      <c r="F7" s="292" t="str">
        <f>IF(Badges!$K134="A","/","")</f>
        <v/>
      </c>
      <c r="G7" s="292" t="str">
        <f>IF(Badges!$K138="A","/","")</f>
        <v/>
      </c>
      <c r="H7" s="292" t="str">
        <f>IF(Badges!$K142="A","/","")</f>
        <v/>
      </c>
      <c r="I7" s="293" t="str">
        <f>IF(Summary!$P9="E","E","")</f>
        <v/>
      </c>
      <c r="J7" s="293" t="str">
        <f>IF(Summary!$Q9="Y","R","")</f>
        <v/>
      </c>
      <c r="L7" s="360"/>
      <c r="M7" s="371" t="s">
        <v>1087</v>
      </c>
      <c r="N7" s="372"/>
      <c r="O7" s="372"/>
      <c r="P7" s="372"/>
      <c r="Q7" s="372"/>
      <c r="R7" s="373"/>
      <c r="S7" s="295" t="str">
        <f>IF(Summary!$P66="E","E","")</f>
        <v/>
      </c>
      <c r="T7" s="295" t="str">
        <f>IF(Summary!$Q66="Y","R","")</f>
        <v/>
      </c>
      <c r="U7" s="354" t="str">
        <f>IF(COUNTIF(S4:S7,"E")=4,"C"," ")</f>
        <v xml:space="preserve"> </v>
      </c>
      <c r="W7" s="476" t="str">
        <f>'Fun Patches'!C8</f>
        <v>&lt;List Patch Here&gt;</v>
      </c>
      <c r="X7" s="475" t="str">
        <f>IF(Summary!$P116="E","E","")</f>
        <v/>
      </c>
      <c r="Y7" s="475" t="str">
        <f>IF(Summary!$Q116="Y","R","")</f>
        <v/>
      </c>
      <c r="AA7" s="472"/>
      <c r="AB7" s="287"/>
      <c r="AC7" s="288"/>
    </row>
    <row r="8" spans="2:30" ht="12.95" customHeight="1">
      <c r="B8" s="360"/>
      <c r="C8" s="365" t="s">
        <v>254</v>
      </c>
      <c r="D8" s="334" t="str">
        <f>IF(Badges!$K149="A","/","")</f>
        <v/>
      </c>
      <c r="E8" s="334" t="str">
        <f>IF(Badges!$K153="A","/","")</f>
        <v/>
      </c>
      <c r="F8" s="334" t="str">
        <f>IF(Badges!$K157="A","/","")</f>
        <v/>
      </c>
      <c r="G8" s="334" t="str">
        <f>IF(Badges!$K161="A","/","")</f>
        <v/>
      </c>
      <c r="H8" s="334" t="str">
        <f>IF(Badges!$K165="A","/","")</f>
        <v/>
      </c>
      <c r="I8" s="301" t="str">
        <f>IF(Summary!$P10="E","E","")</f>
        <v/>
      </c>
      <c r="J8" s="301" t="str">
        <f>IF(Summary!$Q10="Y","R","")</f>
        <v/>
      </c>
      <c r="L8" s="360"/>
      <c r="M8" s="362" t="s">
        <v>1054</v>
      </c>
      <c r="N8" s="363"/>
      <c r="O8" s="363"/>
      <c r="P8" s="363"/>
      <c r="Q8" s="363"/>
      <c r="R8" s="364"/>
      <c r="S8" s="293" t="str">
        <f>IF(Summary!$P72="E","E","")</f>
        <v/>
      </c>
      <c r="T8" s="293" t="str">
        <f>IF(Summary!$Q72="Y","R","")</f>
        <v/>
      </c>
      <c r="W8" s="476" t="str">
        <f>'Fun Patches'!C9</f>
        <v>&lt;List Patch Here&gt;</v>
      </c>
      <c r="X8" s="475" t="str">
        <f>IF(Summary!$P117="E","E","")</f>
        <v/>
      </c>
      <c r="Y8" s="475" t="str">
        <f>IF(Summary!$Q117="Y","R","")</f>
        <v/>
      </c>
      <c r="AA8" s="472"/>
      <c r="AB8" s="287"/>
      <c r="AC8" s="288"/>
    </row>
    <row r="9" spans="2:30" ht="12.95" customHeight="1" thickBot="1">
      <c r="B9" s="360"/>
      <c r="C9" s="374" t="s">
        <v>275</v>
      </c>
      <c r="D9" s="297" t="str">
        <f>IF(Badges!$K172="A","/","")</f>
        <v/>
      </c>
      <c r="E9" s="297" t="str">
        <f>IF(Badges!$K176="A","/","")</f>
        <v/>
      </c>
      <c r="F9" s="297" t="str">
        <f>IF(Badges!$K180="A","/","")</f>
        <v/>
      </c>
      <c r="G9" s="297" t="str">
        <f>IF(Badges!$K184="A","/","")</f>
        <v/>
      </c>
      <c r="H9" s="297" t="str">
        <f>IF(Badges!$K188="A","/","")</f>
        <v/>
      </c>
      <c r="I9" s="295" t="str">
        <f>IF(Summary!$P11="E","E","")</f>
        <v/>
      </c>
      <c r="J9" s="295" t="str">
        <f>IF(Summary!$Q11="Y","R","")</f>
        <v/>
      </c>
      <c r="L9" s="360"/>
      <c r="M9" s="366" t="s">
        <v>1088</v>
      </c>
      <c r="N9" s="367"/>
      <c r="O9" s="367"/>
      <c r="P9" s="367"/>
      <c r="Q9" s="367"/>
      <c r="R9" s="368"/>
      <c r="S9" s="301" t="str">
        <f>IF(Summary!$P69="E","E","")</f>
        <v/>
      </c>
      <c r="T9" s="301" t="str">
        <f>IF(Summary!$Q69="Y","R","")</f>
        <v/>
      </c>
      <c r="W9" s="476" t="str">
        <f>'Fun Patches'!C10</f>
        <v>&lt;List Patch Here&gt;</v>
      </c>
      <c r="X9" s="475" t="str">
        <f>IF(Summary!$P118="E","E","")</f>
        <v/>
      </c>
      <c r="Y9" s="475" t="str">
        <f>IF(Summary!$Q118="Y","R","")</f>
        <v/>
      </c>
      <c r="AA9" s="472"/>
      <c r="AB9" s="287"/>
      <c r="AC9" s="288"/>
    </row>
    <row r="10" spans="2:30" ht="12.95" customHeight="1">
      <c r="B10" s="360"/>
      <c r="C10" s="361" t="s">
        <v>278</v>
      </c>
      <c r="D10" s="292" t="str">
        <f>IF(Badges!$K195="A","/","")</f>
        <v/>
      </c>
      <c r="E10" s="292" t="str">
        <f>IF(Badges!$K199="A","/","")</f>
        <v/>
      </c>
      <c r="F10" s="292" t="str">
        <f>IF(Badges!$K202="A","/","")</f>
        <v/>
      </c>
      <c r="G10" s="292" t="str">
        <f>IF(Badges!$K206="A","/","")</f>
        <v/>
      </c>
      <c r="H10" s="292" t="str">
        <f>IF(Badges!$K210="A","/","")</f>
        <v/>
      </c>
      <c r="I10" s="293" t="str">
        <f>IF(Summary!$P12="E","E","")</f>
        <v/>
      </c>
      <c r="J10" s="293" t="str">
        <f>IF(Summary!$Q12="Y","R","")</f>
        <v/>
      </c>
      <c r="K10" s="285" t="str">
        <f>IF(COUNT(#REF!)=4,MAX(#REF!),"")</f>
        <v/>
      </c>
      <c r="L10" s="360"/>
      <c r="M10" s="366" t="s">
        <v>1089</v>
      </c>
      <c r="N10" s="367"/>
      <c r="O10" s="367"/>
      <c r="P10" s="367"/>
      <c r="Q10" s="367"/>
      <c r="R10" s="368"/>
      <c r="S10" s="301" t="str">
        <f>IF(Summary!$P70="E","E","")</f>
        <v/>
      </c>
      <c r="T10" s="301" t="str">
        <f>IF(Summary!$Q70="Y","R","")</f>
        <v/>
      </c>
      <c r="W10" s="476" t="str">
        <f>'Fun Patches'!C11</f>
        <v>&lt;List Patch Here&gt;</v>
      </c>
      <c r="X10" s="475" t="str">
        <f>IF(Summary!$P119="E","E","")</f>
        <v/>
      </c>
      <c r="Y10" s="475" t="str">
        <f>IF(Summary!$Q119="Y","R","")</f>
        <v/>
      </c>
      <c r="AA10" s="472"/>
      <c r="AB10" s="287"/>
      <c r="AC10" s="288"/>
    </row>
    <row r="11" spans="2:30" ht="12.95" customHeight="1" thickBot="1">
      <c r="B11" s="360"/>
      <c r="C11" s="365" t="s">
        <v>297</v>
      </c>
      <c r="D11" s="334" t="str">
        <f>IF(Badges!$K217="A","/","")</f>
        <v/>
      </c>
      <c r="E11" s="334" t="str">
        <f>IF(Badges!$K221="A","/","")</f>
        <v/>
      </c>
      <c r="F11" s="334" t="str">
        <f>IF(Badges!$K225="A","/","")</f>
        <v/>
      </c>
      <c r="G11" s="334" t="str">
        <f>IF(Badges!$K229="A","/","")</f>
        <v/>
      </c>
      <c r="H11" s="334" t="str">
        <f>IF(Badges!$K233="A","/","")</f>
        <v/>
      </c>
      <c r="I11" s="301" t="str">
        <f>IF(Summary!$P13="E","E","")</f>
        <v/>
      </c>
      <c r="J11" s="301" t="str">
        <f>IF(Summary!$Q13="Y","R","")</f>
        <v/>
      </c>
      <c r="L11" s="360"/>
      <c r="M11" s="375" t="s">
        <v>1090</v>
      </c>
      <c r="N11" s="376"/>
      <c r="O11" s="376"/>
      <c r="P11" s="376"/>
      <c r="Q11" s="376"/>
      <c r="R11" s="377"/>
      <c r="S11" s="298" t="str">
        <f>IF(Summary!$P71="E","E","")</f>
        <v/>
      </c>
      <c r="T11" s="298" t="str">
        <f>IF(Summary!$Q71="Y","R","")</f>
        <v/>
      </c>
      <c r="U11" s="354" t="str">
        <f>IF(COUNTIF(S8:S11,"E")=4,"C"," ")</f>
        <v xml:space="preserve"> </v>
      </c>
      <c r="W11" s="476" t="str">
        <f>'Fun Patches'!C12</f>
        <v>&lt;List Patch Here&gt;</v>
      </c>
      <c r="X11" s="475" t="str">
        <f>IF(Summary!$P120="E","E","")</f>
        <v/>
      </c>
      <c r="Y11" s="475" t="str">
        <f>IF(Summary!$Q120="Y","R","")</f>
        <v/>
      </c>
      <c r="AA11" s="472"/>
      <c r="AB11" s="287"/>
      <c r="AC11" s="288"/>
    </row>
    <row r="12" spans="2:30" ht="12.95" customHeight="1" thickBot="1">
      <c r="B12" s="360"/>
      <c r="C12" s="365" t="s">
        <v>319</v>
      </c>
      <c r="D12" s="297" t="str">
        <f>IF(Badges!$K263="A","/","")</f>
        <v/>
      </c>
      <c r="E12" s="297" t="str">
        <f>IF(Badges!$K267="A","/","")</f>
        <v/>
      </c>
      <c r="F12" s="297" t="str">
        <f>IF(Badges!$K271="A","/","")</f>
        <v/>
      </c>
      <c r="G12" s="297" t="str">
        <f>IF(Badges!$K275="A","/","")</f>
        <v/>
      </c>
      <c r="H12" s="297" t="str">
        <f>IF(Badges!$K279="A","/","")</f>
        <v/>
      </c>
      <c r="I12" s="295" t="str">
        <f>IF(Summary!$P15="E","E","")</f>
        <v/>
      </c>
      <c r="J12" s="295" t="str">
        <f>IF(Summary!$Q15="Y","R","")</f>
        <v/>
      </c>
      <c r="L12" s="360"/>
      <c r="M12" s="378" t="s">
        <v>1055</v>
      </c>
      <c r="N12" s="379"/>
      <c r="O12" s="379"/>
      <c r="P12" s="379"/>
      <c r="Q12" s="379"/>
      <c r="R12" s="380"/>
      <c r="S12" s="299" t="str">
        <f>IF(Summary!$P77="E","E","")</f>
        <v/>
      </c>
      <c r="T12" s="299" t="str">
        <f>IF(Summary!$Q77="Y","R","")</f>
        <v/>
      </c>
      <c r="W12" s="476" t="str">
        <f>'Fun Patches'!C13</f>
        <v>&lt;List Patch Here&gt;</v>
      </c>
      <c r="X12" s="475" t="str">
        <f>IF(Summary!$P121="E","E","")</f>
        <v/>
      </c>
      <c r="Y12" s="475" t="str">
        <f>IF(Summary!$Q121="Y","R","")</f>
        <v/>
      </c>
      <c r="AA12" s="472"/>
      <c r="AB12" s="287"/>
      <c r="AC12" s="288"/>
    </row>
    <row r="13" spans="2:30" ht="12.95" customHeight="1">
      <c r="B13" s="360"/>
      <c r="C13" s="370" t="s">
        <v>372</v>
      </c>
      <c r="D13" s="292" t="str">
        <f>IF(Badges!$K322="A","/","")</f>
        <v/>
      </c>
      <c r="E13" s="292" t="str">
        <f>IF(Badges!$K326="A","/","")</f>
        <v/>
      </c>
      <c r="F13" s="292" t="str">
        <f>IF(Badges!$K330="A","/","")</f>
        <v/>
      </c>
      <c r="G13" s="292" t="str">
        <f>IF(Badges!$K334="A","/","")</f>
        <v/>
      </c>
      <c r="H13" s="292" t="str">
        <f>IF(Badges!$K338="A","/","")</f>
        <v/>
      </c>
      <c r="I13" s="293" t="str">
        <f>IF(Summary!$P18="E","E","")</f>
        <v/>
      </c>
      <c r="J13" s="293" t="str">
        <f>IF(Summary!$Q18="Y","R","")</f>
        <v/>
      </c>
      <c r="L13" s="360"/>
      <c r="M13" s="366" t="s">
        <v>925</v>
      </c>
      <c r="N13" s="367"/>
      <c r="O13" s="367"/>
      <c r="P13" s="367"/>
      <c r="Q13" s="367"/>
      <c r="R13" s="368"/>
      <c r="S13" s="301" t="str">
        <f>IF(Summary!$P74="E","E","")</f>
        <v/>
      </c>
      <c r="T13" s="301" t="str">
        <f>IF(Summary!$Q74="Y","R","")</f>
        <v/>
      </c>
      <c r="W13" s="476" t="str">
        <f>'Fun Patches'!C14</f>
        <v>&lt;List Patch Here&gt;</v>
      </c>
      <c r="X13" s="475" t="str">
        <f>IF(Summary!$P122="E","E","")</f>
        <v/>
      </c>
      <c r="Y13" s="475" t="str">
        <f>IF(Summary!$Q122="Y","R","")</f>
        <v/>
      </c>
      <c r="AA13" s="472"/>
      <c r="AB13" s="287"/>
      <c r="AC13" s="288"/>
    </row>
    <row r="14" spans="2:30" ht="12.95" customHeight="1">
      <c r="B14" s="360"/>
      <c r="C14" s="365" t="s">
        <v>393</v>
      </c>
      <c r="D14" s="334" t="str">
        <f>IF(Badges!$K345="A","/","")</f>
        <v/>
      </c>
      <c r="E14" s="334" t="str">
        <f>IF(Badges!$K349="A","/","")</f>
        <v/>
      </c>
      <c r="F14" s="334" t="str">
        <f>IF(Badges!$K353="A","/","")</f>
        <v/>
      </c>
      <c r="G14" s="334" t="str">
        <f>IF(Badges!$K357="A","/","")</f>
        <v/>
      </c>
      <c r="H14" s="334" t="str">
        <f>IF(Badges!$K361="A","/","")</f>
        <v/>
      </c>
      <c r="I14" s="301" t="str">
        <f>IF(Summary!$P19="E","E","")</f>
        <v/>
      </c>
      <c r="J14" s="301" t="str">
        <f>IF(Summary!$Q19="Y","R","")</f>
        <v/>
      </c>
      <c r="K14" s="285" t="str">
        <f>IF(COUNT(#REF!)=4,MAX(#REF!),"")</f>
        <v/>
      </c>
      <c r="L14" s="360"/>
      <c r="M14" s="366" t="s">
        <v>927</v>
      </c>
      <c r="N14" s="367"/>
      <c r="O14" s="367"/>
      <c r="P14" s="367"/>
      <c r="Q14" s="367"/>
      <c r="R14" s="368"/>
      <c r="S14" s="301" t="str">
        <f>IF(Summary!$P75="E","E","")</f>
        <v/>
      </c>
      <c r="T14" s="301" t="str">
        <f>IF(Summary!$Q75="Y","R","")</f>
        <v/>
      </c>
      <c r="W14" s="476" t="str">
        <f>'Fun Patches'!C15</f>
        <v>&lt;List Patch Here&gt;</v>
      </c>
      <c r="X14" s="475" t="str">
        <f>IF(Summary!$P123="E","E","")</f>
        <v/>
      </c>
      <c r="Y14" s="475" t="str">
        <f>IF(Summary!$Q123="Y","R","")</f>
        <v/>
      </c>
      <c r="AA14" s="472"/>
      <c r="AB14" s="287"/>
      <c r="AC14" s="288"/>
    </row>
    <row r="15" spans="2:30" ht="12.95" customHeight="1" thickBot="1">
      <c r="B15" s="360"/>
      <c r="C15" s="374" t="s">
        <v>414</v>
      </c>
      <c r="D15" s="297" t="str">
        <f>IF(Badges!$K368="A","/","")</f>
        <v/>
      </c>
      <c r="E15" s="297" t="str">
        <f>IF(Badges!$K372="A","/","")</f>
        <v/>
      </c>
      <c r="F15" s="297" t="str">
        <f>IF(Badges!$K376="A","/","")</f>
        <v/>
      </c>
      <c r="G15" s="297" t="str">
        <f>IF(Badges!$K380="A","/","")</f>
        <v/>
      </c>
      <c r="H15" s="297" t="str">
        <f>IF(Badges!$K384="A","/","")</f>
        <v/>
      </c>
      <c r="I15" s="295" t="str">
        <f>IF(Summary!$P20="E","E","")</f>
        <v/>
      </c>
      <c r="J15" s="295" t="str">
        <f>IF(Summary!$Q20="Y","R","")</f>
        <v/>
      </c>
      <c r="L15" s="360"/>
      <c r="M15" s="371" t="s">
        <v>929</v>
      </c>
      <c r="N15" s="372"/>
      <c r="O15" s="372"/>
      <c r="P15" s="372"/>
      <c r="Q15" s="372"/>
      <c r="R15" s="373"/>
      <c r="S15" s="295" t="str">
        <f>IF(Summary!$P76="E","E","")</f>
        <v/>
      </c>
      <c r="T15" s="295" t="str">
        <f>IF(Summary!$Q76="Y","R","")</f>
        <v/>
      </c>
      <c r="U15" s="354" t="str">
        <f>IF(COUNTIF(S12:S15,"E")=4,"C"," ")</f>
        <v xml:space="preserve"> </v>
      </c>
      <c r="W15" s="476" t="str">
        <f>'Fun Patches'!C16</f>
        <v>&lt;List Patch Here&gt;</v>
      </c>
      <c r="X15" s="475" t="str">
        <f>IF(Summary!$P124="E","E","")</f>
        <v/>
      </c>
      <c r="Y15" s="475" t="str">
        <f>IF(Summary!$Q124="Y","R","")</f>
        <v/>
      </c>
      <c r="AA15" s="472"/>
      <c r="AB15" s="287"/>
      <c r="AC15" s="288"/>
    </row>
    <row r="16" spans="2:30" ht="12.95" customHeight="1">
      <c r="B16" s="360"/>
      <c r="C16" s="365" t="s">
        <v>435</v>
      </c>
      <c r="D16" s="292" t="str">
        <f>IF(Badges!$K391="A","/","")</f>
        <v/>
      </c>
      <c r="E16" s="292" t="str">
        <f>IF(Badges!$K395="A","/","")</f>
        <v/>
      </c>
      <c r="F16" s="292" t="str">
        <f>IF(Badges!$K399="A","/","")</f>
        <v/>
      </c>
      <c r="G16" s="292" t="str">
        <f>IF(Badges!$K403="A","/","")</f>
        <v/>
      </c>
      <c r="H16" s="292" t="str">
        <f>IF(Badges!$K407="A","/","")</f>
        <v/>
      </c>
      <c r="I16" s="293" t="str">
        <f>IF(Summary!$P21="E","E","")</f>
        <v/>
      </c>
      <c r="J16" s="293" t="str">
        <f>IF(Summary!$Q21="Y","R","")</f>
        <v/>
      </c>
      <c r="L16" s="360"/>
      <c r="M16" s="361" t="s">
        <v>1056</v>
      </c>
      <c r="N16" s="292" t="str">
        <f>IF(Badges!$K240="A","/","")</f>
        <v/>
      </c>
      <c r="O16" s="292" t="str">
        <f>IF(Badges!$K244="A","/","")</f>
        <v/>
      </c>
      <c r="P16" s="292" t="str">
        <f>IF(Badges!$K248="A","/","")</f>
        <v/>
      </c>
      <c r="Q16" s="292" t="str">
        <f>IF(Badges!$K252="A","/","")</f>
        <v/>
      </c>
      <c r="R16" s="292" t="str">
        <f>IF(Badges!$K256="A","/","")</f>
        <v/>
      </c>
      <c r="S16" s="293" t="str">
        <f>IF(Summary!$P14="E","E","")</f>
        <v/>
      </c>
      <c r="T16" s="293" t="str">
        <f>IF(Summary!$Q14="Y","R","")</f>
        <v/>
      </c>
      <c r="W16" s="476" t="str">
        <f>'Fun Patches'!C17</f>
        <v>&lt;List Patch Here&gt;</v>
      </c>
      <c r="X16" s="475" t="str">
        <f>IF(Summary!$P125="E","E","")</f>
        <v/>
      </c>
      <c r="Y16" s="475" t="str">
        <f>IF(Summary!$Q125="Y","R","")</f>
        <v/>
      </c>
      <c r="AA16" s="472"/>
      <c r="AB16" s="287"/>
      <c r="AC16" s="288"/>
    </row>
    <row r="17" spans="2:29" ht="12.95" customHeight="1">
      <c r="B17" s="360"/>
      <c r="C17" s="365" t="s">
        <v>456</v>
      </c>
      <c r="D17" s="334" t="str">
        <f>IF(Badges!$K414="A","/","")</f>
        <v/>
      </c>
      <c r="E17" s="334" t="str">
        <f>IF(Badges!$K418="A","/","")</f>
        <v/>
      </c>
      <c r="F17" s="334" t="str">
        <f>IF(Badges!$K422="A","/","")</f>
        <v/>
      </c>
      <c r="G17" s="334" t="str">
        <f>IF(Badges!$K426="A","/","")</f>
        <v/>
      </c>
      <c r="H17" s="334" t="str">
        <f>IF(Badges!$K430="A","/","")</f>
        <v/>
      </c>
      <c r="I17" s="301" t="str">
        <f>IF(Summary!$P22="E","E","")</f>
        <v/>
      </c>
      <c r="J17" s="301" t="str">
        <f>IF(Summary!$Q22="Y","R","")</f>
        <v/>
      </c>
      <c r="L17" s="360"/>
      <c r="M17" s="365" t="s">
        <v>1057</v>
      </c>
      <c r="N17" s="292" t="str">
        <f>IF(Badges!$K299="A","/","")</f>
        <v/>
      </c>
      <c r="O17" s="292" t="str">
        <f>IF(Badges!$K303="A","/","")</f>
        <v/>
      </c>
      <c r="P17" s="292" t="str">
        <f>IF(Badges!$K307="A","/","")</f>
        <v/>
      </c>
      <c r="Q17" s="292" t="str">
        <f>IF(Badges!$K311="A","/","")</f>
        <v/>
      </c>
      <c r="R17" s="292" t="str">
        <f>IF(Badges!$K315="A","/","")</f>
        <v/>
      </c>
      <c r="S17" s="293" t="str">
        <f>IF(Summary!$P17="E","E","")</f>
        <v/>
      </c>
      <c r="T17" s="293" t="str">
        <f>IF(Summary!$Q17="Y","R","")</f>
        <v/>
      </c>
      <c r="W17" s="476" t="str">
        <f>'Fun Patches'!C18</f>
        <v>&lt;List Patch Here&gt;</v>
      </c>
      <c r="X17" s="475" t="str">
        <f>IF(Summary!$P126="E","E","")</f>
        <v/>
      </c>
      <c r="Y17" s="475" t="str">
        <f>IF(Summary!$Q126="Y","R","")</f>
        <v/>
      </c>
      <c r="AA17" s="472"/>
      <c r="AB17" s="287"/>
      <c r="AC17" s="288"/>
    </row>
    <row r="18" spans="2:29" ht="12.95" customHeight="1" thickBot="1">
      <c r="B18" s="360"/>
      <c r="C18" s="365" t="s">
        <v>477</v>
      </c>
      <c r="D18" s="297" t="str">
        <f>IF(Badges!$K437="A","/","")</f>
        <v/>
      </c>
      <c r="E18" s="297" t="str">
        <f>IF(Badges!$K441="A","/","")</f>
        <v/>
      </c>
      <c r="F18" s="297" t="str">
        <f>IF(Badges!$K445="A","/","")</f>
        <v/>
      </c>
      <c r="G18" s="297" t="str">
        <f>IF(Badges!$K449="A","/","")</f>
        <v/>
      </c>
      <c r="H18" s="297" t="str">
        <f>IF(Badges!$K453="A","/","")</f>
        <v/>
      </c>
      <c r="I18" s="295" t="str">
        <f>IF(Summary!$P23="E","E","")</f>
        <v/>
      </c>
      <c r="J18" s="295" t="str">
        <f>IF(Summary!$Q23="Y","R","")</f>
        <v/>
      </c>
      <c r="K18" s="285" t="str">
        <f>IF(COUNT(#REF!)=4,MAX(#REF!),"")</f>
        <v/>
      </c>
      <c r="L18" s="360"/>
      <c r="M18" s="365" t="s">
        <v>1058</v>
      </c>
      <c r="N18" s="292" t="str">
        <f>IF(Badges!$K57="A","/","")</f>
        <v/>
      </c>
      <c r="O18" s="292" t="str">
        <f>IF(Badges!$K61="A","/","")</f>
        <v/>
      </c>
      <c r="P18" s="292" t="str">
        <f>IF(Badges!$K65="A","/","")</f>
        <v/>
      </c>
      <c r="Q18" s="292" t="str">
        <f>IF(Badges!$K69="A","/","")</f>
        <v/>
      </c>
      <c r="R18" s="292" t="str">
        <f>IF(Badges!$K73="A","/","")</f>
        <v/>
      </c>
      <c r="S18" s="293" t="str">
        <f>IF(Summary!$P6="E","E","")</f>
        <v/>
      </c>
      <c r="T18" s="293" t="str">
        <f>IF(Summary!$Q6="Y","R","")</f>
        <v/>
      </c>
      <c r="W18" s="476" t="str">
        <f>'Fun Patches'!C19</f>
        <v>&lt;List Patch Here&gt;</v>
      </c>
      <c r="X18" s="475" t="str">
        <f>IF(Summary!$P127="E","E","")</f>
        <v/>
      </c>
      <c r="Y18" s="475" t="str">
        <f>IF(Summary!$Q127="Y","R","")</f>
        <v/>
      </c>
      <c r="AA18" s="472"/>
      <c r="AB18" s="287"/>
      <c r="AC18" s="288"/>
    </row>
    <row r="19" spans="2:29" ht="12.95" customHeight="1" thickBot="1">
      <c r="B19" s="360"/>
      <c r="C19" s="370" t="s">
        <v>530</v>
      </c>
      <c r="D19" s="292" t="str">
        <f>IF(Badges!$K496="A","/","")</f>
        <v/>
      </c>
      <c r="E19" s="292" t="str">
        <f>IF(Badges!$K500="A","/","")</f>
        <v/>
      </c>
      <c r="F19" s="292" t="str">
        <f>IF(Badges!$K504="A","/","")</f>
        <v/>
      </c>
      <c r="G19" s="292" t="str">
        <f>IF(Badges!$K508="A","/","")</f>
        <v/>
      </c>
      <c r="H19" s="292" t="str">
        <f>IF(Badges!$K512="A","/","")</f>
        <v/>
      </c>
      <c r="I19" s="293" t="str">
        <f>IF(Summary!$P26="E","E","")</f>
        <v/>
      </c>
      <c r="J19" s="293" t="str">
        <f>IF(Summary!$Q26="Y","R","")</f>
        <v/>
      </c>
      <c r="L19" s="360"/>
      <c r="M19" s="381" t="s">
        <v>1091</v>
      </c>
      <c r="N19" s="376"/>
      <c r="O19" s="376"/>
      <c r="P19" s="376"/>
      <c r="Q19" s="376"/>
      <c r="R19" s="377"/>
      <c r="S19" s="295" t="str">
        <f>IF(Summary!$P78="E","E","")</f>
        <v/>
      </c>
      <c r="T19" s="295" t="str">
        <f>IF(Summary!$Q78="Y","R","")</f>
        <v/>
      </c>
      <c r="U19" s="354" t="str">
        <f>IF(COUNTIF(S16:S19,"E")=4,"C"," ")</f>
        <v xml:space="preserve"> </v>
      </c>
      <c r="W19" s="476" t="str">
        <f>'Fun Patches'!C20</f>
        <v>&lt;List Patch Here&gt;</v>
      </c>
      <c r="X19" s="475" t="str">
        <f>IF(Summary!$P128="E","E","")</f>
        <v/>
      </c>
      <c r="Y19" s="475" t="str">
        <f>IF(Summary!$Q128="Y","R","")</f>
        <v/>
      </c>
      <c r="AA19" s="472"/>
      <c r="AB19" s="287"/>
      <c r="AC19" s="288"/>
    </row>
    <row r="20" spans="2:29" ht="12.95" customHeight="1">
      <c r="B20" s="360"/>
      <c r="C20" s="365" t="s">
        <v>551</v>
      </c>
      <c r="D20" s="334" t="str">
        <f>IF(Badges!$K519="A","/","")</f>
        <v/>
      </c>
      <c r="E20" s="334" t="str">
        <f>IF(Badges!$K523="A","/","")</f>
        <v/>
      </c>
      <c r="F20" s="334" t="str">
        <f>IF(Badges!$K527="A","/","")</f>
        <v/>
      </c>
      <c r="G20" s="334" t="str">
        <f>IF(Badges!$K531="A","/","")</f>
        <v/>
      </c>
      <c r="H20" s="334" t="str">
        <f>IF(Badges!$K535="A","/","")</f>
        <v/>
      </c>
      <c r="I20" s="301" t="str">
        <f>IF(Summary!$P27="E","E","")</f>
        <v/>
      </c>
      <c r="J20" s="301" t="str">
        <f>IF(Summary!$Q27="Y","R","")</f>
        <v/>
      </c>
      <c r="L20" s="360"/>
      <c r="M20" s="378" t="s">
        <v>935</v>
      </c>
      <c r="N20" s="379"/>
      <c r="O20" s="379"/>
      <c r="P20" s="379"/>
      <c r="Q20" s="379"/>
      <c r="R20" s="380"/>
      <c r="S20" s="293" t="str">
        <f>IF(Summary!$P79="E","E","")</f>
        <v/>
      </c>
      <c r="T20" s="293" t="str">
        <f>IF(Summary!$Q79="Y","R","")</f>
        <v/>
      </c>
      <c r="W20" s="476" t="str">
        <f>'Fun Patches'!C21</f>
        <v>&lt;List Patch Here&gt;</v>
      </c>
      <c r="X20" s="475" t="str">
        <f>IF(Summary!$P129="E","E","")</f>
        <v/>
      </c>
      <c r="Y20" s="475" t="str">
        <f>IF(Summary!$Q129="Y","R","")</f>
        <v/>
      </c>
      <c r="AA20" s="472"/>
      <c r="AB20" s="287"/>
      <c r="AC20" s="288"/>
    </row>
    <row r="21" spans="2:29" ht="12.95" customHeight="1" thickBot="1">
      <c r="B21" s="360"/>
      <c r="C21" s="374" t="s">
        <v>572</v>
      </c>
      <c r="D21" s="297" t="str">
        <f>IF(Badges!$K542="A","/","")</f>
        <v/>
      </c>
      <c r="E21" s="297" t="str">
        <f>IF(Badges!$K546="A","/","")</f>
        <v/>
      </c>
      <c r="F21" s="297" t="str">
        <f>IF(Badges!$K550="A","/","")</f>
        <v/>
      </c>
      <c r="G21" s="297" t="str">
        <f>IF(Badges!$K554="A","/","")</f>
        <v/>
      </c>
      <c r="H21" s="297" t="str">
        <f>IF(Badges!$K558="A","/","")</f>
        <v/>
      </c>
      <c r="I21" s="295" t="str">
        <f>IF(Summary!$P28="E","E","")</f>
        <v/>
      </c>
      <c r="J21" s="295" t="str">
        <f>IF(Summary!$Q28="Y","R","")</f>
        <v/>
      </c>
      <c r="L21" s="360"/>
      <c r="M21" s="371" t="s">
        <v>1092</v>
      </c>
      <c r="N21" s="372"/>
      <c r="O21" s="372"/>
      <c r="P21" s="372"/>
      <c r="Q21" s="372"/>
      <c r="R21" s="373"/>
      <c r="S21" s="295" t="str">
        <f>IF(Summary!$P80="E","E","")</f>
        <v/>
      </c>
      <c r="T21" s="295" t="str">
        <f>IF(Summary!$Q80="Y","R","")</f>
        <v/>
      </c>
      <c r="U21" s="354" t="str">
        <f>IF(COUNTIF(S20:S21,"E")=2,"C"," ")</f>
        <v xml:space="preserve"> </v>
      </c>
      <c r="W21" s="476" t="str">
        <f>'Fun Patches'!C22</f>
        <v>&lt;List Patch Here&gt;</v>
      </c>
      <c r="X21" s="475" t="str">
        <f>IF(Summary!$P130="E","E","")</f>
        <v/>
      </c>
      <c r="Y21" s="475" t="str">
        <f>IF(Summary!$Q130="Y","R","")</f>
        <v/>
      </c>
      <c r="AA21" s="472"/>
      <c r="AB21" s="287"/>
      <c r="AC21" s="288"/>
    </row>
    <row r="22" spans="2:29" ht="12.95" customHeight="1">
      <c r="B22" s="360"/>
      <c r="C22" s="365" t="s">
        <v>593</v>
      </c>
      <c r="D22" s="292" t="str">
        <f>IF(Badges!$K565="A","/","")</f>
        <v/>
      </c>
      <c r="E22" s="292" t="str">
        <f>IF(Badges!$K569="A","/","")</f>
        <v/>
      </c>
      <c r="F22" s="292" t="str">
        <f>IF(Badges!$K573="A","/","")</f>
        <v/>
      </c>
      <c r="G22" s="292" t="str">
        <f>IF(Badges!$K577="A","/","")</f>
        <v/>
      </c>
      <c r="H22" s="292" t="str">
        <f>IF(Badges!$K581="A","/","")</f>
        <v/>
      </c>
      <c r="I22" s="293" t="str">
        <f>IF(Summary!$P29="E","E","")</f>
        <v/>
      </c>
      <c r="J22" s="293" t="str">
        <f>IF(Summary!$Q29="Y","R","")</f>
        <v/>
      </c>
      <c r="K22" s="285" t="str">
        <f>IF(COUNT(#REF!)=2,MAX(#REF!),"")</f>
        <v/>
      </c>
      <c r="L22" s="360"/>
      <c r="M22" s="362" t="s">
        <v>942</v>
      </c>
      <c r="N22" s="363"/>
      <c r="O22" s="363"/>
      <c r="P22" s="363"/>
      <c r="Q22" s="363"/>
      <c r="R22" s="364"/>
      <c r="S22" s="293" t="str">
        <f>IF(Summary!$P81="E","E","")</f>
        <v/>
      </c>
      <c r="T22" s="293" t="str">
        <f>IF(Summary!$Q81="Y","R","")</f>
        <v/>
      </c>
      <c r="U22" s="354" t="str">
        <f>IF(COUNTIF(S22:S23,"E")=2,"C"," ")</f>
        <v xml:space="preserve"> </v>
      </c>
      <c r="W22" s="476" t="str">
        <f>'Fun Patches'!C23</f>
        <v>&lt;List Patch Here&gt;</v>
      </c>
      <c r="X22" s="475" t="str">
        <f>IF(Summary!$P131="E","E","")</f>
        <v/>
      </c>
      <c r="Y22" s="475" t="str">
        <f>IF(Summary!$Q131="Y","R","")</f>
        <v/>
      </c>
      <c r="AA22" s="472"/>
      <c r="AB22" s="287"/>
      <c r="AC22" s="288"/>
    </row>
    <row r="23" spans="2:29" ht="12.95" customHeight="1" thickBot="1">
      <c r="B23" s="360"/>
      <c r="C23" s="365" t="s">
        <v>614</v>
      </c>
      <c r="D23" s="334" t="str">
        <f>IF(Badges!$K588="A","/","")</f>
        <v/>
      </c>
      <c r="E23" s="334" t="str">
        <f>IF(Badges!$K592="A","/","")</f>
        <v/>
      </c>
      <c r="F23" s="334" t="str">
        <f>IF(Badges!$K596="A","/","")</f>
        <v/>
      </c>
      <c r="G23" s="334" t="str">
        <f>IF(Badges!$K600="A","/","")</f>
        <v/>
      </c>
      <c r="H23" s="334" t="str">
        <f>IF(Badges!$K604="A","/","")</f>
        <v/>
      </c>
      <c r="I23" s="301" t="str">
        <f>IF(Summary!$P30="E","E","")</f>
        <v/>
      </c>
      <c r="J23" s="301" t="str">
        <f>IF(Summary!$Q30="Y","R","")</f>
        <v/>
      </c>
      <c r="L23" s="360"/>
      <c r="M23" s="375" t="s">
        <v>1093</v>
      </c>
      <c r="N23" s="376"/>
      <c r="O23" s="376"/>
      <c r="P23" s="376"/>
      <c r="Q23" s="376"/>
      <c r="R23" s="377"/>
      <c r="S23" s="295" t="str">
        <f>IF(Summary!$P82="E","E","")</f>
        <v/>
      </c>
      <c r="T23" s="295" t="str">
        <f>IF(Summary!$Q82="Y","R","")</f>
        <v/>
      </c>
      <c r="U23" s="354" t="str">
        <f>IF(COUNTIF(S24:S25,"E")=2,"C"," ")</f>
        <v xml:space="preserve"> </v>
      </c>
      <c r="W23" s="476" t="str">
        <f>'Fun Patches'!C24</f>
        <v>&lt;List Patch Here&gt;</v>
      </c>
      <c r="X23" s="475" t="str">
        <f>IF(Summary!$P132="E","E","")</f>
        <v/>
      </c>
      <c r="Y23" s="475" t="str">
        <f>IF(Summary!$Q132="Y","R","")</f>
        <v/>
      </c>
      <c r="AA23" s="472"/>
      <c r="AB23" s="287"/>
      <c r="AC23" s="288"/>
    </row>
    <row r="24" spans="2:29" ht="12.95" customHeight="1" thickBot="1">
      <c r="B24" s="360"/>
      <c r="C24" s="365" t="s">
        <v>635</v>
      </c>
      <c r="D24" s="297" t="str">
        <f>IF(Badges!$K611="A","/","")</f>
        <v/>
      </c>
      <c r="E24" s="297" t="str">
        <f>IF(Badges!$K615="A","/","")</f>
        <v/>
      </c>
      <c r="F24" s="297" t="str">
        <f>IF(Badges!$K619="A","/","")</f>
        <v/>
      </c>
      <c r="G24" s="297" t="str">
        <f>IF(Badges!$K623="A","/","")</f>
        <v/>
      </c>
      <c r="H24" s="297" t="str">
        <f>IF(Badges!$K627="A","/","")</f>
        <v/>
      </c>
      <c r="I24" s="295" t="str">
        <f>IF(Summary!$P31="E","E","")</f>
        <v/>
      </c>
      <c r="J24" s="295" t="str">
        <f>IF(Summary!$Q31="Y","R","")</f>
        <v/>
      </c>
      <c r="K24" s="285" t="str">
        <f>IF(COUNT(#REF!)=2,MAX(#REF!),"")</f>
        <v/>
      </c>
      <c r="L24" s="360"/>
      <c r="M24" s="378" t="s">
        <v>948</v>
      </c>
      <c r="N24" s="379"/>
      <c r="O24" s="379"/>
      <c r="P24" s="379"/>
      <c r="Q24" s="379"/>
      <c r="R24" s="380"/>
      <c r="S24" s="293" t="str">
        <f>IF(Summary!$P83="E","E","")</f>
        <v/>
      </c>
      <c r="T24" s="293" t="str">
        <f>IF(Summary!$Q83="Y","R","")</f>
        <v/>
      </c>
      <c r="U24" s="439"/>
      <c r="W24" s="476" t="str">
        <f>'Fun Patches'!C25</f>
        <v>&lt;List Patch Here&gt;</v>
      </c>
      <c r="X24" s="475" t="str">
        <f>IF(Summary!$P133="E","E","")</f>
        <v/>
      </c>
      <c r="Y24" s="475" t="str">
        <f>IF(Summary!$Q133="Y","R","")</f>
        <v/>
      </c>
      <c r="AA24" s="472"/>
      <c r="AB24" s="287"/>
      <c r="AC24" s="288"/>
    </row>
    <row r="25" spans="2:29" ht="12.95" customHeight="1">
      <c r="B25" s="360"/>
      <c r="C25" s="370" t="s">
        <v>655</v>
      </c>
      <c r="D25" s="292" t="str">
        <f>IF(Badges!$K634="A","/","")</f>
        <v/>
      </c>
      <c r="E25" s="292" t="str">
        <f>IF(Badges!$K638="A","/","")</f>
        <v/>
      </c>
      <c r="F25" s="292" t="str">
        <f>IF(Badges!$K642="A","/","")</f>
        <v/>
      </c>
      <c r="G25" s="292" t="str">
        <f>IF(Badges!$K646="A","/","")</f>
        <v/>
      </c>
      <c r="H25" s="292" t="str">
        <f>IF(Badges!$K650="A","/","")</f>
        <v/>
      </c>
      <c r="I25" s="293" t="str">
        <f>IF(Summary!$P32="E","E","")</f>
        <v/>
      </c>
      <c r="J25" s="293" t="str">
        <f>IF(Summary!$Q32="Y","R","")</f>
        <v/>
      </c>
      <c r="L25" s="360"/>
      <c r="M25" s="375" t="s">
        <v>1094</v>
      </c>
      <c r="N25" s="376"/>
      <c r="O25" s="376"/>
      <c r="P25" s="376"/>
      <c r="Q25" s="376"/>
      <c r="R25" s="377"/>
      <c r="S25" s="293" t="str">
        <f>IF(Summary!$P84="E","E","")</f>
        <v/>
      </c>
      <c r="T25" s="293" t="str">
        <f>IF(Summary!$Q84="Y","R","")</f>
        <v/>
      </c>
      <c r="U25" s="607" t="s">
        <v>1136</v>
      </c>
      <c r="W25" s="476" t="str">
        <f>'Fun Patches'!C26</f>
        <v>&lt;List Patch Here&gt;</v>
      </c>
      <c r="X25" s="475" t="str">
        <f>IF(Summary!$P134="E","E","")</f>
        <v/>
      </c>
      <c r="Y25" s="475" t="str">
        <f>IF(Summary!$Q134="Y","R","")</f>
        <v/>
      </c>
      <c r="AA25" s="472"/>
      <c r="AB25" s="287"/>
      <c r="AC25" s="288"/>
    </row>
    <row r="26" spans="2:29" ht="12.95" customHeight="1">
      <c r="B26" s="360"/>
      <c r="C26" s="365" t="s">
        <v>692</v>
      </c>
      <c r="D26" s="334" t="str">
        <f>IF(Badges!$K680="A","/","")</f>
        <v/>
      </c>
      <c r="E26" s="334" t="str">
        <f>IF(Badges!$K684="A","/","")</f>
        <v/>
      </c>
      <c r="F26" s="334" t="str">
        <f>IF(Badges!$K688="A","/","")</f>
        <v/>
      </c>
      <c r="G26" s="334" t="str">
        <f>IF(Badges!$K692="A","/","")</f>
        <v/>
      </c>
      <c r="H26" s="334" t="str">
        <f>IF(Badges!$K696="A","/","")</f>
        <v/>
      </c>
      <c r="I26" s="301" t="str">
        <f>IF(Summary!$P34="E","E","")</f>
        <v/>
      </c>
      <c r="J26" s="301" t="str">
        <f>IF(Summary!$Q34="Y","R","")</f>
        <v/>
      </c>
      <c r="K26" s="285" t="str">
        <f>IF(COUNT(#REF!)=2,MAX(#REF!),"")</f>
        <v/>
      </c>
      <c r="L26" s="398"/>
      <c r="M26" s="398"/>
      <c r="N26" s="399"/>
      <c r="O26" s="399"/>
      <c r="P26" s="399"/>
      <c r="Q26" s="399"/>
      <c r="R26" s="399"/>
      <c r="S26" s="470"/>
      <c r="T26" s="470"/>
      <c r="U26" s="607"/>
      <c r="W26" s="476" t="str">
        <f>'Fun Patches'!C27</f>
        <v>&lt;List Patch Here&gt;</v>
      </c>
      <c r="X26" s="475" t="str">
        <f>IF(Summary!$P135="E","E","")</f>
        <v/>
      </c>
      <c r="Y26" s="475" t="str">
        <f>IF(Summary!$Q135="Y","R","")</f>
        <v/>
      </c>
      <c r="AA26" s="472"/>
      <c r="AB26" s="287"/>
      <c r="AC26" s="288"/>
    </row>
    <row r="27" spans="2:29" ht="12.95" customHeight="1" thickBot="1">
      <c r="B27" s="360"/>
      <c r="C27" s="374" t="s">
        <v>713</v>
      </c>
      <c r="D27" s="297" t="str">
        <f>IF(Badges!$K703="A","/","")</f>
        <v/>
      </c>
      <c r="E27" s="297" t="str">
        <f>IF(Badges!$K707="A","/","")</f>
        <v/>
      </c>
      <c r="F27" s="297" t="str">
        <f>IF(Badges!$K711="A","/","")</f>
        <v/>
      </c>
      <c r="G27" s="297" t="str">
        <f>IF(Badges!$K715="A","/","")</f>
        <v/>
      </c>
      <c r="H27" s="297" t="str">
        <f>IF(Badges!$K719="A","/","")</f>
        <v/>
      </c>
      <c r="I27" s="295" t="str">
        <f>IF(Summary!$P35="E","E","")</f>
        <v/>
      </c>
      <c r="J27" s="295" t="str">
        <f>IF(Summary!$Q35="Y","R","")</f>
        <v/>
      </c>
      <c r="L27" s="300"/>
      <c r="M27" s="300"/>
      <c r="N27" s="300"/>
      <c r="O27" s="300"/>
      <c r="P27" s="300"/>
      <c r="Q27" s="300"/>
      <c r="R27" s="300"/>
      <c r="S27" s="307"/>
      <c r="T27" s="307"/>
      <c r="U27" s="607"/>
      <c r="W27" s="476" t="str">
        <f>'Fun Patches'!C28</f>
        <v>&lt;List Patch Here&gt;</v>
      </c>
      <c r="X27" s="475" t="str">
        <f>IF(Summary!$P136="E","E","")</f>
        <v/>
      </c>
      <c r="Y27" s="475" t="str">
        <f>IF(Summary!$Q136="Y","R","")</f>
        <v/>
      </c>
      <c r="AA27" s="472"/>
      <c r="AB27" s="287"/>
      <c r="AC27" s="288"/>
    </row>
    <row r="28" spans="2:29" ht="12.95" customHeight="1">
      <c r="B28" s="360"/>
      <c r="C28" s="365" t="s">
        <v>734</v>
      </c>
      <c r="D28" s="292" t="str">
        <f>IF(Badges!$K726="A","/","")</f>
        <v/>
      </c>
      <c r="E28" s="292" t="str">
        <f>IF(Badges!$K730="A","/","")</f>
        <v/>
      </c>
      <c r="F28" s="292" t="str">
        <f>IF(Badges!$K734="A","/","")</f>
        <v/>
      </c>
      <c r="G28" s="292" t="str">
        <f>IF(Badges!$K738="A","/","")</f>
        <v/>
      </c>
      <c r="H28" s="292" t="str">
        <f>IF(Badges!$K742="A","/","")</f>
        <v/>
      </c>
      <c r="I28" s="293" t="str">
        <f>IF(Summary!$P36="E","E","")</f>
        <v/>
      </c>
      <c r="J28" s="293" t="str">
        <f>IF(Summary!$Q36="Y","R","")</f>
        <v/>
      </c>
      <c r="L28" s="611" t="str">
        <f>'Age-Level'!C117</f>
        <v>Investiture</v>
      </c>
      <c r="M28" s="611"/>
      <c r="N28" s="611"/>
      <c r="O28" s="611"/>
      <c r="P28" s="611"/>
      <c r="Q28" s="611"/>
      <c r="R28" s="613"/>
      <c r="S28" s="293" t="str">
        <f>IF(Summary!$P108="E","E","")</f>
        <v/>
      </c>
      <c r="T28" s="293" t="str">
        <f>IF(Summary!$Q108="Y","R","")</f>
        <v/>
      </c>
      <c r="U28" s="607"/>
      <c r="W28" s="476" t="str">
        <f>'Fun Patches'!C29</f>
        <v>&lt;List Patch Here&gt;</v>
      </c>
      <c r="X28" s="475" t="str">
        <f>IF(Summary!$P137="E","E","")</f>
        <v/>
      </c>
      <c r="Y28" s="475" t="str">
        <f>IF(Summary!$Q137="Y","R","")</f>
        <v/>
      </c>
      <c r="AA28" s="472"/>
      <c r="AB28" s="287"/>
      <c r="AC28" s="288"/>
    </row>
    <row r="29" spans="2:29" ht="12.95" customHeight="1">
      <c r="B29" s="360"/>
      <c r="C29" s="365" t="s">
        <v>1059</v>
      </c>
      <c r="D29" s="334" t="str">
        <f>IF(Badges!$K103="A","/","")</f>
        <v/>
      </c>
      <c r="E29" s="334" t="str">
        <f>IF(Badges!$K107="A","/","")</f>
        <v/>
      </c>
      <c r="F29" s="334" t="str">
        <f>IF(Badges!$K111="A","/","")</f>
        <v/>
      </c>
      <c r="G29" s="334" t="str">
        <f>IF(Badges!$K115="A","/","")</f>
        <v/>
      </c>
      <c r="H29" s="334" t="str">
        <f>IF(Badges!$K119="A","/","")</f>
        <v/>
      </c>
      <c r="I29" s="301" t="str">
        <f>IF(Summary!$P8="E","E","")</f>
        <v/>
      </c>
      <c r="J29" s="301" t="str">
        <f>IF(Summary!$Q8="Y","R","")</f>
        <v/>
      </c>
      <c r="L29" s="611" t="str">
        <f>'Age-Level'!C118</f>
        <v>Rededication (1st year)</v>
      </c>
      <c r="M29" s="611"/>
      <c r="N29" s="611"/>
      <c r="O29" s="611"/>
      <c r="P29" s="611"/>
      <c r="Q29" s="611"/>
      <c r="R29" s="613"/>
      <c r="S29" s="293" t="str">
        <f>IF(Summary!$P109="E","E","")</f>
        <v/>
      </c>
      <c r="T29" s="293" t="str">
        <f>IF(Summary!$Q109="Y","R","")</f>
        <v/>
      </c>
      <c r="U29" s="607"/>
      <c r="W29" s="476" t="str">
        <f>'Fun Patches'!C30</f>
        <v>&lt;List Patch Here&gt;</v>
      </c>
      <c r="X29" s="475" t="str">
        <f>IF(Summary!$P138="E","E","")</f>
        <v/>
      </c>
      <c r="Y29" s="475" t="str">
        <f>IF(Summary!$Q138="Y","R","")</f>
        <v/>
      </c>
      <c r="AA29" s="472"/>
      <c r="AB29" s="287"/>
      <c r="AC29" s="288"/>
    </row>
    <row r="30" spans="2:29" ht="12.95" customHeight="1" thickBot="1">
      <c r="B30" s="360"/>
      <c r="C30" s="369" t="s">
        <v>1095</v>
      </c>
      <c r="D30" s="297" t="str">
        <f>IF(Badges!$K749="A","/","")</f>
        <v/>
      </c>
      <c r="E30" s="297" t="str">
        <f>IF(Badges!$K753="A","/","")</f>
        <v/>
      </c>
      <c r="F30" s="297" t="str">
        <f>IF(Badges!$K757="A","/","")</f>
        <v/>
      </c>
      <c r="G30" s="297" t="str">
        <f>IF(Badges!$K761="A","/","")</f>
        <v/>
      </c>
      <c r="H30" s="297" t="str">
        <f>IF(Badges!$K765="A","/","")</f>
        <v/>
      </c>
      <c r="I30" s="295" t="str">
        <f>IF(Summary!$P37="E","E","")</f>
        <v/>
      </c>
      <c r="J30" s="295" t="str">
        <f>IF(Summary!$Q37="Y","R","")</f>
        <v/>
      </c>
      <c r="L30" s="611" t="str">
        <f>'Age-Level'!C119</f>
        <v>Rededication (2nd year)</v>
      </c>
      <c r="M30" s="611"/>
      <c r="N30" s="611"/>
      <c r="O30" s="611"/>
      <c r="P30" s="611"/>
      <c r="Q30" s="611"/>
      <c r="R30" s="613"/>
      <c r="S30" s="293" t="str">
        <f>IF(Summary!$P110="E","E","")</f>
        <v/>
      </c>
      <c r="T30" s="293" t="str">
        <f>IF(Summary!$Q110="Y","R","")</f>
        <v/>
      </c>
      <c r="U30" s="607"/>
      <c r="W30" s="476" t="str">
        <f>'Fun Patches'!C31</f>
        <v>&lt;List Patch Here&gt;</v>
      </c>
      <c r="X30" s="475" t="str">
        <f>IF(Summary!$P139="E","E","")</f>
        <v/>
      </c>
      <c r="Y30" s="475" t="str">
        <f>IF(Summary!$Q139="Y","R","")</f>
        <v/>
      </c>
      <c r="AA30" s="472"/>
      <c r="AB30" s="287"/>
      <c r="AC30" s="288"/>
    </row>
    <row r="31" spans="2:29" ht="12.95" customHeight="1">
      <c r="B31" s="360"/>
      <c r="C31" s="370" t="s">
        <v>756</v>
      </c>
      <c r="D31" s="292" t="str">
        <f>IF(Badges!$K772="A","/","")</f>
        <v/>
      </c>
      <c r="E31" s="292" t="str">
        <f>IF(Badges!$K776="A","/","")</f>
        <v/>
      </c>
      <c r="F31" s="292" t="str">
        <f>IF(Badges!$K780="A","/","")</f>
        <v/>
      </c>
      <c r="G31" s="292" t="str">
        <f>IF(Badges!$K784="A","/","")</f>
        <v/>
      </c>
      <c r="H31" s="292" t="str">
        <f>IF(Badges!$K788="A","/","")</f>
        <v/>
      </c>
      <c r="I31" s="293" t="str">
        <f>IF(Summary!$P38="E","E","")</f>
        <v/>
      </c>
      <c r="J31" s="293" t="str">
        <f>IF(Summary!$Q38="Y","R","")</f>
        <v/>
      </c>
      <c r="L31" s="611" t="str">
        <f>'Age-Level'!C120</f>
        <v>Rededication (3rd year)</v>
      </c>
      <c r="M31" s="611"/>
      <c r="N31" s="611"/>
      <c r="O31" s="611"/>
      <c r="P31" s="611"/>
      <c r="Q31" s="611"/>
      <c r="R31" s="613"/>
      <c r="S31" s="293" t="str">
        <f>IF(Summary!$P111="E","E","")</f>
        <v/>
      </c>
      <c r="T31" s="293" t="str">
        <f>IF(Summary!$Q111="Y","R","")</f>
        <v/>
      </c>
      <c r="U31" s="607"/>
      <c r="W31" s="476" t="str">
        <f>'Fun Patches'!C32</f>
        <v>&lt;List Patch Here&gt;</v>
      </c>
      <c r="X31" s="475" t="str">
        <f>IF(Summary!$P140="E","E","")</f>
        <v/>
      </c>
      <c r="Y31" s="475" t="str">
        <f>IF(Summary!$Q140="Y","R","")</f>
        <v/>
      </c>
      <c r="AA31" s="472"/>
      <c r="AB31" s="287"/>
      <c r="AC31" s="288"/>
    </row>
    <row r="32" spans="2:29" ht="12.95" customHeight="1" thickBot="1">
      <c r="B32" s="360"/>
      <c r="C32" s="374" t="s">
        <v>777</v>
      </c>
      <c r="D32" s="297" t="str">
        <f>IF(Badges!$K791="C","/","")</f>
        <v/>
      </c>
      <c r="E32" s="297" t="str">
        <f>IF(Badges!$K792="C","/","")</f>
        <v/>
      </c>
      <c r="F32" s="297" t="str">
        <f>IF(Badges!$K793="C","/","")</f>
        <v/>
      </c>
      <c r="G32" s="297" t="str">
        <f>IF(Badges!$K794="C","/","")</f>
        <v/>
      </c>
      <c r="H32" s="297" t="str">
        <f>IF(Badges!$K795="C","/","")</f>
        <v/>
      </c>
      <c r="I32" s="295" t="str">
        <f>IF(Summary!$P39="E","E","")</f>
        <v/>
      </c>
      <c r="J32" s="295" t="str">
        <f>IF(Summary!$Q39="Y","R","")</f>
        <v/>
      </c>
      <c r="L32" s="398"/>
      <c r="M32" s="398"/>
      <c r="N32" s="399"/>
      <c r="O32" s="399"/>
      <c r="P32" s="399"/>
      <c r="Q32" s="399"/>
      <c r="R32" s="399"/>
      <c r="S32" s="470"/>
      <c r="T32" s="470"/>
      <c r="U32" s="607"/>
      <c r="W32" s="476" t="str">
        <f>'Fun Patches'!C33</f>
        <v>&lt;List Patch Here&gt;</v>
      </c>
      <c r="X32" s="475" t="str">
        <f>IF(Summary!$P141="E","E","")</f>
        <v/>
      </c>
      <c r="Y32" s="475" t="str">
        <f>IF(Summary!$Q141="Y","R","")</f>
        <v/>
      </c>
      <c r="AA32" s="472"/>
      <c r="AB32" s="287"/>
      <c r="AC32" s="288"/>
    </row>
    <row r="33" spans="2:29" ht="12.95" customHeight="1">
      <c r="B33" s="360"/>
      <c r="C33" s="361" t="s">
        <v>1096</v>
      </c>
      <c r="D33" s="292" t="str">
        <f>IF(Badges!$K802="A","/","")</f>
        <v/>
      </c>
      <c r="E33" s="292" t="str">
        <f>IF(Badges!$K806="A","/","")</f>
        <v/>
      </c>
      <c r="F33" s="292" t="str">
        <f>IF(Badges!$K810="A","/","")</f>
        <v/>
      </c>
      <c r="G33" s="292" t="str">
        <f>IF(Badges!$K814="A","/","")</f>
        <v/>
      </c>
      <c r="H33" s="292" t="str">
        <f>IF(Badges!$K818="A","/","")</f>
        <v/>
      </c>
      <c r="I33" s="293" t="str">
        <f>IF(Summary!$P40="E","E","")</f>
        <v/>
      </c>
      <c r="J33" s="293" t="str">
        <f>IF(Summary!$Q40="Y","R","")</f>
        <v/>
      </c>
      <c r="L33" s="300"/>
      <c r="M33" s="300"/>
      <c r="N33" s="300"/>
      <c r="O33" s="300"/>
      <c r="P33" s="300"/>
      <c r="Q33" s="300"/>
      <c r="R33" s="300"/>
      <c r="S33" s="307"/>
      <c r="T33" s="307"/>
      <c r="U33" s="607"/>
      <c r="W33" s="476" t="str">
        <f>'Fun Patches'!C34</f>
        <v>&lt;List Patch Here&gt;</v>
      </c>
      <c r="X33" s="475" t="str">
        <f>IF(Summary!$P142="E","E","")</f>
        <v/>
      </c>
      <c r="Y33" s="475" t="str">
        <f>IF(Summary!$Q142="Y","R","")</f>
        <v/>
      </c>
      <c r="AA33" s="472"/>
      <c r="AB33" s="287"/>
      <c r="AC33" s="288"/>
    </row>
    <row r="34" spans="2:29" ht="12.95" customHeight="1">
      <c r="B34" s="360"/>
      <c r="C34" s="369" t="s">
        <v>1060</v>
      </c>
      <c r="D34" s="334" t="str">
        <f>IF(Badges!$K825="A","/","")</f>
        <v/>
      </c>
      <c r="E34" s="334" t="str">
        <f>IF(Badges!$K829="A","/","")</f>
        <v/>
      </c>
      <c r="F34" s="334" t="str">
        <f>IF(Badges!$K833="A","/","")</f>
        <v/>
      </c>
      <c r="G34" s="334" t="str">
        <f>IF(Badges!$K837="A","/","")</f>
        <v/>
      </c>
      <c r="H34" s="334" t="str">
        <f>IF(Badges!$K841="A","/","")</f>
        <v/>
      </c>
      <c r="I34" s="301" t="str">
        <f>IF(Summary!$P41="E","E","")</f>
        <v/>
      </c>
      <c r="J34" s="301" t="str">
        <f>IF(Summary!$Q41="Y","R","")</f>
        <v/>
      </c>
      <c r="L34" s="612" t="str">
        <f>'Council Own'!B6</f>
        <v>&lt;&lt;List Badge 1 Here&gt;&gt;</v>
      </c>
      <c r="M34" s="613"/>
      <c r="N34" s="292" t="str">
        <f>IF('Council Own'!$K11="A","/","")</f>
        <v/>
      </c>
      <c r="O34" s="292" t="str">
        <f>IF('Council Own'!$K15="A","/","")</f>
        <v/>
      </c>
      <c r="P34" s="292" t="str">
        <f>IF('Council Own'!$K19="A","/","")</f>
        <v/>
      </c>
      <c r="Q34" s="292" t="str">
        <f>IF('Council Own'!$K23="A","/","")</f>
        <v/>
      </c>
      <c r="R34" s="292" t="str">
        <f>IF('Council Own'!$K27="A","/","")</f>
        <v/>
      </c>
      <c r="S34" s="293" t="str">
        <f>IF(Summary!$P86="E","E","")</f>
        <v/>
      </c>
      <c r="T34" s="308" t="str">
        <f>IF(Summary!$Q86="Y","R","")</f>
        <v/>
      </c>
      <c r="U34" s="607"/>
      <c r="W34" s="476" t="str">
        <f>'Fun Patches'!C35</f>
        <v>&lt;List Patch Here&gt;</v>
      </c>
      <c r="X34" s="475" t="str">
        <f>IF(Summary!$P143="E","E","")</f>
        <v/>
      </c>
      <c r="Y34" s="475" t="str">
        <f>IF(Summary!$Q143="Y","R","")</f>
        <v/>
      </c>
      <c r="AA34" s="472"/>
      <c r="AB34" s="287"/>
      <c r="AC34" s="288"/>
    </row>
    <row r="35" spans="2:29" ht="12.95" customHeight="1">
      <c r="L35" s="612" t="str">
        <f>'Council Own'!B30</f>
        <v>&lt;&lt;List Badge 2 Here&gt;&gt;</v>
      </c>
      <c r="M35" s="613"/>
      <c r="N35" s="292" t="str">
        <f>IF('Council Own'!$K35="A","/","")</f>
        <v/>
      </c>
      <c r="O35" s="292" t="str">
        <f>IF('Council Own'!$K39="A","/","")</f>
        <v/>
      </c>
      <c r="P35" s="292" t="str">
        <f>IF('Council Own'!$K43="A","/","")</f>
        <v/>
      </c>
      <c r="Q35" s="292" t="str">
        <f>IF('Council Own'!$K47="A","/","")</f>
        <v/>
      </c>
      <c r="R35" s="292" t="str">
        <f>IF('Council Own'!$K51="A","/","")</f>
        <v/>
      </c>
      <c r="S35" s="293" t="str">
        <f>IF(Summary!$P87="E","E","")</f>
        <v/>
      </c>
      <c r="T35" s="308" t="str">
        <f>IF(Summary!$Q87="Y","R","")</f>
        <v/>
      </c>
      <c r="U35" s="607"/>
      <c r="W35" s="476" t="str">
        <f>'Fun Patches'!C36</f>
        <v>&lt;List Patch Here&gt;</v>
      </c>
      <c r="X35" s="475" t="str">
        <f>IF(Summary!$P144="E","E","")</f>
        <v/>
      </c>
      <c r="Y35" s="475" t="str">
        <f>IF(Summary!$Q144="Y","R","")</f>
        <v/>
      </c>
      <c r="AA35" s="472"/>
      <c r="AB35" s="287"/>
      <c r="AC35" s="288"/>
    </row>
    <row r="36" spans="2:29" ht="12.95" customHeight="1">
      <c r="L36" s="614" t="str">
        <f>'Council Own'!B54</f>
        <v>&lt;&lt;List Badge 3 Here&gt;&gt;</v>
      </c>
      <c r="M36" s="615"/>
      <c r="N36" s="334" t="str">
        <f>IF('Council Own'!$K59="A","/","")</f>
        <v/>
      </c>
      <c r="O36" s="334" t="str">
        <f>IF('Council Own'!$K63="A","/","")</f>
        <v/>
      </c>
      <c r="P36" s="334" t="str">
        <f>IF('Council Own'!$K67="A","/","")</f>
        <v/>
      </c>
      <c r="Q36" s="334" t="str">
        <f>IF('Council Own'!$K71="A","/","")</f>
        <v/>
      </c>
      <c r="R36" s="334" t="str">
        <f>IF('Council Own'!$K75="A","/","")</f>
        <v/>
      </c>
      <c r="S36" s="301" t="str">
        <f>IF(Summary!$P88="E","E","")</f>
        <v/>
      </c>
      <c r="T36" s="335" t="str">
        <f>IF(Summary!$Q88="Y","R","")</f>
        <v/>
      </c>
      <c r="U36" s="607"/>
      <c r="W36" s="476" t="str">
        <f>'Fun Patches'!C37</f>
        <v>&lt;List Patch Here&gt;</v>
      </c>
      <c r="X36" s="475" t="str">
        <f>IF(Summary!$P145="E","E","")</f>
        <v/>
      </c>
      <c r="Y36" s="475" t="str">
        <f>IF(Summary!$Q145="Y","R","")</f>
        <v/>
      </c>
      <c r="AA36" s="472"/>
      <c r="AB36" s="287"/>
      <c r="AC36" s="288"/>
    </row>
    <row r="37" spans="2:29" ht="12.95" customHeight="1">
      <c r="B37" s="382"/>
      <c r="C37" s="361" t="s">
        <v>509</v>
      </c>
      <c r="D37" s="292" t="str">
        <f>IF(Badges!$K473="A","/","")</f>
        <v/>
      </c>
      <c r="E37" s="292" t="str">
        <f>IF(Badges!$K477="A","/","")</f>
        <v/>
      </c>
      <c r="F37" s="292" t="str">
        <f>IF(Badges!$K481="A","/","")</f>
        <v/>
      </c>
      <c r="G37" s="292" t="str">
        <f>IF(Badges!$K485="A","/","")</f>
        <v/>
      </c>
      <c r="H37" s="292" t="str">
        <f>IF(Badges!$K489="A","/","")</f>
        <v/>
      </c>
      <c r="I37" s="293" t="str">
        <f>IF(Summary!$P25="E","E","")</f>
        <v/>
      </c>
      <c r="J37" s="293" t="str">
        <f>IF(Summary!$Q25="Y","R","")</f>
        <v/>
      </c>
      <c r="L37" s="614" t="str">
        <f>'Council Own'!B78</f>
        <v>&lt;&lt;List Badge 4 Here&gt;&gt;</v>
      </c>
      <c r="M37" s="615"/>
      <c r="N37" s="334" t="str">
        <f>IF('Council Own'!$K83="A","/","")</f>
        <v/>
      </c>
      <c r="O37" s="334" t="str">
        <f>IF('Council Own'!$K87="A","/","")</f>
        <v/>
      </c>
      <c r="P37" s="334" t="str">
        <f>IF('Council Own'!$K91="A","/","")</f>
        <v/>
      </c>
      <c r="Q37" s="334" t="str">
        <f>IF('Council Own'!$K95="A","/","")</f>
        <v/>
      </c>
      <c r="R37" s="334" t="str">
        <f>IF('Council Own'!$K99="A","/","")</f>
        <v/>
      </c>
      <c r="S37" s="301" t="str">
        <f>IF(Summary!$P89="E","E","")</f>
        <v/>
      </c>
      <c r="T37" s="335" t="str">
        <f>IF(Summary!$Q89="Y","R","")</f>
        <v/>
      </c>
      <c r="U37" s="607"/>
      <c r="W37" s="476" t="str">
        <f>'Fun Patches'!C38</f>
        <v>&lt;List Patch Here&gt;</v>
      </c>
      <c r="X37" s="475" t="str">
        <f>IF(Summary!$P146="E","E","")</f>
        <v/>
      </c>
      <c r="Y37" s="475" t="str">
        <f>IF(Summary!$Q146="Y","R","")</f>
        <v/>
      </c>
      <c r="AA37" s="472"/>
      <c r="AB37" s="287"/>
      <c r="AC37" s="288"/>
    </row>
    <row r="38" spans="2:29" ht="12.95" customHeight="1" thickBot="1">
      <c r="B38" s="383"/>
      <c r="C38" s="374" t="s">
        <v>676</v>
      </c>
      <c r="D38" s="297" t="str">
        <f>IF(Badges!$K657="A","/","")</f>
        <v/>
      </c>
      <c r="E38" s="297" t="str">
        <f>IF(Badges!$K661="A","/","")</f>
        <v/>
      </c>
      <c r="F38" s="297" t="str">
        <f>IF(Badges!$K665="A","/","")</f>
        <v/>
      </c>
      <c r="G38" s="297" t="str">
        <f>IF(Badges!$K669="A","/","")</f>
        <v/>
      </c>
      <c r="H38" s="297" t="str">
        <f>IF(Badges!$K673="A","/","")</f>
        <v/>
      </c>
      <c r="I38" s="295" t="str">
        <f>IF(Summary!$P33="E","E","")</f>
        <v/>
      </c>
      <c r="J38" s="295" t="str">
        <f>IF(Summary!$Q33="Y","R","")</f>
        <v/>
      </c>
      <c r="L38" s="614" t="str">
        <f>'Council Own'!B102</f>
        <v>&lt;&lt;List Badge 5 Here&gt;&gt;</v>
      </c>
      <c r="M38" s="615"/>
      <c r="N38" s="334" t="str">
        <f>IF('Council Own'!$K107="A","/","")</f>
        <v/>
      </c>
      <c r="O38" s="334" t="str">
        <f>IF('Council Own'!$K111="A","/","")</f>
        <v/>
      </c>
      <c r="P38" s="334" t="str">
        <f>IF('Council Own'!$K115="A","/","")</f>
        <v/>
      </c>
      <c r="Q38" s="334" t="str">
        <f>IF('Council Own'!$K119="A","/","")</f>
        <v/>
      </c>
      <c r="R38" s="334" t="str">
        <f>IF('Council Own'!$K123="A","/","")</f>
        <v/>
      </c>
      <c r="S38" s="301" t="str">
        <f>IF(Summary!$P90="E","E","")</f>
        <v/>
      </c>
      <c r="T38" s="335" t="str">
        <f>IF(Summary!$Q90="Y","R","")</f>
        <v/>
      </c>
      <c r="U38" s="607"/>
      <c r="W38" s="476" t="str">
        <f>'Fun Patches'!C39</f>
        <v>&lt;List Patch Here&gt;</v>
      </c>
      <c r="X38" s="475" t="str">
        <f>IF(Summary!$P147="E","E","")</f>
        <v/>
      </c>
      <c r="Y38" s="475" t="str">
        <f>IF(Summary!$Q147="Y","R","")</f>
        <v/>
      </c>
      <c r="AA38" s="472"/>
      <c r="AB38" s="287"/>
      <c r="AC38" s="288"/>
    </row>
    <row r="39" spans="2:29" ht="12.95" customHeight="1">
      <c r="B39" s="383"/>
      <c r="C39" s="361" t="s">
        <v>498</v>
      </c>
      <c r="D39" s="292" t="str">
        <f>IF(Badges!$K458="A","/","")</f>
        <v/>
      </c>
      <c r="E39" s="292" t="str">
        <f>IF(Badges!$K460="A","/","")</f>
        <v/>
      </c>
      <c r="F39" s="292" t="str">
        <f>IF(Badges!$K462="A","/","")</f>
        <v/>
      </c>
      <c r="G39" s="292" t="str">
        <f>IF(Badges!$K464="A","/","")</f>
        <v/>
      </c>
      <c r="H39" s="292" t="str">
        <f>IF(Badges!$K466="A","/","")</f>
        <v/>
      </c>
      <c r="I39" s="293" t="str">
        <f>IF(Summary!$P24="E","E","")</f>
        <v/>
      </c>
      <c r="J39" s="293" t="str">
        <f>IF(Summary!$Q24="Y","R","")</f>
        <v/>
      </c>
      <c r="L39" s="614" t="str">
        <f>'Council Own'!B125</f>
        <v>&lt;&lt;List Badge 6 Here&gt;&gt;</v>
      </c>
      <c r="M39" s="615"/>
      <c r="N39" s="334" t="str">
        <f>IF('Council Own'!$K130="A","/","")</f>
        <v/>
      </c>
      <c r="O39" s="334" t="str">
        <f>IF('Council Own'!$K134="A","/","")</f>
        <v/>
      </c>
      <c r="P39" s="334" t="str">
        <f>IF('Council Own'!$K138="A","/","")</f>
        <v/>
      </c>
      <c r="Q39" s="334" t="str">
        <f>IF('Council Own'!$K142="A","/","")</f>
        <v/>
      </c>
      <c r="R39" s="334" t="str">
        <f>IF('Council Own'!$K146="A","/","")</f>
        <v/>
      </c>
      <c r="S39" s="301" t="str">
        <f>IF(Summary!$P91="E","E","")</f>
        <v/>
      </c>
      <c r="T39" s="335" t="str">
        <f>IF(Summary!$Q91="Y","R","")</f>
        <v/>
      </c>
      <c r="U39" s="607"/>
      <c r="W39" s="476" t="str">
        <f>'Fun Patches'!C40</f>
        <v>&lt;List Patch Here&gt;</v>
      </c>
      <c r="X39" s="475" t="str">
        <f>IF(Summary!$P148="E","E","")</f>
        <v/>
      </c>
      <c r="Y39" s="475" t="str">
        <f>IF(Summary!$Q148="Y","R","")</f>
        <v/>
      </c>
      <c r="AA39" s="472"/>
      <c r="AB39" s="287"/>
      <c r="AC39" s="288"/>
    </row>
    <row r="40" spans="2:29" ht="12.95" customHeight="1">
      <c r="B40" s="384"/>
      <c r="C40" s="369" t="s">
        <v>340</v>
      </c>
      <c r="D40" s="292" t="str">
        <f>IF(Badges!$K284="A","/","")</f>
        <v/>
      </c>
      <c r="E40" s="292" t="str">
        <f>IF(Badges!$K286="A","/","")</f>
        <v/>
      </c>
      <c r="F40" s="292" t="str">
        <f>IF(Badges!$K288="A","/","")</f>
        <v/>
      </c>
      <c r="G40" s="292" t="str">
        <f>IF(Badges!$K290="A","/","")</f>
        <v/>
      </c>
      <c r="H40" s="292" t="str">
        <f>IF(Badges!$K292="A","/","")</f>
        <v/>
      </c>
      <c r="I40" s="293" t="str">
        <f>IF(Summary!$P16="E","E","")</f>
        <v/>
      </c>
      <c r="J40" s="293" t="str">
        <f>IF(Summary!$Q16="Y","R","")</f>
        <v/>
      </c>
      <c r="L40" s="614" t="str">
        <f>'Council Own'!B149</f>
        <v>&lt;&lt;List Badge 7 Here&gt;&gt;</v>
      </c>
      <c r="M40" s="615"/>
      <c r="N40" s="334" t="str">
        <f>IF('Council Own'!$K154="A","/","")</f>
        <v/>
      </c>
      <c r="O40" s="334" t="str">
        <f>IF('Council Own'!$K158="A","/","")</f>
        <v/>
      </c>
      <c r="P40" s="334" t="str">
        <f>IF('Council Own'!$K162="A","/","")</f>
        <v/>
      </c>
      <c r="Q40" s="334" t="str">
        <f>IF('Council Own'!$K166="A","/","")</f>
        <v/>
      </c>
      <c r="R40" s="334" t="str">
        <f>IF('Council Own'!$K170="A","/","")</f>
        <v/>
      </c>
      <c r="S40" s="301" t="str">
        <f>IF(Summary!$P92="E","E","")</f>
        <v/>
      </c>
      <c r="T40" s="335" t="str">
        <f>IF(Summary!$Q92="Y","R","")</f>
        <v/>
      </c>
      <c r="U40" s="607"/>
      <c r="W40" s="476" t="str">
        <f>'Fun Patches'!C41</f>
        <v>&lt;List Patch Here&gt;</v>
      </c>
      <c r="X40" s="475" t="str">
        <f>IF(Summary!$P149="E","E","")</f>
        <v/>
      </c>
      <c r="Y40" s="475" t="str">
        <f>IF(Summary!$Q149="Y","R","")</f>
        <v/>
      </c>
      <c r="AA40" s="472"/>
      <c r="AB40" s="287"/>
      <c r="AC40" s="288"/>
    </row>
    <row r="41" spans="2:29" ht="12.95" customHeight="1">
      <c r="L41" s="614" t="str">
        <f>'Council Own'!B173</f>
        <v>&lt;&lt;List Badge 8 Here&gt;&gt;</v>
      </c>
      <c r="M41" s="615"/>
      <c r="N41" s="334" t="str">
        <f>IF('Council Own'!$K178="A","/","")</f>
        <v/>
      </c>
      <c r="O41" s="334" t="str">
        <f>IF('Council Own'!$K182="A","/","")</f>
        <v/>
      </c>
      <c r="P41" s="334" t="str">
        <f>IF('Council Own'!$K186="A","/","")</f>
        <v/>
      </c>
      <c r="Q41" s="334" t="str">
        <f>IF('Council Own'!$K190="A","/","")</f>
        <v/>
      </c>
      <c r="R41" s="334" t="str">
        <f>IF('Council Own'!$K194="A","/","")</f>
        <v/>
      </c>
      <c r="S41" s="301" t="str">
        <f>IF(Summary!$P93="E","E","")</f>
        <v/>
      </c>
      <c r="T41" s="335" t="str">
        <f>IF(Summary!$Q93="Y","R","")</f>
        <v/>
      </c>
      <c r="U41" s="607"/>
      <c r="W41" s="476" t="str">
        <f>'Fun Patches'!C42</f>
        <v>&lt;List Patch Here&gt;</v>
      </c>
      <c r="X41" s="475" t="str">
        <f>IF(Summary!$P150="E","E","")</f>
        <v/>
      </c>
      <c r="Y41" s="475" t="str">
        <f>IF(Summary!$Q150="Y","R","")</f>
        <v/>
      </c>
      <c r="AA41" s="472"/>
      <c r="AB41" s="287"/>
      <c r="AC41" s="288"/>
    </row>
    <row r="42" spans="2:29" ht="12.95" customHeight="1">
      <c r="L42" s="614" t="str">
        <f>'Council Own'!B197</f>
        <v>&lt;&lt;List Badge 9 Here&gt;&gt;</v>
      </c>
      <c r="M42" s="615"/>
      <c r="N42" s="334" t="str">
        <f>IF('Council Own'!$K202="A","/","")</f>
        <v/>
      </c>
      <c r="O42" s="334" t="str">
        <f>IF('Council Own'!$K206="A","/","")</f>
        <v/>
      </c>
      <c r="P42" s="334" t="str">
        <f>IF('Council Own'!$K210="A","/","")</f>
        <v/>
      </c>
      <c r="Q42" s="334" t="str">
        <f>IF('Council Own'!$K214="A","/","")</f>
        <v/>
      </c>
      <c r="R42" s="334" t="str">
        <f>IF('Council Own'!$K218="A","/","")</f>
        <v/>
      </c>
      <c r="S42" s="301" t="str">
        <f>IF(Summary!$P94="E","E","")</f>
        <v/>
      </c>
      <c r="T42" s="335" t="str">
        <f>IF(Summary!$Q94="Y","R","")</f>
        <v/>
      </c>
      <c r="U42" s="607"/>
      <c r="W42" s="476" t="str">
        <f>'Fun Patches'!C43</f>
        <v>&lt;List Patch Here&gt;</v>
      </c>
      <c r="X42" s="475" t="str">
        <f>IF(Summary!$P151="E","E","")</f>
        <v/>
      </c>
      <c r="Y42" s="475" t="str">
        <f>IF(Summary!$Q151="Y","R","")</f>
        <v/>
      </c>
      <c r="AA42" s="472"/>
      <c r="AB42" s="287"/>
      <c r="AC42" s="288"/>
    </row>
    <row r="43" spans="2:29" ht="12.95" customHeight="1">
      <c r="B43" s="360"/>
      <c r="C43" s="361" t="s">
        <v>1061</v>
      </c>
      <c r="D43" s="292" t="str">
        <f>IF(Badges!$K846="C","/","")</f>
        <v/>
      </c>
      <c r="E43" s="292" t="str">
        <f>IF(Badges!$K847="C","/","")</f>
        <v/>
      </c>
      <c r="F43" s="292" t="str">
        <f>IF(Badges!$K848="C","/","")</f>
        <v/>
      </c>
      <c r="G43" s="292" t="str">
        <f>IF(Badges!$K849="C","/","")</f>
        <v/>
      </c>
      <c r="H43" s="292" t="str">
        <f>IF(Badges!$K850="C","/","")</f>
        <v/>
      </c>
      <c r="I43" s="293" t="str">
        <f>IF(Summary!$P43="E","E","")</f>
        <v/>
      </c>
      <c r="J43" s="293" t="str">
        <f>IF(Summary!$Q43="Y","R","")</f>
        <v/>
      </c>
      <c r="L43" s="614" t="str">
        <f>'Council Own'!B221</f>
        <v>&lt;&lt;List Badge 10 Here&gt;&gt;</v>
      </c>
      <c r="M43" s="615"/>
      <c r="N43" s="334" t="str">
        <f>IF('Council Own'!$K226="A","/","")</f>
        <v/>
      </c>
      <c r="O43" s="334" t="str">
        <f>IF('Council Own'!$K230="A","/","")</f>
        <v/>
      </c>
      <c r="P43" s="334" t="str">
        <f>IF('Council Own'!$K234="A","/","")</f>
        <v/>
      </c>
      <c r="Q43" s="334" t="str">
        <f>IF('Council Own'!$K238="A","/","")</f>
        <v/>
      </c>
      <c r="R43" s="334" t="str">
        <f>IF('Council Own'!$K242="A","/","")</f>
        <v/>
      </c>
      <c r="S43" s="301" t="str">
        <f>IF(Summary!$P95="E","E","")</f>
        <v/>
      </c>
      <c r="T43" s="335" t="str">
        <f>IF(Summary!$Q95="Y","R","")</f>
        <v/>
      </c>
      <c r="U43" s="607"/>
      <c r="W43" s="476" t="str">
        <f>'Fun Patches'!C44</f>
        <v>&lt;List Patch Here&gt;</v>
      </c>
      <c r="X43" s="475" t="str">
        <f>IF(Summary!$P152="E","E","")</f>
        <v/>
      </c>
      <c r="Y43" s="475" t="str">
        <f>IF(Summary!$Q152="Y","R","")</f>
        <v/>
      </c>
      <c r="AA43" s="472"/>
      <c r="AB43" s="287"/>
      <c r="AC43" s="288"/>
    </row>
    <row r="44" spans="2:29" ht="12.95" customHeight="1">
      <c r="B44" s="360"/>
      <c r="C44" s="365" t="s">
        <v>1062</v>
      </c>
      <c r="D44" s="292" t="str">
        <f>IF(Badges!$K853="C","/","")</f>
        <v/>
      </c>
      <c r="E44" s="292" t="str">
        <f>IF(Badges!$K854="C","/","")</f>
        <v/>
      </c>
      <c r="F44" s="292" t="str">
        <f>IF(Badges!$K855="C","/","")</f>
        <v/>
      </c>
      <c r="G44" s="292" t="str">
        <f>IF(Badges!$K856="C","/","")</f>
        <v/>
      </c>
      <c r="H44" s="292" t="str">
        <f>IF(Badges!$K857="C","/","")</f>
        <v/>
      </c>
      <c r="I44" s="293" t="str">
        <f>IF(Summary!$P44="E","E","")</f>
        <v/>
      </c>
      <c r="J44" s="293" t="str">
        <f>IF(Summary!$Q44="Y","R","")</f>
        <v/>
      </c>
      <c r="U44" s="607"/>
      <c r="W44" s="476" t="str">
        <f>'Fun Patches'!C45</f>
        <v>&lt;List Patch Here&gt;</v>
      </c>
      <c r="X44" s="475" t="str">
        <f>IF(Summary!$P153="E","E","")</f>
        <v/>
      </c>
      <c r="Y44" s="475" t="str">
        <f>IF(Summary!$Q153="Y","R","")</f>
        <v/>
      </c>
      <c r="AA44" s="472"/>
      <c r="AB44" s="287"/>
      <c r="AC44" s="288"/>
    </row>
    <row r="45" spans="2:29" ht="12.95" customHeight="1" thickBot="1">
      <c r="B45" s="360"/>
      <c r="C45" s="374" t="s">
        <v>1063</v>
      </c>
      <c r="D45" s="297" t="str">
        <f>IF(Badges!$K860="C","/","")</f>
        <v/>
      </c>
      <c r="E45" s="297" t="str">
        <f>IF(Badges!$K861="C","/","")</f>
        <v/>
      </c>
      <c r="F45" s="297" t="str">
        <f>IF(Badges!$K862="C","/","")</f>
        <v/>
      </c>
      <c r="G45" s="297" t="str">
        <f>IF(Badges!$K863="C","/","")</f>
        <v/>
      </c>
      <c r="H45" s="297" t="str">
        <f>IF(Badges!$K864="C","/","")</f>
        <v/>
      </c>
      <c r="I45" s="295" t="str">
        <f>IF(Summary!$P45="E","E","")</f>
        <v/>
      </c>
      <c r="J45" s="295" t="str">
        <f>IF(Summary!$Q45="Y","R","")</f>
        <v/>
      </c>
      <c r="U45" s="607"/>
      <c r="W45" s="476" t="str">
        <f>'Fun Patches'!C46</f>
        <v>&lt;List Patch Here&gt;</v>
      </c>
      <c r="X45" s="475" t="str">
        <f>IF(Summary!$P154="E","E","")</f>
        <v/>
      </c>
      <c r="Y45" s="475" t="str">
        <f>IF(Summary!$Q154="Y","R","")</f>
        <v/>
      </c>
      <c r="AA45" s="472"/>
      <c r="AB45" s="287"/>
      <c r="AC45" s="288"/>
    </row>
    <row r="46" spans="2:29" ht="12.95" customHeight="1">
      <c r="B46" s="360"/>
      <c r="C46" s="361" t="s">
        <v>1064</v>
      </c>
      <c r="D46" s="292" t="str">
        <f>IF(Badges!$K868="C","/","")</f>
        <v/>
      </c>
      <c r="E46" s="292" t="str">
        <f>IF(Badges!$K869="C","/","")</f>
        <v/>
      </c>
      <c r="F46" s="292" t="str">
        <f>IF(Badges!$K870="C","/","")</f>
        <v/>
      </c>
      <c r="G46" s="292" t="str">
        <f>IF(Badges!$K871="C","/","")</f>
        <v/>
      </c>
      <c r="H46" s="292" t="str">
        <f>IF(Badges!$K872="C","/","")</f>
        <v/>
      </c>
      <c r="I46" s="293" t="str">
        <f>IF(Summary!$P47="E","E","")</f>
        <v/>
      </c>
      <c r="J46" s="293" t="str">
        <f>IF(Summary!$Q47="Y","R","")</f>
        <v/>
      </c>
      <c r="L46" s="610"/>
      <c r="M46" s="610"/>
      <c r="N46" s="610"/>
      <c r="O46" s="610"/>
      <c r="P46" s="610"/>
      <c r="Q46" s="610"/>
      <c r="R46" s="616"/>
      <c r="S46" s="283"/>
      <c r="T46" s="284"/>
      <c r="U46" s="607"/>
      <c r="W46" s="476" t="str">
        <f>'Fun Patches'!C47</f>
        <v>&lt;List Patch Here&gt;</v>
      </c>
      <c r="X46" s="475" t="str">
        <f>IF(Summary!$P155="E","E","")</f>
        <v/>
      </c>
      <c r="Y46" s="475" t="str">
        <f>IF(Summary!$Q155="Y","R","")</f>
        <v/>
      </c>
      <c r="AA46" s="472"/>
      <c r="AB46" s="287"/>
      <c r="AC46" s="288"/>
    </row>
    <row r="47" spans="2:29" ht="12.95" customHeight="1">
      <c r="B47" s="360"/>
      <c r="C47" s="365" t="s">
        <v>1065</v>
      </c>
      <c r="D47" s="292" t="str">
        <f>IF(Badges!$K875="C","/","")</f>
        <v/>
      </c>
      <c r="E47" s="292" t="str">
        <f>IF(Badges!$K876="C","/","")</f>
        <v/>
      </c>
      <c r="F47" s="292" t="str">
        <f>IF(Badges!$K877="C","/","")</f>
        <v/>
      </c>
      <c r="G47" s="292" t="str">
        <f>IF(Badges!$K878="C","/","")</f>
        <v/>
      </c>
      <c r="H47" s="292" t="str">
        <f>IF(Badges!$K879="C","/","")</f>
        <v/>
      </c>
      <c r="I47" s="293" t="str">
        <f>IF(Summary!$P48="E","E","")</f>
        <v/>
      </c>
      <c r="J47" s="293" t="str">
        <f>IF(Summary!$Q48="Y","R","")</f>
        <v/>
      </c>
      <c r="L47" s="609"/>
      <c r="M47" s="609"/>
      <c r="N47" s="609"/>
      <c r="O47" s="609"/>
      <c r="P47" s="609"/>
      <c r="Q47" s="609"/>
      <c r="R47" s="617"/>
      <c r="S47" s="287"/>
      <c r="T47" s="288"/>
      <c r="U47" s="607"/>
      <c r="W47" s="476" t="str">
        <f>'Fun Patches'!C48</f>
        <v>&lt;List Patch Here&gt;</v>
      </c>
      <c r="X47" s="475" t="str">
        <f>IF(Summary!$P156="E","E","")</f>
        <v/>
      </c>
      <c r="Y47" s="475" t="str">
        <f>IF(Summary!$Q156="Y","R","")</f>
        <v/>
      </c>
      <c r="AA47" s="472"/>
      <c r="AB47" s="287"/>
      <c r="AC47" s="288"/>
    </row>
    <row r="48" spans="2:29" ht="12.95" customHeight="1" thickBot="1">
      <c r="B48" s="360"/>
      <c r="C48" s="374" t="s">
        <v>1066</v>
      </c>
      <c r="D48" s="297" t="str">
        <f>IF(Badges!$K882="C","/","")</f>
        <v/>
      </c>
      <c r="E48" s="297" t="str">
        <f>IF(Badges!$K883="C","/","")</f>
        <v/>
      </c>
      <c r="F48" s="297" t="str">
        <f>IF(Badges!$K884="C","/","")</f>
        <v/>
      </c>
      <c r="G48" s="297" t="str">
        <f>IF(Badges!$K885="C","/","")</f>
        <v/>
      </c>
      <c r="H48" s="297" t="str">
        <f>IF(Badges!$K886="C","/","")</f>
        <v/>
      </c>
      <c r="I48" s="298" t="str">
        <f>IF(Summary!$P49="E","E","")</f>
        <v/>
      </c>
      <c r="J48" s="298" t="str">
        <f>IF(Summary!$Q49="Y","R","")</f>
        <v/>
      </c>
      <c r="L48" s="609"/>
      <c r="M48" s="609"/>
      <c r="N48" s="609"/>
      <c r="O48" s="609"/>
      <c r="P48" s="609"/>
      <c r="Q48" s="609"/>
      <c r="R48" s="617"/>
      <c r="S48" s="287"/>
      <c r="T48" s="288"/>
      <c r="U48" s="607"/>
      <c r="W48" s="476" t="str">
        <f>'Fun Patches'!C49</f>
        <v>&lt;List Patch Here&gt;</v>
      </c>
      <c r="X48" s="475" t="str">
        <f>IF(Summary!$P157="E","E","")</f>
        <v/>
      </c>
      <c r="Y48" s="475" t="str">
        <f>IF(Summary!$Q157="Y","R","")</f>
        <v/>
      </c>
      <c r="AA48" s="472"/>
      <c r="AB48" s="287"/>
      <c r="AC48" s="288"/>
    </row>
    <row r="49" spans="2:29" ht="12.95" customHeight="1">
      <c r="B49" s="360"/>
      <c r="C49" s="385" t="s">
        <v>1067</v>
      </c>
      <c r="D49" s="292" t="str">
        <f>IF(Badges!$K890="C","/","")</f>
        <v/>
      </c>
      <c r="E49" s="292" t="str">
        <f>IF(Badges!$K891="C","/","")</f>
        <v/>
      </c>
      <c r="F49" s="292" t="str">
        <f>IF(Badges!$K892="C","/","")</f>
        <v/>
      </c>
      <c r="G49" s="292" t="str">
        <f>IF(Badges!$K893="C","/","")</f>
        <v/>
      </c>
      <c r="H49" s="292" t="str">
        <f>IF(Badges!$K894="C","/","")</f>
        <v/>
      </c>
      <c r="I49" s="299" t="str">
        <f>IF(Summary!$P51="E","E","")</f>
        <v/>
      </c>
      <c r="J49" s="299" t="str">
        <f>IF(Summary!$Q51="Y","R","")</f>
        <v/>
      </c>
      <c r="L49" s="610"/>
      <c r="M49" s="610"/>
      <c r="N49" s="610"/>
      <c r="O49" s="610"/>
      <c r="P49" s="610"/>
      <c r="Q49" s="610"/>
      <c r="R49" s="616"/>
      <c r="S49" s="287"/>
      <c r="T49" s="288"/>
      <c r="U49" s="607"/>
      <c r="W49" s="476" t="str">
        <f>'Fun Patches'!C50</f>
        <v>&lt;List Patch Here&gt;</v>
      </c>
      <c r="X49" s="475" t="str">
        <f>IF(Summary!$P158="E","E","")</f>
        <v/>
      </c>
      <c r="Y49" s="475" t="str">
        <f>IF(Summary!$Q158="Y","R","")</f>
        <v/>
      </c>
      <c r="AA49" s="472"/>
      <c r="AB49" s="287"/>
      <c r="AC49" s="288"/>
    </row>
    <row r="50" spans="2:29" ht="12.95" customHeight="1">
      <c r="B50" s="360"/>
      <c r="C50" s="386" t="s">
        <v>1068</v>
      </c>
      <c r="D50" s="292" t="str">
        <f>IF(Badges!$K897="C","/","")</f>
        <v/>
      </c>
      <c r="E50" s="292" t="str">
        <f>IF(Badges!$K898="C","/","")</f>
        <v/>
      </c>
      <c r="F50" s="292" t="str">
        <f>IF(Badges!$K899="C","/","")</f>
        <v/>
      </c>
      <c r="G50" s="292" t="str">
        <f>IF(Badges!$K900="C","/","")</f>
        <v/>
      </c>
      <c r="H50" s="292" t="str">
        <f>IF(Badges!$K901="C","/","")</f>
        <v/>
      </c>
      <c r="I50" s="293" t="str">
        <f>IF(Summary!$P52="E","E","")</f>
        <v/>
      </c>
      <c r="J50" s="293" t="str">
        <f>IF(Summary!$Q52="Y","R","")</f>
        <v/>
      </c>
      <c r="L50" s="609"/>
      <c r="M50" s="609"/>
      <c r="N50" s="609"/>
      <c r="O50" s="609"/>
      <c r="P50" s="609"/>
      <c r="Q50" s="609"/>
      <c r="R50" s="617"/>
      <c r="S50" s="287"/>
      <c r="T50" s="288"/>
      <c r="U50" s="607"/>
      <c r="W50" s="476" t="str">
        <f>'Fun Patches'!C51</f>
        <v>&lt;List Patch Here&gt;</v>
      </c>
      <c r="X50" s="475" t="str">
        <f>IF(Summary!$P159="E","E","")</f>
        <v/>
      </c>
      <c r="Y50" s="475" t="str">
        <f>IF(Summary!$Q159="Y","R","")</f>
        <v/>
      </c>
      <c r="AA50" s="472"/>
      <c r="AB50" s="287"/>
      <c r="AC50" s="288"/>
    </row>
    <row r="51" spans="2:29" ht="12.95" customHeight="1" thickBot="1">
      <c r="B51" s="360"/>
      <c r="C51" s="387" t="s">
        <v>1069</v>
      </c>
      <c r="D51" s="297" t="str">
        <f>IF(Badges!$K904="C","/","")</f>
        <v/>
      </c>
      <c r="E51" s="297" t="str">
        <f>IF(Badges!$K905="C","/","")</f>
        <v/>
      </c>
      <c r="F51" s="297" t="str">
        <f>IF(Badges!$K906="C","/","")</f>
        <v/>
      </c>
      <c r="G51" s="297" t="str">
        <f>IF(Badges!$K907="C","/","")</f>
        <v/>
      </c>
      <c r="H51" s="297" t="str">
        <f>IF(Badges!$K908="C","/","")</f>
        <v/>
      </c>
      <c r="I51" s="298" t="str">
        <f>IF(Summary!$P53="E","E","")</f>
        <v/>
      </c>
      <c r="J51" s="298" t="str">
        <f>IF(Summary!$Q53="Y","R","")</f>
        <v/>
      </c>
      <c r="L51" s="609"/>
      <c r="M51" s="609"/>
      <c r="N51" s="609"/>
      <c r="O51" s="609"/>
      <c r="P51" s="609"/>
      <c r="Q51" s="609"/>
      <c r="R51" s="617"/>
      <c r="S51" s="287"/>
      <c r="T51" s="288"/>
      <c r="U51" s="607"/>
      <c r="W51" s="476" t="str">
        <f>'Fun Patches'!C52</f>
        <v>&lt;List Patch Here&gt;</v>
      </c>
      <c r="X51" s="475" t="str">
        <f>IF(Summary!$P160="E","E","")</f>
        <v/>
      </c>
      <c r="Y51" s="475" t="str">
        <f>IF(Summary!$Q160="Y","R","")</f>
        <v/>
      </c>
      <c r="AA51" s="472"/>
      <c r="AB51" s="287"/>
      <c r="AC51" s="288"/>
    </row>
    <row r="52" spans="2:29" ht="12.95" customHeight="1">
      <c r="B52" s="360"/>
      <c r="C52" s="370" t="s">
        <v>1070</v>
      </c>
      <c r="D52" s="292" t="str">
        <f>IF(Badges!$K912="C","/","")</f>
        <v/>
      </c>
      <c r="E52" s="292" t="str">
        <f>IF(Badges!$K913="C","/","")</f>
        <v/>
      </c>
      <c r="F52" s="292" t="str">
        <f>IF(Badges!$K914="C","/","")</f>
        <v/>
      </c>
      <c r="G52" s="292" t="str">
        <f>IF(Badges!$K915="C","/","")</f>
        <v/>
      </c>
      <c r="H52" s="292" t="str">
        <f>IF(Badges!$K916="C","/","")</f>
        <v/>
      </c>
      <c r="I52" s="299" t="str">
        <f>IF(Summary!$P55="E","E","")</f>
        <v/>
      </c>
      <c r="J52" s="299" t="str">
        <f>IF(Summary!$Q55="Y","R","")</f>
        <v/>
      </c>
      <c r="L52" s="610"/>
      <c r="M52" s="610"/>
      <c r="N52" s="610"/>
      <c r="O52" s="610"/>
      <c r="P52" s="610"/>
      <c r="Q52" s="610"/>
      <c r="R52" s="616"/>
      <c r="S52" s="287"/>
      <c r="T52" s="288"/>
      <c r="U52" s="607"/>
      <c r="W52" s="476" t="str">
        <f>'Fun Patches'!C53</f>
        <v>&lt;List Patch Here&gt;</v>
      </c>
      <c r="X52" s="475" t="str">
        <f>IF(Summary!$P161="E","E","")</f>
        <v/>
      </c>
      <c r="Y52" s="475" t="str">
        <f>IF(Summary!$Q161="Y","R","")</f>
        <v/>
      </c>
      <c r="AA52" s="472"/>
      <c r="AB52" s="287"/>
      <c r="AC52" s="288"/>
    </row>
    <row r="53" spans="2:29" ht="12.95" customHeight="1">
      <c r="B53" s="360"/>
      <c r="C53" s="365" t="s">
        <v>1071</v>
      </c>
      <c r="D53" s="292" t="str">
        <f>IF(Badges!$K919="C","/","")</f>
        <v/>
      </c>
      <c r="E53" s="292" t="str">
        <f>IF(Badges!$K920="C","/","")</f>
        <v/>
      </c>
      <c r="F53" s="292" t="str">
        <f>IF(Badges!$K921="C","/","")</f>
        <v/>
      </c>
      <c r="G53" s="292" t="str">
        <f>IF(Badges!$K922="C","/","")</f>
        <v/>
      </c>
      <c r="H53" s="292" t="str">
        <f>IF(Badges!$K923="C","/","")</f>
        <v/>
      </c>
      <c r="I53" s="293" t="str">
        <f>IF(Summary!$P56="E","E","")</f>
        <v/>
      </c>
      <c r="J53" s="293" t="str">
        <f>IF(Summary!$Q56="Y","R","")</f>
        <v/>
      </c>
      <c r="L53" s="609"/>
      <c r="M53" s="609"/>
      <c r="N53" s="609"/>
      <c r="O53" s="609"/>
      <c r="P53" s="609"/>
      <c r="Q53" s="609"/>
      <c r="R53" s="617"/>
      <c r="S53" s="287"/>
      <c r="T53" s="288"/>
      <c r="U53" s="607"/>
      <c r="W53" s="477" t="str">
        <f>'Fun Patches'!C54</f>
        <v>&lt;List Patch Here&gt;</v>
      </c>
      <c r="X53" s="475" t="str">
        <f>IF(Summary!$P162="E","E","")</f>
        <v/>
      </c>
      <c r="Y53" s="475" t="str">
        <f>IF(Summary!$Q162="Y","R","")</f>
        <v/>
      </c>
      <c r="AA53" s="472"/>
      <c r="AB53" s="287"/>
      <c r="AC53" s="288"/>
    </row>
    <row r="54" spans="2:29" ht="12.95" customHeight="1" thickBot="1">
      <c r="B54" s="360"/>
      <c r="C54" s="374" t="s">
        <v>1072</v>
      </c>
      <c r="D54" s="297" t="str">
        <f>IF(Badges!$K926="C","/","")</f>
        <v/>
      </c>
      <c r="E54" s="297" t="str">
        <f>IF(Badges!$K927="C","/","")</f>
        <v/>
      </c>
      <c r="F54" s="297" t="str">
        <f>IF(Badges!$K928="C","/","")</f>
        <v/>
      </c>
      <c r="G54" s="297" t="str">
        <f>IF(Badges!$K929="C","/","")</f>
        <v/>
      </c>
      <c r="H54" s="297" t="str">
        <f>IF(Badges!$K930="C","/","")</f>
        <v/>
      </c>
      <c r="I54" s="298" t="str">
        <f>IF(Summary!$P57="E","E","")</f>
        <v/>
      </c>
      <c r="J54" s="298" t="str">
        <f>IF(Summary!$Q57="Y","R","")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IF(Badges!$K934="C","/","")</f>
        <v/>
      </c>
      <c r="E55" s="292" t="str">
        <f>IF(Badges!$K935="C","/","")</f>
        <v/>
      </c>
      <c r="F55" s="292" t="str">
        <f>IF(Badges!$K936="C","/","")</f>
        <v/>
      </c>
      <c r="G55" s="292" t="str">
        <f>IF(Badges!$K937="C","/","")</f>
        <v/>
      </c>
      <c r="H55" s="292" t="str">
        <f>IF(Badges!$K938="C","/","")</f>
        <v/>
      </c>
      <c r="I55" s="299" t="str">
        <f>IF(Summary!$P59="E","E","")</f>
        <v/>
      </c>
      <c r="J55" s="299" t="str">
        <f>IF(Summary!$Q59="Y","R","")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IF(Badges!$K941="C","/","")</f>
        <v/>
      </c>
      <c r="E56" s="292" t="str">
        <f>IF(Badges!$K942="C","/","")</f>
        <v/>
      </c>
      <c r="F56" s="292" t="str">
        <f>IF(Badges!$K943="C","/","")</f>
        <v/>
      </c>
      <c r="G56" s="292" t="str">
        <f>IF(Badges!$K944="C","/","")</f>
        <v/>
      </c>
      <c r="H56" s="292" t="str">
        <f>IF(Badges!$K945="C","/","")</f>
        <v/>
      </c>
      <c r="I56" s="293" t="str">
        <f>IF(Summary!$P60="E","E","")</f>
        <v/>
      </c>
      <c r="J56" s="293" t="str">
        <f>IF(Summary!$Q60="Y","R","")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IF(Badges!$K951="A","/","")</f>
        <v/>
      </c>
      <c r="E57" s="292" t="str">
        <f>IF(Badges!$K954="A","/","")</f>
        <v/>
      </c>
      <c r="F57" s="292" t="str">
        <f>IF(Badges!$K958="A","/","")</f>
        <v/>
      </c>
      <c r="G57" s="292" t="str">
        <f>IF(Badges!$K962="A","/","")</f>
        <v/>
      </c>
      <c r="H57" s="292" t="str">
        <f>IF(Badges!$K966="A","/","")</f>
        <v/>
      </c>
      <c r="I57" s="293" t="str">
        <f>IF(Summary!$P61="E","E","")</f>
        <v/>
      </c>
      <c r="J57" s="293" t="str">
        <f>IF(Summary!$Q61="Y","R","")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IF('Age-Level'!$K6="C","/","")</f>
        <v/>
      </c>
      <c r="E60" s="292" t="str">
        <f>IF('Age-Level'!$K7="C","/","")</f>
        <v/>
      </c>
      <c r="F60" s="292" t="str">
        <f>IF('Age-Level'!$K8="C","/","")</f>
        <v/>
      </c>
      <c r="G60" s="292" t="str">
        <f>IF('Age-Level'!$K9="C","/","")</f>
        <v/>
      </c>
      <c r="H60" s="292" t="str">
        <f>IF('Age-Level'!$K10="C","/","")</f>
        <v/>
      </c>
      <c r="I60" s="293" t="str">
        <f>IF(Summary!$P98="E","E","")</f>
        <v/>
      </c>
      <c r="J60" s="293" t="str">
        <f>IF(Summary!$Q98="Y","R","")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IF('Age-Level'!$K13="C","/","")</f>
        <v/>
      </c>
      <c r="E61" s="294" t="str">
        <f>IF('Age-Level'!$K14="C","/","")</f>
        <v/>
      </c>
      <c r="F61" s="294" t="str">
        <f>IF('Age-Level'!$K15="C","/","")</f>
        <v/>
      </c>
      <c r="G61" s="294" t="str">
        <f>IF('Age-Level'!$K16="C","/","")</f>
        <v/>
      </c>
      <c r="H61" s="294" t="str">
        <f>IF('Age-Level'!$K17="C","/","")</f>
        <v/>
      </c>
      <c r="I61" s="295" t="str">
        <f>IF(Summary!$P99="E","E","")</f>
        <v/>
      </c>
      <c r="J61" s="295" t="str">
        <f>IF(Summary!$Q99="Y","R","")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IF('Age-Level'!$K20="C","/","")</f>
        <v/>
      </c>
      <c r="E62" s="296" t="str">
        <f>IF('Age-Level'!$K21="C","/","")</f>
        <v/>
      </c>
      <c r="F62" s="296" t="str">
        <f>IF('Age-Level'!$K22="C","/","")</f>
        <v/>
      </c>
      <c r="G62" s="296" t="str">
        <f>IF('Age-Level'!$K23="C","/","")</f>
        <v/>
      </c>
      <c r="H62" s="296" t="str">
        <f>IF('Age-Level'!$K24="C","/","")</f>
        <v/>
      </c>
      <c r="I62" s="293" t="str">
        <f>IF(Summary!$P100="E","E","")</f>
        <v/>
      </c>
      <c r="J62" s="293" t="str">
        <f>IF(Summary!$Q100="Y","R","")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IF('Age-Level'!$K27="C","/","")</f>
        <v/>
      </c>
      <c r="E63" s="297" t="str">
        <f>IF('Age-Level'!$K28="C","/","")</f>
        <v/>
      </c>
      <c r="F63" s="297" t="str">
        <f>IF('Age-Level'!$K29="C","/","")</f>
        <v/>
      </c>
      <c r="G63" s="297" t="str">
        <f>IF('Age-Level'!$K30="C","/","")</f>
        <v/>
      </c>
      <c r="H63" s="297" t="str">
        <f>IF('Age-Level'!$K31="C","/","")</f>
        <v/>
      </c>
      <c r="I63" s="295" t="str">
        <f>IF(Summary!$P101="E","E","")</f>
        <v/>
      </c>
      <c r="J63" s="295" t="str">
        <f>IF(Summary!$Q101="Y","R","")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IF('Age-Level'!$K34="C","/","")</f>
        <v/>
      </c>
      <c r="E64" s="292" t="str">
        <f>IF('Age-Level'!$K35="C","/","")</f>
        <v/>
      </c>
      <c r="F64" s="292" t="str">
        <f>IF('Age-Level'!$K36="C","/","")</f>
        <v/>
      </c>
      <c r="G64" s="292" t="str">
        <f>IF('Age-Level'!$K37="C","/","")</f>
        <v/>
      </c>
      <c r="H64" s="292" t="str">
        <f>IF('Age-Level'!$K38="C","/","")</f>
        <v/>
      </c>
      <c r="I64" s="293" t="str">
        <f>IF(Summary!$P102="E","E","")</f>
        <v/>
      </c>
      <c r="J64" s="293" t="str">
        <f>IF(Summary!$Q102="Y","R","")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IF(Summary!$P103="E","E","")</f>
        <v/>
      </c>
      <c r="J65" s="295" t="str">
        <f>IF(Summary!$Q103="Y","R","")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IF('Age-Level'!$K44="a","/","")</f>
        <v/>
      </c>
      <c r="E68" s="296" t="str">
        <f>IF('Age-Level'!$K48="a","/","")</f>
        <v/>
      </c>
      <c r="F68" s="296" t="str">
        <f>IF('Age-Level'!$K52="a","/","")</f>
        <v/>
      </c>
      <c r="G68" s="296" t="str">
        <f>IF('Age-Level'!$K57="a","/","")</f>
        <v/>
      </c>
      <c r="H68" s="296" t="str">
        <f>IF('Age-Level'!$K59="a","/","")</f>
        <v/>
      </c>
      <c r="I68" s="293" t="str">
        <f>IF(Summary!$P104="E","E","")</f>
        <v/>
      </c>
      <c r="J68" s="293" t="str">
        <f>IF(Summary!$Q104="Y","R","")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IF('Age-Level'!$K62="a","/","")</f>
        <v/>
      </c>
      <c r="E69" s="297" t="str">
        <f>IF('Age-Level'!$K66="a","/","")</f>
        <v/>
      </c>
      <c r="F69" s="297" t="str">
        <f>IF('Age-Level'!$K70="a","/","")</f>
        <v/>
      </c>
      <c r="G69" s="297" t="str">
        <f>IF('Age-Level'!$K75="a","/","")</f>
        <v/>
      </c>
      <c r="H69" s="297" t="str">
        <f>IF('Age-Level'!$K77="a","/","")</f>
        <v/>
      </c>
      <c r="I69" s="295" t="str">
        <f>IF(Summary!$P105="E","E","")</f>
        <v/>
      </c>
      <c r="J69" s="295" t="str">
        <f>IF(Summary!$Q105="Y","R","")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IF('Age-Level'!$K80="a","/","")</f>
        <v/>
      </c>
      <c r="E70" s="296" t="str">
        <f>IF('Age-Level'!$K84="a","/","")</f>
        <v/>
      </c>
      <c r="F70" s="296" t="str">
        <f>IF('Age-Level'!$K88="a","/","")</f>
        <v/>
      </c>
      <c r="G70" s="296" t="str">
        <f>IF('Age-Level'!$K93="a","/","")</f>
        <v/>
      </c>
      <c r="H70" s="296" t="str">
        <f>IF('Age-Level'!$K95="a","/","")</f>
        <v/>
      </c>
      <c r="I70" s="293" t="str">
        <f>IF(Summary!$P106="E","E","")</f>
        <v/>
      </c>
      <c r="J70" s="293" t="str">
        <f>IF(Summary!$Q106="Y","R","")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IF('Age-Level'!$K98="a","/","")</f>
        <v/>
      </c>
      <c r="E71" s="297" t="str">
        <f>IF('Age-Level'!$K102="a","/","")</f>
        <v/>
      </c>
      <c r="F71" s="297" t="str">
        <f>IF('Age-Level'!$K106="a","/","")</f>
        <v/>
      </c>
      <c r="G71" s="297" t="str">
        <f>IF('Age-Level'!$K111="a","/","")</f>
        <v/>
      </c>
      <c r="H71" s="297" t="str">
        <f>IF('Age-Level'!$K113="a","/","")</f>
        <v/>
      </c>
      <c r="I71" s="295" t="str">
        <f>IF(Summary!$P107="E","E","")</f>
        <v/>
      </c>
      <c r="J71" s="295" t="str">
        <f>IF(Summary!$Q107="Y","R","")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IF(Bridging!$K10="A","/","")</f>
        <v/>
      </c>
      <c r="G72" s="296" t="str">
        <f>IF(Bridging!$K14="A","/","")</f>
        <v/>
      </c>
      <c r="H72" s="296" t="str">
        <f>IF(Bridging!$K16="A","/","")</f>
        <v/>
      </c>
      <c r="I72" s="295" t="str">
        <f>IF(Summary!$P96="E","E","")</f>
        <v/>
      </c>
      <c r="J72" s="295" t="str">
        <f>IF(Summary!$Q96="Y","R","")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957xg7hg2iOPD+UwJXiYoMC8pc4PDrM/brSNfrfMPiumvqcPg18i/u+x9YNdNvgifJCaQfyKvuenbqu1i5dSww==" saltValue="Y8zY2DhFTw8vF0SZLbdDG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91" priority="3">
      <formula>LEFT($U$1,8)&lt;&gt;"Brownie_"</formula>
    </cfRule>
  </conditionalFormatting>
  <conditionalFormatting sqref="T1:W1">
    <cfRule type="expression" dxfId="90" priority="2">
      <formula>LEFT($U$1,8)="Brownie_"</formula>
    </cfRule>
  </conditionalFormatting>
  <conditionalFormatting sqref="C1">
    <cfRule type="expression" dxfId="89" priority="1">
      <formula>LEFT($U$1,8)&lt;&gt;"Brownie_"</formula>
    </cfRule>
  </conditionalFormatting>
  <conditionalFormatting sqref="L46:L90 W54:W75 AA4:AA75">
    <cfRule type="duplicateValues" dxfId="8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A7E43-A9E0-4CD8-BC06-91FFFBFD24FF}">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Brownie_9</v>
      </c>
      <c r="U1" s="349" t="str">
        <f ca="1">MID(CELL("filename",A1),FIND(IF(ISERROR(FIND("]",CELL("filename",A1))),"$","]"),CELL("filename",A1))+1,256)</f>
        <v>Brownie_9</v>
      </c>
      <c r="W1" s="350" t="str">
        <f ca="1">IF(T1&lt;&gt;"",T1,"")</f>
        <v>Brownie_9</v>
      </c>
      <c r="X1" s="351"/>
      <c r="Y1" s="351"/>
      <c r="Z1" s="352"/>
      <c r="AA1" s="353"/>
      <c r="AB1" s="351"/>
      <c r="AC1" s="351"/>
      <c r="AD1" s="352"/>
    </row>
    <row r="2" spans="2:30" ht="12.95" customHeight="1">
      <c r="T2" s="357"/>
    </row>
    <row r="3" spans="2:30" ht="12.95" customHeight="1"/>
    <row r="4" spans="2:30" ht="12.95" customHeight="1">
      <c r="B4" s="360"/>
      <c r="C4" s="361" t="s">
        <v>130</v>
      </c>
      <c r="D4" s="292" t="str">
        <f>IF(Badges!$L11="A","/","")</f>
        <v/>
      </c>
      <c r="E4" s="292" t="str">
        <f>IF(Badges!$L15="A","/","")</f>
        <v/>
      </c>
      <c r="F4" s="292" t="str">
        <f>IF(Badges!$L19="A","/","")</f>
        <v/>
      </c>
      <c r="G4" s="292" t="str">
        <f>IF(Badges!$L23="A","/","")</f>
        <v/>
      </c>
      <c r="H4" s="292" t="str">
        <f>IF(Badges!$L27="A","/","")</f>
        <v/>
      </c>
      <c r="I4" s="293" t="str">
        <f>IF(Summary!$R4="E","E","")</f>
        <v/>
      </c>
      <c r="J4" s="293" t="str">
        <f>IF(Summary!$S4="Y","R","")</f>
        <v/>
      </c>
      <c r="K4" s="285" t="str">
        <f>IF(COUNT(#REF!)=4,MAX(#REF!),"")</f>
        <v/>
      </c>
      <c r="L4" s="360"/>
      <c r="M4" s="362" t="s">
        <v>897</v>
      </c>
      <c r="N4" s="363"/>
      <c r="O4" s="363"/>
      <c r="P4" s="363"/>
      <c r="Q4" s="363"/>
      <c r="R4" s="364"/>
      <c r="S4" s="293" t="str">
        <f>IF(Summary!$R67="E","E","")</f>
        <v/>
      </c>
      <c r="T4" s="293" t="str">
        <f>IF(Summary!$S67="Y","R","")</f>
        <v/>
      </c>
      <c r="W4" s="474" t="str">
        <f>'Fun Patches'!C5</f>
        <v>&lt;List Patch Here&gt;</v>
      </c>
      <c r="X4" s="475" t="str">
        <f>IF(Summary!$R113="E","E","")</f>
        <v/>
      </c>
      <c r="Y4" s="475" t="str">
        <f>IF(Summary!$S113="Y","R","")</f>
        <v/>
      </c>
      <c r="AA4" s="286"/>
      <c r="AB4" s="283"/>
      <c r="AC4" s="284"/>
    </row>
    <row r="5" spans="2:30" ht="12.95" customHeight="1">
      <c r="B5" s="360"/>
      <c r="C5" s="365" t="s">
        <v>152</v>
      </c>
      <c r="D5" s="292" t="str">
        <f>IF(Badges!$L34="A","/","")</f>
        <v/>
      </c>
      <c r="E5" s="292" t="str">
        <f>IF(Badges!$L38="A","/","")</f>
        <v/>
      </c>
      <c r="F5" s="292" t="str">
        <f>IF(Badges!$L42="A","/","")</f>
        <v/>
      </c>
      <c r="G5" s="292" t="str">
        <f>IF(Badges!$L46="A","/","")</f>
        <v/>
      </c>
      <c r="H5" s="292" t="str">
        <f>IF(Badges!$L50="A","/","")</f>
        <v/>
      </c>
      <c r="I5" s="293" t="str">
        <f>IF(Summary!$R5="E","E","")</f>
        <v/>
      </c>
      <c r="J5" s="293" t="str">
        <f>IF(Summary!$S5="Y","R","")</f>
        <v/>
      </c>
      <c r="L5" s="360"/>
      <c r="M5" s="366" t="s">
        <v>1085</v>
      </c>
      <c r="N5" s="367"/>
      <c r="O5" s="367"/>
      <c r="P5" s="367"/>
      <c r="Q5" s="367"/>
      <c r="R5" s="368"/>
      <c r="S5" s="301" t="str">
        <f>IF(Summary!$R64="E","E","")</f>
        <v/>
      </c>
      <c r="T5" s="301" t="str">
        <f>IF(Summary!$S64="Y","R","")</f>
        <v/>
      </c>
      <c r="W5" s="476" t="str">
        <f>'Fun Patches'!C6</f>
        <v>&lt;List Patch Here&gt;</v>
      </c>
      <c r="X5" s="475" t="str">
        <f>IF(Summary!$R114="E","E","")</f>
        <v/>
      </c>
      <c r="Y5" s="475" t="str">
        <f>IF(Summary!$S114="Y","R","")</f>
        <v/>
      </c>
      <c r="AA5" s="472"/>
      <c r="AB5" s="287"/>
      <c r="AC5" s="288"/>
    </row>
    <row r="6" spans="2:30" ht="12.95" customHeight="1" thickBot="1">
      <c r="B6" s="360"/>
      <c r="C6" s="369" t="s">
        <v>193</v>
      </c>
      <c r="D6" s="297" t="str">
        <f>IF(Badges!$L80="A","/","")</f>
        <v/>
      </c>
      <c r="E6" s="297" t="str">
        <f>IF(Badges!$L84="A","/","")</f>
        <v/>
      </c>
      <c r="F6" s="297" t="str">
        <f>IF(Badges!$L88="A","/","")</f>
        <v/>
      </c>
      <c r="G6" s="297" t="str">
        <f>IF(Badges!$L92="A","/","")</f>
        <v/>
      </c>
      <c r="H6" s="297" t="str">
        <f>IF(Badges!$L96="A","/","")</f>
        <v/>
      </c>
      <c r="I6" s="295" t="str">
        <f>IF(Summary!$R7="E","E","")</f>
        <v/>
      </c>
      <c r="J6" s="295" t="str">
        <f>IF(Summary!$S7="Y","R","")</f>
        <v/>
      </c>
      <c r="L6" s="360"/>
      <c r="M6" s="366" t="s">
        <v>1086</v>
      </c>
      <c r="N6" s="367"/>
      <c r="O6" s="367"/>
      <c r="P6" s="367"/>
      <c r="Q6" s="367"/>
      <c r="R6" s="368"/>
      <c r="S6" s="301" t="str">
        <f>IF(Summary!$R65="E","E","")</f>
        <v/>
      </c>
      <c r="T6" s="301" t="str">
        <f>IF(Summary!$S65="Y","R","")</f>
        <v/>
      </c>
      <c r="W6" s="476" t="str">
        <f>'Fun Patches'!C7</f>
        <v>&lt;List Patch Here&gt;</v>
      </c>
      <c r="X6" s="475" t="str">
        <f>IF(Summary!$R115="E","E","")</f>
        <v/>
      </c>
      <c r="Y6" s="475" t="str">
        <f>IF(Summary!$S115="Y","R","")</f>
        <v/>
      </c>
      <c r="AA6" s="472"/>
      <c r="AB6" s="287"/>
      <c r="AC6" s="288"/>
    </row>
    <row r="7" spans="2:30" ht="12.95" customHeight="1" thickBot="1">
      <c r="B7" s="360"/>
      <c r="C7" s="370" t="s">
        <v>233</v>
      </c>
      <c r="D7" s="292" t="str">
        <f>IF(Badges!$L126="A","/","")</f>
        <v/>
      </c>
      <c r="E7" s="292" t="str">
        <f>IF(Badges!$L130="A","/","")</f>
        <v/>
      </c>
      <c r="F7" s="292" t="str">
        <f>IF(Badges!$L134="A","/","")</f>
        <v/>
      </c>
      <c r="G7" s="292" t="str">
        <f>IF(Badges!$L138="A","/","")</f>
        <v/>
      </c>
      <c r="H7" s="292" t="str">
        <f>IF(Badges!$L142="A","/","")</f>
        <v/>
      </c>
      <c r="I7" s="293" t="str">
        <f>IF(Summary!$R9="E","E","")</f>
        <v/>
      </c>
      <c r="J7" s="293" t="str">
        <f>IF(Summary!$S9="Y","R","")</f>
        <v/>
      </c>
      <c r="L7" s="360"/>
      <c r="M7" s="371" t="s">
        <v>1087</v>
      </c>
      <c r="N7" s="372"/>
      <c r="O7" s="372"/>
      <c r="P7" s="372"/>
      <c r="Q7" s="372"/>
      <c r="R7" s="373"/>
      <c r="S7" s="295" t="str">
        <f>IF(Summary!$R66="E","E","")</f>
        <v/>
      </c>
      <c r="T7" s="295" t="str">
        <f>IF(Summary!$S66="Y","R","")</f>
        <v/>
      </c>
      <c r="U7" s="354" t="str">
        <f>IF(COUNTIF(S4:S7,"E")=4,"C"," ")</f>
        <v xml:space="preserve"> </v>
      </c>
      <c r="W7" s="476" t="str">
        <f>'Fun Patches'!C8</f>
        <v>&lt;List Patch Here&gt;</v>
      </c>
      <c r="X7" s="475" t="str">
        <f>IF(Summary!$R116="E","E","")</f>
        <v/>
      </c>
      <c r="Y7" s="475" t="str">
        <f>IF(Summary!$S116="Y","R","")</f>
        <v/>
      </c>
      <c r="AA7" s="472"/>
      <c r="AB7" s="287"/>
      <c r="AC7" s="288"/>
    </row>
    <row r="8" spans="2:30" ht="12.95" customHeight="1">
      <c r="B8" s="360"/>
      <c r="C8" s="365" t="s">
        <v>254</v>
      </c>
      <c r="D8" s="334" t="str">
        <f>IF(Badges!$L149="A","/","")</f>
        <v/>
      </c>
      <c r="E8" s="334" t="str">
        <f>IF(Badges!$L153="A","/","")</f>
        <v/>
      </c>
      <c r="F8" s="334" t="str">
        <f>IF(Badges!$L157="A","/","")</f>
        <v/>
      </c>
      <c r="G8" s="334" t="str">
        <f>IF(Badges!$L161="A","/","")</f>
        <v/>
      </c>
      <c r="H8" s="334" t="str">
        <f>IF(Badges!$L165="A","/","")</f>
        <v/>
      </c>
      <c r="I8" s="301" t="str">
        <f>IF(Summary!$R10="E","E","")</f>
        <v/>
      </c>
      <c r="J8" s="301" t="str">
        <f>IF(Summary!$S10="Y","R","")</f>
        <v/>
      </c>
      <c r="L8" s="360"/>
      <c r="M8" s="362" t="s">
        <v>1054</v>
      </c>
      <c r="N8" s="363"/>
      <c r="O8" s="363"/>
      <c r="P8" s="363"/>
      <c r="Q8" s="363"/>
      <c r="R8" s="364"/>
      <c r="S8" s="293" t="str">
        <f>IF(Summary!$R72="E","E","")</f>
        <v/>
      </c>
      <c r="T8" s="293" t="str">
        <f>IF(Summary!$S72="Y","R","")</f>
        <v/>
      </c>
      <c r="W8" s="476" t="str">
        <f>'Fun Patches'!C9</f>
        <v>&lt;List Patch Here&gt;</v>
      </c>
      <c r="X8" s="475" t="str">
        <f>IF(Summary!$R117="E","E","")</f>
        <v/>
      </c>
      <c r="Y8" s="475" t="str">
        <f>IF(Summary!$S117="Y","R","")</f>
        <v/>
      </c>
      <c r="AA8" s="472"/>
      <c r="AB8" s="287"/>
      <c r="AC8" s="288"/>
    </row>
    <row r="9" spans="2:30" ht="12.95" customHeight="1" thickBot="1">
      <c r="B9" s="360"/>
      <c r="C9" s="374" t="s">
        <v>275</v>
      </c>
      <c r="D9" s="297" t="str">
        <f>IF(Badges!$L172="A","/","")</f>
        <v/>
      </c>
      <c r="E9" s="297" t="str">
        <f>IF(Badges!$L176="A","/","")</f>
        <v/>
      </c>
      <c r="F9" s="297" t="str">
        <f>IF(Badges!$L180="A","/","")</f>
        <v/>
      </c>
      <c r="G9" s="297" t="str">
        <f>IF(Badges!$L184="A","/","")</f>
        <v/>
      </c>
      <c r="H9" s="297" t="str">
        <f>IF(Badges!$L188="A","/","")</f>
        <v/>
      </c>
      <c r="I9" s="295" t="str">
        <f>IF(Summary!$R11="E","E","")</f>
        <v/>
      </c>
      <c r="J9" s="295" t="str">
        <f>IF(Summary!$S11="Y","R","")</f>
        <v/>
      </c>
      <c r="L9" s="360"/>
      <c r="M9" s="366" t="s">
        <v>1088</v>
      </c>
      <c r="N9" s="367"/>
      <c r="O9" s="367"/>
      <c r="P9" s="367"/>
      <c r="Q9" s="367"/>
      <c r="R9" s="368"/>
      <c r="S9" s="301" t="str">
        <f>IF(Summary!$R69="E","E","")</f>
        <v/>
      </c>
      <c r="T9" s="301" t="str">
        <f>IF(Summary!$S69="Y","R","")</f>
        <v/>
      </c>
      <c r="W9" s="476" t="str">
        <f>'Fun Patches'!C10</f>
        <v>&lt;List Patch Here&gt;</v>
      </c>
      <c r="X9" s="475" t="str">
        <f>IF(Summary!$R118="E","E","")</f>
        <v/>
      </c>
      <c r="Y9" s="475" t="str">
        <f>IF(Summary!$S118="Y","R","")</f>
        <v/>
      </c>
      <c r="AA9" s="472"/>
      <c r="AB9" s="287"/>
      <c r="AC9" s="288"/>
    </row>
    <row r="10" spans="2:30" ht="12.95" customHeight="1">
      <c r="B10" s="360"/>
      <c r="C10" s="361" t="s">
        <v>278</v>
      </c>
      <c r="D10" s="292" t="str">
        <f>IF(Badges!$L195="A","/","")</f>
        <v/>
      </c>
      <c r="E10" s="292" t="str">
        <f>IF(Badges!$L199="A","/","")</f>
        <v/>
      </c>
      <c r="F10" s="292" t="str">
        <f>IF(Badges!$L202="A","/","")</f>
        <v/>
      </c>
      <c r="G10" s="292" t="str">
        <f>IF(Badges!$L206="A","/","")</f>
        <v/>
      </c>
      <c r="H10" s="292" t="str">
        <f>IF(Badges!$L210="A","/","")</f>
        <v/>
      </c>
      <c r="I10" s="293" t="str">
        <f>IF(Summary!$R12="E","E","")</f>
        <v/>
      </c>
      <c r="J10" s="293" t="str">
        <f>IF(Summary!$S12="Y","R","")</f>
        <v/>
      </c>
      <c r="K10" s="285" t="str">
        <f>IF(COUNT(#REF!)=4,MAX(#REF!),"")</f>
        <v/>
      </c>
      <c r="L10" s="360"/>
      <c r="M10" s="366" t="s">
        <v>1089</v>
      </c>
      <c r="N10" s="367"/>
      <c r="O10" s="367"/>
      <c r="P10" s="367"/>
      <c r="Q10" s="367"/>
      <c r="R10" s="368"/>
      <c r="S10" s="301" t="str">
        <f>IF(Summary!$R70="E","E","")</f>
        <v/>
      </c>
      <c r="T10" s="301" t="str">
        <f>IF(Summary!$S70="Y","R","")</f>
        <v/>
      </c>
      <c r="W10" s="476" t="str">
        <f>'Fun Patches'!C11</f>
        <v>&lt;List Patch Here&gt;</v>
      </c>
      <c r="X10" s="475" t="str">
        <f>IF(Summary!$R119="E","E","")</f>
        <v/>
      </c>
      <c r="Y10" s="475" t="str">
        <f>IF(Summary!$S119="Y","R","")</f>
        <v/>
      </c>
      <c r="AA10" s="472"/>
      <c r="AB10" s="287"/>
      <c r="AC10" s="288"/>
    </row>
    <row r="11" spans="2:30" ht="12.95" customHeight="1" thickBot="1">
      <c r="B11" s="360"/>
      <c r="C11" s="365" t="s">
        <v>297</v>
      </c>
      <c r="D11" s="334" t="str">
        <f>IF(Badges!$L217="A","/","")</f>
        <v/>
      </c>
      <c r="E11" s="334" t="str">
        <f>IF(Badges!$L221="A","/","")</f>
        <v/>
      </c>
      <c r="F11" s="334" t="str">
        <f>IF(Badges!$L225="A","/","")</f>
        <v/>
      </c>
      <c r="G11" s="334" t="str">
        <f>IF(Badges!$L229="A","/","")</f>
        <v/>
      </c>
      <c r="H11" s="334" t="str">
        <f>IF(Badges!$L233="A","/","")</f>
        <v/>
      </c>
      <c r="I11" s="301" t="str">
        <f>IF(Summary!$R13="E","E","")</f>
        <v/>
      </c>
      <c r="J11" s="301" t="str">
        <f>IF(Summary!$S13="Y","R","")</f>
        <v/>
      </c>
      <c r="L11" s="360"/>
      <c r="M11" s="375" t="s">
        <v>1090</v>
      </c>
      <c r="N11" s="376"/>
      <c r="O11" s="376"/>
      <c r="P11" s="376"/>
      <c r="Q11" s="376"/>
      <c r="R11" s="377"/>
      <c r="S11" s="298" t="str">
        <f>IF(Summary!$R71="E","E","")</f>
        <v/>
      </c>
      <c r="T11" s="298" t="str">
        <f>IF(Summary!$S71="Y","R","")</f>
        <v/>
      </c>
      <c r="U11" s="354" t="str">
        <f>IF(COUNTIF(S8:S11,"E")=4,"C"," ")</f>
        <v xml:space="preserve"> </v>
      </c>
      <c r="W11" s="476" t="str">
        <f>'Fun Patches'!C12</f>
        <v>&lt;List Patch Here&gt;</v>
      </c>
      <c r="X11" s="475" t="str">
        <f>IF(Summary!$R120="E","E","")</f>
        <v/>
      </c>
      <c r="Y11" s="475" t="str">
        <f>IF(Summary!$S120="Y","R","")</f>
        <v/>
      </c>
      <c r="AA11" s="472"/>
      <c r="AB11" s="287"/>
      <c r="AC11" s="288"/>
    </row>
    <row r="12" spans="2:30" ht="12.95" customHeight="1" thickBot="1">
      <c r="B12" s="360"/>
      <c r="C12" s="365" t="s">
        <v>319</v>
      </c>
      <c r="D12" s="297" t="str">
        <f>IF(Badges!$L263="A","/","")</f>
        <v/>
      </c>
      <c r="E12" s="297" t="str">
        <f>IF(Badges!$L267="A","/","")</f>
        <v/>
      </c>
      <c r="F12" s="297" t="str">
        <f>IF(Badges!$L271="A","/","")</f>
        <v/>
      </c>
      <c r="G12" s="297" t="str">
        <f>IF(Badges!$L275="A","/","")</f>
        <v/>
      </c>
      <c r="H12" s="297" t="str">
        <f>IF(Badges!$L279="A","/","")</f>
        <v/>
      </c>
      <c r="I12" s="295" t="str">
        <f>IF(Summary!$R15="E","E","")</f>
        <v/>
      </c>
      <c r="J12" s="295" t="str">
        <f>IF(Summary!$S15="Y","R","")</f>
        <v/>
      </c>
      <c r="L12" s="360"/>
      <c r="M12" s="378" t="s">
        <v>1055</v>
      </c>
      <c r="N12" s="379"/>
      <c r="O12" s="379"/>
      <c r="P12" s="379"/>
      <c r="Q12" s="379"/>
      <c r="R12" s="380"/>
      <c r="S12" s="299" t="str">
        <f>IF(Summary!$R77="E","E","")</f>
        <v/>
      </c>
      <c r="T12" s="299" t="str">
        <f>IF(Summary!$S77="Y","R","")</f>
        <v/>
      </c>
      <c r="W12" s="476" t="str">
        <f>'Fun Patches'!C13</f>
        <v>&lt;List Patch Here&gt;</v>
      </c>
      <c r="X12" s="475" t="str">
        <f>IF(Summary!$R121="E","E","")</f>
        <v/>
      </c>
      <c r="Y12" s="475" t="str">
        <f>IF(Summary!$S121="Y","R","")</f>
        <v/>
      </c>
      <c r="AA12" s="472"/>
      <c r="AB12" s="287"/>
      <c r="AC12" s="288"/>
    </row>
    <row r="13" spans="2:30" ht="12.95" customHeight="1">
      <c r="B13" s="360"/>
      <c r="C13" s="370" t="s">
        <v>372</v>
      </c>
      <c r="D13" s="292" t="str">
        <f>IF(Badges!$L322="A","/","")</f>
        <v/>
      </c>
      <c r="E13" s="292" t="str">
        <f>IF(Badges!$L326="A","/","")</f>
        <v/>
      </c>
      <c r="F13" s="292" t="str">
        <f>IF(Badges!$L330="A","/","")</f>
        <v/>
      </c>
      <c r="G13" s="292" t="str">
        <f>IF(Badges!$L334="A","/","")</f>
        <v/>
      </c>
      <c r="H13" s="292" t="str">
        <f>IF(Badges!$L338="A","/","")</f>
        <v/>
      </c>
      <c r="I13" s="293" t="str">
        <f>IF(Summary!$R18="E","E","")</f>
        <v/>
      </c>
      <c r="J13" s="293" t="str">
        <f>IF(Summary!$S18="Y","R","")</f>
        <v/>
      </c>
      <c r="L13" s="360"/>
      <c r="M13" s="366" t="s">
        <v>925</v>
      </c>
      <c r="N13" s="367"/>
      <c r="O13" s="367"/>
      <c r="P13" s="367"/>
      <c r="Q13" s="367"/>
      <c r="R13" s="368"/>
      <c r="S13" s="301" t="str">
        <f>IF(Summary!$R74="E","E","")</f>
        <v/>
      </c>
      <c r="T13" s="301" t="str">
        <f>IF(Summary!$S74="Y","R","")</f>
        <v/>
      </c>
      <c r="W13" s="476" t="str">
        <f>'Fun Patches'!C14</f>
        <v>&lt;List Patch Here&gt;</v>
      </c>
      <c r="X13" s="475" t="str">
        <f>IF(Summary!$R122="E","E","")</f>
        <v/>
      </c>
      <c r="Y13" s="475" t="str">
        <f>IF(Summary!$S122="Y","R","")</f>
        <v/>
      </c>
      <c r="AA13" s="472"/>
      <c r="AB13" s="287"/>
      <c r="AC13" s="288"/>
    </row>
    <row r="14" spans="2:30" ht="12.95" customHeight="1">
      <c r="B14" s="360"/>
      <c r="C14" s="365" t="s">
        <v>393</v>
      </c>
      <c r="D14" s="334" t="str">
        <f>IF(Badges!$L345="A","/","")</f>
        <v/>
      </c>
      <c r="E14" s="334" t="str">
        <f>IF(Badges!$L349="A","/","")</f>
        <v/>
      </c>
      <c r="F14" s="334" t="str">
        <f>IF(Badges!$L353="A","/","")</f>
        <v/>
      </c>
      <c r="G14" s="334" t="str">
        <f>IF(Badges!$L357="A","/","")</f>
        <v/>
      </c>
      <c r="H14" s="334" t="str">
        <f>IF(Badges!$L361="A","/","")</f>
        <v/>
      </c>
      <c r="I14" s="301" t="str">
        <f>IF(Summary!$R19="E","E","")</f>
        <v/>
      </c>
      <c r="J14" s="301" t="str">
        <f>IF(Summary!$S19="Y","R","")</f>
        <v/>
      </c>
      <c r="K14" s="285" t="str">
        <f>IF(COUNT(#REF!)=4,MAX(#REF!),"")</f>
        <v/>
      </c>
      <c r="L14" s="360"/>
      <c r="M14" s="366" t="s">
        <v>927</v>
      </c>
      <c r="N14" s="367"/>
      <c r="O14" s="367"/>
      <c r="P14" s="367"/>
      <c r="Q14" s="367"/>
      <c r="R14" s="368"/>
      <c r="S14" s="301" t="str">
        <f>IF(Summary!$R75="E","E","")</f>
        <v/>
      </c>
      <c r="T14" s="301" t="str">
        <f>IF(Summary!$S75="Y","R","")</f>
        <v/>
      </c>
      <c r="W14" s="476" t="str">
        <f>'Fun Patches'!C15</f>
        <v>&lt;List Patch Here&gt;</v>
      </c>
      <c r="X14" s="475" t="str">
        <f>IF(Summary!$R123="E","E","")</f>
        <v/>
      </c>
      <c r="Y14" s="475" t="str">
        <f>IF(Summary!$S123="Y","R","")</f>
        <v/>
      </c>
      <c r="AA14" s="472"/>
      <c r="AB14" s="287"/>
      <c r="AC14" s="288"/>
    </row>
    <row r="15" spans="2:30" ht="12.95" customHeight="1" thickBot="1">
      <c r="B15" s="360"/>
      <c r="C15" s="374" t="s">
        <v>414</v>
      </c>
      <c r="D15" s="297" t="str">
        <f>IF(Badges!$L368="A","/","")</f>
        <v/>
      </c>
      <c r="E15" s="297" t="str">
        <f>IF(Badges!$L372="A","/","")</f>
        <v/>
      </c>
      <c r="F15" s="297" t="str">
        <f>IF(Badges!$L376="A","/","")</f>
        <v/>
      </c>
      <c r="G15" s="297" t="str">
        <f>IF(Badges!$L380="A","/","")</f>
        <v/>
      </c>
      <c r="H15" s="297" t="str">
        <f>IF(Badges!$L384="A","/","")</f>
        <v/>
      </c>
      <c r="I15" s="295" t="str">
        <f>IF(Summary!$R20="E","E","")</f>
        <v/>
      </c>
      <c r="J15" s="295" t="str">
        <f>IF(Summary!$S20="Y","R","")</f>
        <v/>
      </c>
      <c r="L15" s="360"/>
      <c r="M15" s="371" t="s">
        <v>929</v>
      </c>
      <c r="N15" s="372"/>
      <c r="O15" s="372"/>
      <c r="P15" s="372"/>
      <c r="Q15" s="372"/>
      <c r="R15" s="373"/>
      <c r="S15" s="295" t="str">
        <f>IF(Summary!$R76="E","E","")</f>
        <v/>
      </c>
      <c r="T15" s="295" t="str">
        <f>IF(Summary!$S76="Y","R","")</f>
        <v/>
      </c>
      <c r="U15" s="354" t="str">
        <f>IF(COUNTIF(S12:S15,"E")=4,"C"," ")</f>
        <v xml:space="preserve"> </v>
      </c>
      <c r="W15" s="476" t="str">
        <f>'Fun Patches'!C16</f>
        <v>&lt;List Patch Here&gt;</v>
      </c>
      <c r="X15" s="475" t="str">
        <f>IF(Summary!$R124="E","E","")</f>
        <v/>
      </c>
      <c r="Y15" s="475" t="str">
        <f>IF(Summary!$S124="Y","R","")</f>
        <v/>
      </c>
      <c r="AA15" s="472"/>
      <c r="AB15" s="287"/>
      <c r="AC15" s="288"/>
    </row>
    <row r="16" spans="2:30" ht="12.95" customHeight="1">
      <c r="B16" s="360"/>
      <c r="C16" s="365" t="s">
        <v>435</v>
      </c>
      <c r="D16" s="292" t="str">
        <f>IF(Badges!$L391="A","/","")</f>
        <v/>
      </c>
      <c r="E16" s="292" t="str">
        <f>IF(Badges!$L395="A","/","")</f>
        <v/>
      </c>
      <c r="F16" s="292" t="str">
        <f>IF(Badges!$L399="A","/","")</f>
        <v/>
      </c>
      <c r="G16" s="292" t="str">
        <f>IF(Badges!$L403="A","/","")</f>
        <v/>
      </c>
      <c r="H16" s="292" t="str">
        <f>IF(Badges!$L407="A","/","")</f>
        <v/>
      </c>
      <c r="I16" s="293" t="str">
        <f>IF(Summary!$R21="E","E","")</f>
        <v/>
      </c>
      <c r="J16" s="293" t="str">
        <f>IF(Summary!$S21="Y","R","")</f>
        <v/>
      </c>
      <c r="L16" s="360"/>
      <c r="M16" s="361" t="s">
        <v>1056</v>
      </c>
      <c r="N16" s="292" t="str">
        <f>IF(Badges!$L240="A","/","")</f>
        <v/>
      </c>
      <c r="O16" s="292" t="str">
        <f>IF(Badges!$L244="A","/","")</f>
        <v/>
      </c>
      <c r="P16" s="292" t="str">
        <f>IF(Badges!$L248="A","/","")</f>
        <v/>
      </c>
      <c r="Q16" s="292" t="str">
        <f>IF(Badges!$L252="A","/","")</f>
        <v/>
      </c>
      <c r="R16" s="292" t="str">
        <f>IF(Badges!$L256="A","/","")</f>
        <v/>
      </c>
      <c r="S16" s="293" t="str">
        <f>IF(Summary!$R14="E","E","")</f>
        <v/>
      </c>
      <c r="T16" s="293" t="str">
        <f>IF(Summary!$S14="Y","R","")</f>
        <v/>
      </c>
      <c r="W16" s="476" t="str">
        <f>'Fun Patches'!C17</f>
        <v>&lt;List Patch Here&gt;</v>
      </c>
      <c r="X16" s="475" t="str">
        <f>IF(Summary!$R125="E","E","")</f>
        <v/>
      </c>
      <c r="Y16" s="475" t="str">
        <f>IF(Summary!$S125="Y","R","")</f>
        <v/>
      </c>
      <c r="AA16" s="472"/>
      <c r="AB16" s="287"/>
      <c r="AC16" s="288"/>
    </row>
    <row r="17" spans="2:29" ht="12.95" customHeight="1">
      <c r="B17" s="360"/>
      <c r="C17" s="365" t="s">
        <v>456</v>
      </c>
      <c r="D17" s="334" t="str">
        <f>IF(Badges!$L414="A","/","")</f>
        <v/>
      </c>
      <c r="E17" s="334" t="str">
        <f>IF(Badges!$L418="A","/","")</f>
        <v/>
      </c>
      <c r="F17" s="334" t="str">
        <f>IF(Badges!$L422="A","/","")</f>
        <v/>
      </c>
      <c r="G17" s="334" t="str">
        <f>IF(Badges!$L426="A","/","")</f>
        <v/>
      </c>
      <c r="H17" s="334" t="str">
        <f>IF(Badges!$L430="A","/","")</f>
        <v/>
      </c>
      <c r="I17" s="301" t="str">
        <f>IF(Summary!$R22="E","E","")</f>
        <v/>
      </c>
      <c r="J17" s="301" t="str">
        <f>IF(Summary!$S22="Y","R","")</f>
        <v/>
      </c>
      <c r="L17" s="360"/>
      <c r="M17" s="365" t="s">
        <v>1057</v>
      </c>
      <c r="N17" s="292" t="str">
        <f>IF(Badges!$L299="A","/","")</f>
        <v/>
      </c>
      <c r="O17" s="292" t="str">
        <f>IF(Badges!$L303="A","/","")</f>
        <v/>
      </c>
      <c r="P17" s="292" t="str">
        <f>IF(Badges!$L307="A","/","")</f>
        <v/>
      </c>
      <c r="Q17" s="292" t="str">
        <f>IF(Badges!$L311="A","/","")</f>
        <v/>
      </c>
      <c r="R17" s="292" t="str">
        <f>IF(Badges!$L315="A","/","")</f>
        <v/>
      </c>
      <c r="S17" s="293" t="str">
        <f>IF(Summary!$R17="E","E","")</f>
        <v/>
      </c>
      <c r="T17" s="293" t="str">
        <f>IF(Summary!$S17="Y","R","")</f>
        <v/>
      </c>
      <c r="W17" s="476" t="str">
        <f>'Fun Patches'!C18</f>
        <v>&lt;List Patch Here&gt;</v>
      </c>
      <c r="X17" s="475" t="str">
        <f>IF(Summary!$R126="E","E","")</f>
        <v/>
      </c>
      <c r="Y17" s="475" t="str">
        <f>IF(Summary!$S126="Y","R","")</f>
        <v/>
      </c>
      <c r="AA17" s="472"/>
      <c r="AB17" s="287"/>
      <c r="AC17" s="288"/>
    </row>
    <row r="18" spans="2:29" ht="12.95" customHeight="1" thickBot="1">
      <c r="B18" s="360"/>
      <c r="C18" s="365" t="s">
        <v>477</v>
      </c>
      <c r="D18" s="297" t="str">
        <f>IF(Badges!$L437="A","/","")</f>
        <v/>
      </c>
      <c r="E18" s="297" t="str">
        <f>IF(Badges!$L441="A","/","")</f>
        <v/>
      </c>
      <c r="F18" s="297" t="str">
        <f>IF(Badges!$L445="A","/","")</f>
        <v/>
      </c>
      <c r="G18" s="297" t="str">
        <f>IF(Badges!$L449="A","/","")</f>
        <v/>
      </c>
      <c r="H18" s="297" t="str">
        <f>IF(Badges!$L453="A","/","")</f>
        <v/>
      </c>
      <c r="I18" s="295" t="str">
        <f>IF(Summary!$R23="E","E","")</f>
        <v/>
      </c>
      <c r="J18" s="295" t="str">
        <f>IF(Summary!$S23="Y","R","")</f>
        <v/>
      </c>
      <c r="K18" s="285" t="str">
        <f>IF(COUNT(#REF!)=4,MAX(#REF!),"")</f>
        <v/>
      </c>
      <c r="L18" s="360"/>
      <c r="M18" s="365" t="s">
        <v>1058</v>
      </c>
      <c r="N18" s="292" t="str">
        <f>IF(Badges!$L57="A","/","")</f>
        <v/>
      </c>
      <c r="O18" s="292" t="str">
        <f>IF(Badges!$L61="A","/","")</f>
        <v/>
      </c>
      <c r="P18" s="292" t="str">
        <f>IF(Badges!$L65="A","/","")</f>
        <v/>
      </c>
      <c r="Q18" s="292" t="str">
        <f>IF(Badges!$L69="A","/","")</f>
        <v/>
      </c>
      <c r="R18" s="292" t="str">
        <f>IF(Badges!$L73="A","/","")</f>
        <v/>
      </c>
      <c r="S18" s="293" t="str">
        <f>IF(Summary!$R6="E","E","")</f>
        <v/>
      </c>
      <c r="T18" s="293" t="str">
        <f>IF(Summary!$S6="Y","R","")</f>
        <v/>
      </c>
      <c r="W18" s="476" t="str">
        <f>'Fun Patches'!C19</f>
        <v>&lt;List Patch Here&gt;</v>
      </c>
      <c r="X18" s="475" t="str">
        <f>IF(Summary!$R127="E","E","")</f>
        <v/>
      </c>
      <c r="Y18" s="475" t="str">
        <f>IF(Summary!$S127="Y","R","")</f>
        <v/>
      </c>
      <c r="AA18" s="472"/>
      <c r="AB18" s="287"/>
      <c r="AC18" s="288"/>
    </row>
    <row r="19" spans="2:29" ht="12.95" customHeight="1" thickBot="1">
      <c r="B19" s="360"/>
      <c r="C19" s="370" t="s">
        <v>530</v>
      </c>
      <c r="D19" s="292" t="str">
        <f>IF(Badges!$L496="A","/","")</f>
        <v/>
      </c>
      <c r="E19" s="292" t="str">
        <f>IF(Badges!$L500="A","/","")</f>
        <v/>
      </c>
      <c r="F19" s="292" t="str">
        <f>IF(Badges!$L504="A","/","")</f>
        <v/>
      </c>
      <c r="G19" s="292" t="str">
        <f>IF(Badges!$L508="A","/","")</f>
        <v/>
      </c>
      <c r="H19" s="292" t="str">
        <f>IF(Badges!$L512="A","/","")</f>
        <v/>
      </c>
      <c r="I19" s="293" t="str">
        <f>IF(Summary!$R26="E","E","")</f>
        <v/>
      </c>
      <c r="J19" s="293" t="str">
        <f>IF(Summary!$S26="Y","R","")</f>
        <v/>
      </c>
      <c r="L19" s="360"/>
      <c r="M19" s="381" t="s">
        <v>1091</v>
      </c>
      <c r="N19" s="376"/>
      <c r="O19" s="376"/>
      <c r="P19" s="376"/>
      <c r="Q19" s="376"/>
      <c r="R19" s="377"/>
      <c r="S19" s="295" t="str">
        <f>IF(Summary!$R78="E","E","")</f>
        <v/>
      </c>
      <c r="T19" s="295" t="str">
        <f>IF(Summary!$S78="Y","R","")</f>
        <v/>
      </c>
      <c r="U19" s="354" t="str">
        <f>IF(COUNTIF(S16:S19,"E")=4,"C"," ")</f>
        <v xml:space="preserve"> </v>
      </c>
      <c r="W19" s="476" t="str">
        <f>'Fun Patches'!C20</f>
        <v>&lt;List Patch Here&gt;</v>
      </c>
      <c r="X19" s="475" t="str">
        <f>IF(Summary!$R128="E","E","")</f>
        <v/>
      </c>
      <c r="Y19" s="475" t="str">
        <f>IF(Summary!$S128="Y","R","")</f>
        <v/>
      </c>
      <c r="AA19" s="472"/>
      <c r="AB19" s="287"/>
      <c r="AC19" s="288"/>
    </row>
    <row r="20" spans="2:29" ht="12.95" customHeight="1">
      <c r="B20" s="360"/>
      <c r="C20" s="365" t="s">
        <v>551</v>
      </c>
      <c r="D20" s="334" t="str">
        <f>IF(Badges!$L519="A","/","")</f>
        <v/>
      </c>
      <c r="E20" s="334" t="str">
        <f>IF(Badges!$L523="A","/","")</f>
        <v/>
      </c>
      <c r="F20" s="334" t="str">
        <f>IF(Badges!$L527="A","/","")</f>
        <v/>
      </c>
      <c r="G20" s="334" t="str">
        <f>IF(Badges!$L531="A","/","")</f>
        <v/>
      </c>
      <c r="H20" s="334" t="str">
        <f>IF(Badges!$L535="A","/","")</f>
        <v/>
      </c>
      <c r="I20" s="301" t="str">
        <f>IF(Summary!$R27="E","E","")</f>
        <v/>
      </c>
      <c r="J20" s="301" t="str">
        <f>IF(Summary!$S27="Y","R","")</f>
        <v/>
      </c>
      <c r="L20" s="360"/>
      <c r="M20" s="378" t="s">
        <v>935</v>
      </c>
      <c r="N20" s="379"/>
      <c r="O20" s="379"/>
      <c r="P20" s="379"/>
      <c r="Q20" s="379"/>
      <c r="R20" s="380"/>
      <c r="S20" s="293" t="str">
        <f>IF(Summary!$R79="E","E","")</f>
        <v/>
      </c>
      <c r="T20" s="293" t="str">
        <f>IF(Summary!$S79="Y","R","")</f>
        <v/>
      </c>
      <c r="W20" s="476" t="str">
        <f>'Fun Patches'!C21</f>
        <v>&lt;List Patch Here&gt;</v>
      </c>
      <c r="X20" s="475" t="str">
        <f>IF(Summary!$R129="E","E","")</f>
        <v/>
      </c>
      <c r="Y20" s="475" t="str">
        <f>IF(Summary!$S129="Y","R","")</f>
        <v/>
      </c>
      <c r="AA20" s="472"/>
      <c r="AB20" s="287"/>
      <c r="AC20" s="288"/>
    </row>
    <row r="21" spans="2:29" ht="12.95" customHeight="1" thickBot="1">
      <c r="B21" s="360"/>
      <c r="C21" s="374" t="s">
        <v>572</v>
      </c>
      <c r="D21" s="297" t="str">
        <f>IF(Badges!$L542="A","/","")</f>
        <v/>
      </c>
      <c r="E21" s="297" t="str">
        <f>IF(Badges!$L546="A","/","")</f>
        <v/>
      </c>
      <c r="F21" s="297" t="str">
        <f>IF(Badges!$L550="A","/","")</f>
        <v/>
      </c>
      <c r="G21" s="297" t="str">
        <f>IF(Badges!$L554="A","/","")</f>
        <v/>
      </c>
      <c r="H21" s="297" t="str">
        <f>IF(Badges!$L558="A","/","")</f>
        <v/>
      </c>
      <c r="I21" s="295" t="str">
        <f>IF(Summary!$R28="E","E","")</f>
        <v/>
      </c>
      <c r="J21" s="295" t="str">
        <f>IF(Summary!$S28="Y","R","")</f>
        <v/>
      </c>
      <c r="L21" s="360"/>
      <c r="M21" s="371" t="s">
        <v>1092</v>
      </c>
      <c r="N21" s="372"/>
      <c r="O21" s="372"/>
      <c r="P21" s="372"/>
      <c r="Q21" s="372"/>
      <c r="R21" s="373"/>
      <c r="S21" s="295" t="str">
        <f>IF(Summary!$R80="E","E","")</f>
        <v/>
      </c>
      <c r="T21" s="295" t="str">
        <f>IF(Summary!$S80="Y","R","")</f>
        <v/>
      </c>
      <c r="U21" s="354" t="str">
        <f>IF(COUNTIF(S20:S21,"E")=2,"C"," ")</f>
        <v xml:space="preserve"> </v>
      </c>
      <c r="W21" s="476" t="str">
        <f>'Fun Patches'!C22</f>
        <v>&lt;List Patch Here&gt;</v>
      </c>
      <c r="X21" s="475" t="str">
        <f>IF(Summary!$R130="E","E","")</f>
        <v/>
      </c>
      <c r="Y21" s="475" t="str">
        <f>IF(Summary!$S130="Y","R","")</f>
        <v/>
      </c>
      <c r="AA21" s="472"/>
      <c r="AB21" s="287"/>
      <c r="AC21" s="288"/>
    </row>
    <row r="22" spans="2:29" ht="12.95" customHeight="1">
      <c r="B22" s="360"/>
      <c r="C22" s="365" t="s">
        <v>593</v>
      </c>
      <c r="D22" s="292" t="str">
        <f>IF(Badges!$L565="A","/","")</f>
        <v/>
      </c>
      <c r="E22" s="292" t="str">
        <f>IF(Badges!$L569="A","/","")</f>
        <v/>
      </c>
      <c r="F22" s="292" t="str">
        <f>IF(Badges!$L573="A","/","")</f>
        <v/>
      </c>
      <c r="G22" s="292" t="str">
        <f>IF(Badges!$L577="A","/","")</f>
        <v/>
      </c>
      <c r="H22" s="292" t="str">
        <f>IF(Badges!$L581="A","/","")</f>
        <v/>
      </c>
      <c r="I22" s="293" t="str">
        <f>IF(Summary!$R29="E","E","")</f>
        <v/>
      </c>
      <c r="J22" s="293" t="str">
        <f>IF(Summary!$S29="Y","R","")</f>
        <v/>
      </c>
      <c r="K22" s="285" t="str">
        <f>IF(COUNT(#REF!)=2,MAX(#REF!),"")</f>
        <v/>
      </c>
      <c r="L22" s="360"/>
      <c r="M22" s="362" t="s">
        <v>942</v>
      </c>
      <c r="N22" s="363"/>
      <c r="O22" s="363"/>
      <c r="P22" s="363"/>
      <c r="Q22" s="363"/>
      <c r="R22" s="364"/>
      <c r="S22" s="293" t="str">
        <f>IF(Summary!$R81="E","E","")</f>
        <v/>
      </c>
      <c r="T22" s="293" t="str">
        <f>IF(Summary!$S81="Y","R","")</f>
        <v/>
      </c>
      <c r="U22" s="354" t="str">
        <f>IF(COUNTIF(S22:S23,"E")=2,"C"," ")</f>
        <v xml:space="preserve"> </v>
      </c>
      <c r="W22" s="476" t="str">
        <f>'Fun Patches'!C23</f>
        <v>&lt;List Patch Here&gt;</v>
      </c>
      <c r="X22" s="475" t="str">
        <f>IF(Summary!$R131="E","E","")</f>
        <v/>
      </c>
      <c r="Y22" s="475" t="str">
        <f>IF(Summary!$S131="Y","R","")</f>
        <v/>
      </c>
      <c r="AA22" s="472"/>
      <c r="AB22" s="287"/>
      <c r="AC22" s="288"/>
    </row>
    <row r="23" spans="2:29" ht="12.95" customHeight="1" thickBot="1">
      <c r="B23" s="360"/>
      <c r="C23" s="365" t="s">
        <v>614</v>
      </c>
      <c r="D23" s="334" t="str">
        <f>IF(Badges!$L588="A","/","")</f>
        <v/>
      </c>
      <c r="E23" s="334" t="str">
        <f>IF(Badges!$L592="A","/","")</f>
        <v/>
      </c>
      <c r="F23" s="334" t="str">
        <f>IF(Badges!$L596="A","/","")</f>
        <v/>
      </c>
      <c r="G23" s="334" t="str">
        <f>IF(Badges!$L600="A","/","")</f>
        <v/>
      </c>
      <c r="H23" s="334" t="str">
        <f>IF(Badges!$L604="A","/","")</f>
        <v/>
      </c>
      <c r="I23" s="301" t="str">
        <f>IF(Summary!$R30="E","E","")</f>
        <v/>
      </c>
      <c r="J23" s="301" t="str">
        <f>IF(Summary!$S30="Y","R","")</f>
        <v/>
      </c>
      <c r="L23" s="360"/>
      <c r="M23" s="375" t="s">
        <v>1093</v>
      </c>
      <c r="N23" s="376"/>
      <c r="O23" s="376"/>
      <c r="P23" s="376"/>
      <c r="Q23" s="376"/>
      <c r="R23" s="377"/>
      <c r="S23" s="295" t="str">
        <f>IF(Summary!$R82="E","E","")</f>
        <v/>
      </c>
      <c r="T23" s="295" t="str">
        <f>IF(Summary!$S82="Y","R","")</f>
        <v/>
      </c>
      <c r="U23" s="354" t="str">
        <f>IF(COUNTIF(S24:S25,"E")=2,"C"," ")</f>
        <v xml:space="preserve"> </v>
      </c>
      <c r="W23" s="476" t="str">
        <f>'Fun Patches'!C24</f>
        <v>&lt;List Patch Here&gt;</v>
      </c>
      <c r="X23" s="475" t="str">
        <f>IF(Summary!$R132="E","E","")</f>
        <v/>
      </c>
      <c r="Y23" s="475" t="str">
        <f>IF(Summary!$S132="Y","R","")</f>
        <v/>
      </c>
      <c r="AA23" s="472"/>
      <c r="AB23" s="287"/>
      <c r="AC23" s="288"/>
    </row>
    <row r="24" spans="2:29" ht="12.95" customHeight="1" thickBot="1">
      <c r="B24" s="360"/>
      <c r="C24" s="365" t="s">
        <v>635</v>
      </c>
      <c r="D24" s="297" t="str">
        <f>IF(Badges!$L611="A","/","")</f>
        <v/>
      </c>
      <c r="E24" s="297" t="str">
        <f>IF(Badges!$L615="A","/","")</f>
        <v/>
      </c>
      <c r="F24" s="297" t="str">
        <f>IF(Badges!$L619="A","/","")</f>
        <v/>
      </c>
      <c r="G24" s="297" t="str">
        <f>IF(Badges!$L623="A","/","")</f>
        <v/>
      </c>
      <c r="H24" s="297" t="str">
        <f>IF(Badges!$L627="A","/","")</f>
        <v/>
      </c>
      <c r="I24" s="295" t="str">
        <f>IF(Summary!$R31="E","E","")</f>
        <v/>
      </c>
      <c r="J24" s="295" t="str">
        <f>IF(Summary!$S31="Y","R","")</f>
        <v/>
      </c>
      <c r="K24" s="285" t="str">
        <f>IF(COUNT(#REF!)=2,MAX(#REF!),"")</f>
        <v/>
      </c>
      <c r="L24" s="360"/>
      <c r="M24" s="378" t="s">
        <v>948</v>
      </c>
      <c r="N24" s="379"/>
      <c r="O24" s="379"/>
      <c r="P24" s="379"/>
      <c r="Q24" s="379"/>
      <c r="R24" s="380"/>
      <c r="S24" s="293" t="str">
        <f>IF(Summary!$R83="E","E","")</f>
        <v/>
      </c>
      <c r="T24" s="293" t="str">
        <f>IF(Summary!$S83="Y","R","")</f>
        <v/>
      </c>
      <c r="U24" s="439"/>
      <c r="W24" s="476" t="str">
        <f>'Fun Patches'!C25</f>
        <v>&lt;List Patch Here&gt;</v>
      </c>
      <c r="X24" s="475" t="str">
        <f>IF(Summary!$R133="E","E","")</f>
        <v/>
      </c>
      <c r="Y24" s="475" t="str">
        <f>IF(Summary!$S133="Y","R","")</f>
        <v/>
      </c>
      <c r="AA24" s="472"/>
      <c r="AB24" s="287"/>
      <c r="AC24" s="288"/>
    </row>
    <row r="25" spans="2:29" ht="12.95" customHeight="1">
      <c r="B25" s="360"/>
      <c r="C25" s="370" t="s">
        <v>655</v>
      </c>
      <c r="D25" s="292" t="str">
        <f>IF(Badges!$L634="A","/","")</f>
        <v/>
      </c>
      <c r="E25" s="292" t="str">
        <f>IF(Badges!$L638="A","/","")</f>
        <v/>
      </c>
      <c r="F25" s="292" t="str">
        <f>IF(Badges!$L642="A","/","")</f>
        <v/>
      </c>
      <c r="G25" s="292" t="str">
        <f>IF(Badges!$L646="A","/","")</f>
        <v/>
      </c>
      <c r="H25" s="292" t="str">
        <f>IF(Badges!$L650="A","/","")</f>
        <v/>
      </c>
      <c r="I25" s="293" t="str">
        <f>IF(Summary!$R32="E","E","")</f>
        <v/>
      </c>
      <c r="J25" s="293" t="str">
        <f>IF(Summary!$S32="Y","R","")</f>
        <v/>
      </c>
      <c r="L25" s="360"/>
      <c r="M25" s="375" t="s">
        <v>1094</v>
      </c>
      <c r="N25" s="376"/>
      <c r="O25" s="376"/>
      <c r="P25" s="376"/>
      <c r="Q25" s="376"/>
      <c r="R25" s="377"/>
      <c r="S25" s="293" t="str">
        <f>IF(Summary!$R84="E","E","")</f>
        <v/>
      </c>
      <c r="T25" s="293" t="str">
        <f>IF(Summary!$S84="Y","R","")</f>
        <v/>
      </c>
      <c r="U25" s="607" t="s">
        <v>1136</v>
      </c>
      <c r="W25" s="476" t="str">
        <f>'Fun Patches'!C26</f>
        <v>&lt;List Patch Here&gt;</v>
      </c>
      <c r="X25" s="475" t="str">
        <f>IF(Summary!$R134="E","E","")</f>
        <v/>
      </c>
      <c r="Y25" s="475" t="str">
        <f>IF(Summary!$S134="Y","R","")</f>
        <v/>
      </c>
      <c r="AA25" s="472"/>
      <c r="AB25" s="287"/>
      <c r="AC25" s="288"/>
    </row>
    <row r="26" spans="2:29" ht="12.95" customHeight="1">
      <c r="B26" s="360"/>
      <c r="C26" s="365" t="s">
        <v>692</v>
      </c>
      <c r="D26" s="334" t="str">
        <f>IF(Badges!$L680="A","/","")</f>
        <v/>
      </c>
      <c r="E26" s="334" t="str">
        <f>IF(Badges!$L684="A","/","")</f>
        <v/>
      </c>
      <c r="F26" s="334" t="str">
        <f>IF(Badges!$L688="A","/","")</f>
        <v/>
      </c>
      <c r="G26" s="334" t="str">
        <f>IF(Badges!$L692="A","/","")</f>
        <v/>
      </c>
      <c r="H26" s="334" t="str">
        <f>IF(Badges!$L696="A","/","")</f>
        <v/>
      </c>
      <c r="I26" s="301" t="str">
        <f>IF(Summary!$R34="E","E","")</f>
        <v/>
      </c>
      <c r="J26" s="301" t="str">
        <f>IF(Summary!$S34="Y","R","")</f>
        <v/>
      </c>
      <c r="K26" s="285" t="str">
        <f>IF(COUNT(#REF!)=2,MAX(#REF!),"")</f>
        <v/>
      </c>
      <c r="L26" s="398"/>
      <c r="M26" s="398"/>
      <c r="N26" s="399"/>
      <c r="O26" s="399"/>
      <c r="P26" s="399"/>
      <c r="Q26" s="399"/>
      <c r="R26" s="399"/>
      <c r="S26" s="470"/>
      <c r="T26" s="470"/>
      <c r="U26" s="607"/>
      <c r="W26" s="476" t="str">
        <f>'Fun Patches'!C27</f>
        <v>&lt;List Patch Here&gt;</v>
      </c>
      <c r="X26" s="475" t="str">
        <f>IF(Summary!$R135="E","E","")</f>
        <v/>
      </c>
      <c r="Y26" s="475" t="str">
        <f>IF(Summary!$S135="Y","R","")</f>
        <v/>
      </c>
      <c r="AA26" s="472"/>
      <c r="AB26" s="287"/>
      <c r="AC26" s="288"/>
    </row>
    <row r="27" spans="2:29" ht="12.95" customHeight="1" thickBot="1">
      <c r="B27" s="360"/>
      <c r="C27" s="374" t="s">
        <v>713</v>
      </c>
      <c r="D27" s="297" t="str">
        <f>IF(Badges!$L703="A","/","")</f>
        <v/>
      </c>
      <c r="E27" s="297" t="str">
        <f>IF(Badges!$L707="A","/","")</f>
        <v/>
      </c>
      <c r="F27" s="297" t="str">
        <f>IF(Badges!$L711="A","/","")</f>
        <v/>
      </c>
      <c r="G27" s="297" t="str">
        <f>IF(Badges!$L715="A","/","")</f>
        <v/>
      </c>
      <c r="H27" s="297" t="str">
        <f>IF(Badges!$L719="A","/","")</f>
        <v/>
      </c>
      <c r="I27" s="295" t="str">
        <f>IF(Summary!$R35="E","E","")</f>
        <v/>
      </c>
      <c r="J27" s="295" t="str">
        <f>IF(Summary!$S35="Y","R","")</f>
        <v/>
      </c>
      <c r="L27" s="300"/>
      <c r="M27" s="300"/>
      <c r="N27" s="300"/>
      <c r="O27" s="300"/>
      <c r="P27" s="300"/>
      <c r="Q27" s="300"/>
      <c r="R27" s="300"/>
      <c r="S27" s="307"/>
      <c r="T27" s="307"/>
      <c r="U27" s="607"/>
      <c r="W27" s="476" t="str">
        <f>'Fun Patches'!C28</f>
        <v>&lt;List Patch Here&gt;</v>
      </c>
      <c r="X27" s="475" t="str">
        <f>IF(Summary!$R136="E","E","")</f>
        <v/>
      </c>
      <c r="Y27" s="475" t="str">
        <f>IF(Summary!$S136="Y","R","")</f>
        <v/>
      </c>
      <c r="AA27" s="472"/>
      <c r="AB27" s="287"/>
      <c r="AC27" s="288"/>
    </row>
    <row r="28" spans="2:29" ht="12.95" customHeight="1">
      <c r="B28" s="360"/>
      <c r="C28" s="365" t="s">
        <v>734</v>
      </c>
      <c r="D28" s="292" t="str">
        <f>IF(Badges!$L726="A","/","")</f>
        <v/>
      </c>
      <c r="E28" s="292" t="str">
        <f>IF(Badges!$L730="A","/","")</f>
        <v/>
      </c>
      <c r="F28" s="292" t="str">
        <f>IF(Badges!$L734="A","/","")</f>
        <v/>
      </c>
      <c r="G28" s="292" t="str">
        <f>IF(Badges!$L738="A","/","")</f>
        <v/>
      </c>
      <c r="H28" s="292" t="str">
        <f>IF(Badges!$L742="A","/","")</f>
        <v/>
      </c>
      <c r="I28" s="293" t="str">
        <f>IF(Summary!$R36="E","E","")</f>
        <v/>
      </c>
      <c r="J28" s="293" t="str">
        <f>IF(Summary!$S36="Y","R","")</f>
        <v/>
      </c>
      <c r="L28" s="611" t="str">
        <f>'Age-Level'!C117</f>
        <v>Investiture</v>
      </c>
      <c r="M28" s="611"/>
      <c r="N28" s="611"/>
      <c r="O28" s="611"/>
      <c r="P28" s="611"/>
      <c r="Q28" s="611"/>
      <c r="R28" s="613"/>
      <c r="S28" s="293" t="str">
        <f>IF(Summary!$R108="E","E","")</f>
        <v/>
      </c>
      <c r="T28" s="293" t="str">
        <f>IF(Summary!$S108="Y","R","")</f>
        <v/>
      </c>
      <c r="U28" s="607"/>
      <c r="W28" s="476" t="str">
        <f>'Fun Patches'!C29</f>
        <v>&lt;List Patch Here&gt;</v>
      </c>
      <c r="X28" s="475" t="str">
        <f>IF(Summary!$R137="E","E","")</f>
        <v/>
      </c>
      <c r="Y28" s="475" t="str">
        <f>IF(Summary!$S137="Y","R","")</f>
        <v/>
      </c>
      <c r="AA28" s="472"/>
      <c r="AB28" s="287"/>
      <c r="AC28" s="288"/>
    </row>
    <row r="29" spans="2:29" ht="12.95" customHeight="1">
      <c r="B29" s="360"/>
      <c r="C29" s="365" t="s">
        <v>1059</v>
      </c>
      <c r="D29" s="334" t="str">
        <f>IF(Badges!$L103="A","/","")</f>
        <v/>
      </c>
      <c r="E29" s="334" t="str">
        <f>IF(Badges!$L107="A","/","")</f>
        <v/>
      </c>
      <c r="F29" s="334" t="str">
        <f>IF(Badges!$L111="A","/","")</f>
        <v/>
      </c>
      <c r="G29" s="334" t="str">
        <f>IF(Badges!$L115="A","/","")</f>
        <v/>
      </c>
      <c r="H29" s="334" t="str">
        <f>IF(Badges!$L119="A","/","")</f>
        <v/>
      </c>
      <c r="I29" s="301" t="str">
        <f>IF(Summary!$R8="E","E","")</f>
        <v/>
      </c>
      <c r="J29" s="301" t="str">
        <f>IF(Summary!$S8="Y","R","")</f>
        <v/>
      </c>
      <c r="L29" s="611" t="str">
        <f>'Age-Level'!C118</f>
        <v>Rededication (1st year)</v>
      </c>
      <c r="M29" s="611"/>
      <c r="N29" s="611"/>
      <c r="O29" s="611"/>
      <c r="P29" s="611"/>
      <c r="Q29" s="611"/>
      <c r="R29" s="613"/>
      <c r="S29" s="293" t="str">
        <f>IF(Summary!$R109="E","E","")</f>
        <v/>
      </c>
      <c r="T29" s="293" t="str">
        <f>IF(Summary!$S109="Y","R","")</f>
        <v/>
      </c>
      <c r="U29" s="607"/>
      <c r="W29" s="476" t="str">
        <f>'Fun Patches'!C30</f>
        <v>&lt;List Patch Here&gt;</v>
      </c>
      <c r="X29" s="475" t="str">
        <f>IF(Summary!$R138="E","E","")</f>
        <v/>
      </c>
      <c r="Y29" s="475" t="str">
        <f>IF(Summary!$S138="Y","R","")</f>
        <v/>
      </c>
      <c r="AA29" s="472"/>
      <c r="AB29" s="287"/>
      <c r="AC29" s="288"/>
    </row>
    <row r="30" spans="2:29" ht="12.95" customHeight="1" thickBot="1">
      <c r="B30" s="360"/>
      <c r="C30" s="369" t="s">
        <v>1095</v>
      </c>
      <c r="D30" s="297" t="str">
        <f>IF(Badges!$L749="A","/","")</f>
        <v/>
      </c>
      <c r="E30" s="297" t="str">
        <f>IF(Badges!$L753="A","/","")</f>
        <v/>
      </c>
      <c r="F30" s="297" t="str">
        <f>IF(Badges!$L757="A","/","")</f>
        <v/>
      </c>
      <c r="G30" s="297" t="str">
        <f>IF(Badges!$L761="A","/","")</f>
        <v/>
      </c>
      <c r="H30" s="297" t="str">
        <f>IF(Badges!$L765="A","/","")</f>
        <v/>
      </c>
      <c r="I30" s="295" t="str">
        <f>IF(Summary!$R37="E","E","")</f>
        <v/>
      </c>
      <c r="J30" s="295" t="str">
        <f>IF(Summary!$S37="Y","R","")</f>
        <v/>
      </c>
      <c r="L30" s="611" t="str">
        <f>'Age-Level'!C119</f>
        <v>Rededication (2nd year)</v>
      </c>
      <c r="M30" s="611"/>
      <c r="N30" s="611"/>
      <c r="O30" s="611"/>
      <c r="P30" s="611"/>
      <c r="Q30" s="611"/>
      <c r="R30" s="613"/>
      <c r="S30" s="293" t="str">
        <f>IF(Summary!$R110="E","E","")</f>
        <v/>
      </c>
      <c r="T30" s="293" t="str">
        <f>IF(Summary!$S110="Y","R","")</f>
        <v/>
      </c>
      <c r="U30" s="607"/>
      <c r="W30" s="476" t="str">
        <f>'Fun Patches'!C31</f>
        <v>&lt;List Patch Here&gt;</v>
      </c>
      <c r="X30" s="475" t="str">
        <f>IF(Summary!$R139="E","E","")</f>
        <v/>
      </c>
      <c r="Y30" s="475" t="str">
        <f>IF(Summary!$S139="Y","R","")</f>
        <v/>
      </c>
      <c r="AA30" s="472"/>
      <c r="AB30" s="287"/>
      <c r="AC30" s="288"/>
    </row>
    <row r="31" spans="2:29" ht="12.95" customHeight="1">
      <c r="B31" s="360"/>
      <c r="C31" s="370" t="s">
        <v>756</v>
      </c>
      <c r="D31" s="292" t="str">
        <f>IF(Badges!$L772="A","/","")</f>
        <v/>
      </c>
      <c r="E31" s="292" t="str">
        <f>IF(Badges!$L776="A","/","")</f>
        <v/>
      </c>
      <c r="F31" s="292" t="str">
        <f>IF(Badges!$L780="A","/","")</f>
        <v/>
      </c>
      <c r="G31" s="292" t="str">
        <f>IF(Badges!$L784="A","/","")</f>
        <v/>
      </c>
      <c r="H31" s="292" t="str">
        <f>IF(Badges!$L788="A","/","")</f>
        <v/>
      </c>
      <c r="I31" s="293" t="str">
        <f>IF(Summary!$R38="E","E","")</f>
        <v/>
      </c>
      <c r="J31" s="293" t="str">
        <f>IF(Summary!$S38="Y","R","")</f>
        <v/>
      </c>
      <c r="L31" s="611" t="str">
        <f>'Age-Level'!C120</f>
        <v>Rededication (3rd year)</v>
      </c>
      <c r="M31" s="611"/>
      <c r="N31" s="611"/>
      <c r="O31" s="611"/>
      <c r="P31" s="611"/>
      <c r="Q31" s="611"/>
      <c r="R31" s="613"/>
      <c r="S31" s="293" t="str">
        <f>IF(Summary!$R111="E","E","")</f>
        <v/>
      </c>
      <c r="T31" s="293" t="str">
        <f>IF(Summary!$S111="Y","R","")</f>
        <v/>
      </c>
      <c r="U31" s="607"/>
      <c r="W31" s="476" t="str">
        <f>'Fun Patches'!C32</f>
        <v>&lt;List Patch Here&gt;</v>
      </c>
      <c r="X31" s="475" t="str">
        <f>IF(Summary!$R140="E","E","")</f>
        <v/>
      </c>
      <c r="Y31" s="475" t="str">
        <f>IF(Summary!$S140="Y","R","")</f>
        <v/>
      </c>
      <c r="AA31" s="472"/>
      <c r="AB31" s="287"/>
      <c r="AC31" s="288"/>
    </row>
    <row r="32" spans="2:29" ht="12.95" customHeight="1" thickBot="1">
      <c r="B32" s="360"/>
      <c r="C32" s="374" t="s">
        <v>777</v>
      </c>
      <c r="D32" s="297" t="str">
        <f>IF(Badges!$L791="C","/","")</f>
        <v/>
      </c>
      <c r="E32" s="297" t="str">
        <f>IF(Badges!$L792="C","/","")</f>
        <v/>
      </c>
      <c r="F32" s="297" t="str">
        <f>IF(Badges!$L793="C","/","")</f>
        <v/>
      </c>
      <c r="G32" s="297" t="str">
        <f>IF(Badges!$L794="C","/","")</f>
        <v/>
      </c>
      <c r="H32" s="297" t="str">
        <f>IF(Badges!$L795="C","/","")</f>
        <v/>
      </c>
      <c r="I32" s="295" t="str">
        <f>IF(Summary!$R39="E","E","")</f>
        <v/>
      </c>
      <c r="J32" s="295" t="str">
        <f>IF(Summary!$S39="Y","R","")</f>
        <v/>
      </c>
      <c r="L32" s="398"/>
      <c r="M32" s="398"/>
      <c r="N32" s="399"/>
      <c r="O32" s="399"/>
      <c r="P32" s="399"/>
      <c r="Q32" s="399"/>
      <c r="R32" s="399"/>
      <c r="S32" s="470"/>
      <c r="T32" s="470"/>
      <c r="U32" s="607"/>
      <c r="W32" s="476" t="str">
        <f>'Fun Patches'!C33</f>
        <v>&lt;List Patch Here&gt;</v>
      </c>
      <c r="X32" s="475" t="str">
        <f>IF(Summary!$R141="E","E","")</f>
        <v/>
      </c>
      <c r="Y32" s="475" t="str">
        <f>IF(Summary!$S141="Y","R","")</f>
        <v/>
      </c>
      <c r="AA32" s="472"/>
      <c r="AB32" s="287"/>
      <c r="AC32" s="288"/>
    </row>
    <row r="33" spans="2:29" ht="12.95" customHeight="1">
      <c r="B33" s="360"/>
      <c r="C33" s="361" t="s">
        <v>1096</v>
      </c>
      <c r="D33" s="292" t="str">
        <f>IF(Badges!$L802="A","/","")</f>
        <v/>
      </c>
      <c r="E33" s="292" t="str">
        <f>IF(Badges!$L806="A","/","")</f>
        <v/>
      </c>
      <c r="F33" s="292" t="str">
        <f>IF(Badges!$L810="A","/","")</f>
        <v/>
      </c>
      <c r="G33" s="292" t="str">
        <f>IF(Badges!$L814="A","/","")</f>
        <v/>
      </c>
      <c r="H33" s="292" t="str">
        <f>IF(Badges!$L818="A","/","")</f>
        <v/>
      </c>
      <c r="I33" s="293" t="str">
        <f>IF(Summary!$R40="E","E","")</f>
        <v/>
      </c>
      <c r="J33" s="293" t="str">
        <f>IF(Summary!$S40="Y","R","")</f>
        <v/>
      </c>
      <c r="L33" s="300"/>
      <c r="M33" s="300"/>
      <c r="N33" s="300"/>
      <c r="O33" s="300"/>
      <c r="P33" s="300"/>
      <c r="Q33" s="300"/>
      <c r="R33" s="300"/>
      <c r="S33" s="307"/>
      <c r="T33" s="307"/>
      <c r="U33" s="607"/>
      <c r="W33" s="476" t="str">
        <f>'Fun Patches'!C34</f>
        <v>&lt;List Patch Here&gt;</v>
      </c>
      <c r="X33" s="475" t="str">
        <f>IF(Summary!$R142="E","E","")</f>
        <v/>
      </c>
      <c r="Y33" s="475" t="str">
        <f>IF(Summary!$S142="Y","R","")</f>
        <v/>
      </c>
      <c r="AA33" s="472"/>
      <c r="AB33" s="287"/>
      <c r="AC33" s="288"/>
    </row>
    <row r="34" spans="2:29" ht="12.95" customHeight="1">
      <c r="B34" s="360"/>
      <c r="C34" s="369" t="s">
        <v>1060</v>
      </c>
      <c r="D34" s="334" t="str">
        <f>IF(Badges!$L825="A","/","")</f>
        <v/>
      </c>
      <c r="E34" s="334" t="str">
        <f>IF(Badges!$L829="A","/","")</f>
        <v/>
      </c>
      <c r="F34" s="334" t="str">
        <f>IF(Badges!$L833="A","/","")</f>
        <v/>
      </c>
      <c r="G34" s="334" t="str">
        <f>IF(Badges!$L837="A","/","")</f>
        <v/>
      </c>
      <c r="H34" s="334" t="str">
        <f>IF(Badges!$L841="A","/","")</f>
        <v/>
      </c>
      <c r="I34" s="301" t="str">
        <f>IF(Summary!$R41="E","E","")</f>
        <v/>
      </c>
      <c r="J34" s="301" t="str">
        <f>IF(Summary!$S41="Y","R","")</f>
        <v/>
      </c>
      <c r="L34" s="612" t="str">
        <f>'Council Own'!B6</f>
        <v>&lt;&lt;List Badge 1 Here&gt;&gt;</v>
      </c>
      <c r="M34" s="613"/>
      <c r="N34" s="292" t="str">
        <f>IF('Council Own'!$L11="A","/","")</f>
        <v/>
      </c>
      <c r="O34" s="292" t="str">
        <f>IF('Council Own'!$L15="A","/","")</f>
        <v/>
      </c>
      <c r="P34" s="292" t="str">
        <f>IF('Council Own'!$L19="A","/","")</f>
        <v/>
      </c>
      <c r="Q34" s="292" t="str">
        <f>IF('Council Own'!$L23="A","/","")</f>
        <v/>
      </c>
      <c r="R34" s="292" t="str">
        <f>IF('Council Own'!$L27="A","/","")</f>
        <v/>
      </c>
      <c r="S34" s="293" t="str">
        <f>IF(Summary!$R86="E","E","")</f>
        <v/>
      </c>
      <c r="T34" s="308" t="str">
        <f>IF(Summary!$S86="Y","R","")</f>
        <v/>
      </c>
      <c r="U34" s="607"/>
      <c r="W34" s="476" t="str">
        <f>'Fun Patches'!C35</f>
        <v>&lt;List Patch Here&gt;</v>
      </c>
      <c r="X34" s="475" t="str">
        <f>IF(Summary!$R143="E","E","")</f>
        <v/>
      </c>
      <c r="Y34" s="475" t="str">
        <f>IF(Summary!$S143="Y","R","")</f>
        <v/>
      </c>
      <c r="AA34" s="472"/>
      <c r="AB34" s="287"/>
      <c r="AC34" s="288"/>
    </row>
    <row r="35" spans="2:29" ht="12.95" customHeight="1">
      <c r="L35" s="612" t="str">
        <f>'Council Own'!B30</f>
        <v>&lt;&lt;List Badge 2 Here&gt;&gt;</v>
      </c>
      <c r="M35" s="613"/>
      <c r="N35" s="292" t="str">
        <f>IF('Council Own'!$L35="A","/","")</f>
        <v/>
      </c>
      <c r="O35" s="292" t="str">
        <f>IF('Council Own'!$L39="A","/","")</f>
        <v/>
      </c>
      <c r="P35" s="292" t="str">
        <f>IF('Council Own'!$L43="A","/","")</f>
        <v/>
      </c>
      <c r="Q35" s="292" t="str">
        <f>IF('Council Own'!$L47="A","/","")</f>
        <v/>
      </c>
      <c r="R35" s="292" t="str">
        <f>IF('Council Own'!$L51="A","/","")</f>
        <v/>
      </c>
      <c r="S35" s="293" t="str">
        <f>IF(Summary!$R87="E","E","")</f>
        <v/>
      </c>
      <c r="T35" s="308" t="str">
        <f>IF(Summary!$S87="Y","R","")</f>
        <v/>
      </c>
      <c r="U35" s="607"/>
      <c r="W35" s="476" t="str">
        <f>'Fun Patches'!C36</f>
        <v>&lt;List Patch Here&gt;</v>
      </c>
      <c r="X35" s="475" t="str">
        <f>IF(Summary!$R144="E","E","")</f>
        <v/>
      </c>
      <c r="Y35" s="475" t="str">
        <f>IF(Summary!$S144="Y","R","")</f>
        <v/>
      </c>
      <c r="AA35" s="472"/>
      <c r="AB35" s="287"/>
      <c r="AC35" s="288"/>
    </row>
    <row r="36" spans="2:29" ht="12.95" customHeight="1">
      <c r="L36" s="614" t="str">
        <f>'Council Own'!B54</f>
        <v>&lt;&lt;List Badge 3 Here&gt;&gt;</v>
      </c>
      <c r="M36" s="615"/>
      <c r="N36" s="334" t="str">
        <f>IF('Council Own'!$L59="A","/","")</f>
        <v/>
      </c>
      <c r="O36" s="334" t="str">
        <f>IF('Council Own'!$L63="A","/","")</f>
        <v/>
      </c>
      <c r="P36" s="334" t="str">
        <f>IF('Council Own'!$L67="A","/","")</f>
        <v/>
      </c>
      <c r="Q36" s="334" t="str">
        <f>IF('Council Own'!$L71="A","/","")</f>
        <v/>
      </c>
      <c r="R36" s="334" t="str">
        <f>IF('Council Own'!$L75="A","/","")</f>
        <v/>
      </c>
      <c r="S36" s="301" t="str">
        <f>IF(Summary!$R88="E","E","")</f>
        <v/>
      </c>
      <c r="T36" s="335" t="str">
        <f>IF(Summary!$S88="Y","R","")</f>
        <v/>
      </c>
      <c r="U36" s="607"/>
      <c r="W36" s="476" t="str">
        <f>'Fun Patches'!C37</f>
        <v>&lt;List Patch Here&gt;</v>
      </c>
      <c r="X36" s="475" t="str">
        <f>IF(Summary!$R145="E","E","")</f>
        <v/>
      </c>
      <c r="Y36" s="475" t="str">
        <f>IF(Summary!$S145="Y","R","")</f>
        <v/>
      </c>
      <c r="AA36" s="472"/>
      <c r="AB36" s="287"/>
      <c r="AC36" s="288"/>
    </row>
    <row r="37" spans="2:29" ht="12.95" customHeight="1">
      <c r="B37" s="382"/>
      <c r="C37" s="361" t="s">
        <v>509</v>
      </c>
      <c r="D37" s="292" t="str">
        <f>IF(Badges!$L473="A","/","")</f>
        <v/>
      </c>
      <c r="E37" s="292" t="str">
        <f>IF(Badges!$L477="A","/","")</f>
        <v/>
      </c>
      <c r="F37" s="292" t="str">
        <f>IF(Badges!$L481="A","/","")</f>
        <v/>
      </c>
      <c r="G37" s="292" t="str">
        <f>IF(Badges!$L485="A","/","")</f>
        <v/>
      </c>
      <c r="H37" s="292" t="str">
        <f>IF(Badges!$L489="A","/","")</f>
        <v/>
      </c>
      <c r="I37" s="293" t="str">
        <f>IF(Summary!$R25="E","E","")</f>
        <v/>
      </c>
      <c r="J37" s="293" t="str">
        <f>IF(Summary!$S25="Y","R","")</f>
        <v/>
      </c>
      <c r="L37" s="614" t="str">
        <f>'Council Own'!B78</f>
        <v>&lt;&lt;List Badge 4 Here&gt;&gt;</v>
      </c>
      <c r="M37" s="615"/>
      <c r="N37" s="334" t="str">
        <f>IF('Council Own'!$L83="A","/","")</f>
        <v/>
      </c>
      <c r="O37" s="334" t="str">
        <f>IF('Council Own'!$L87="A","/","")</f>
        <v/>
      </c>
      <c r="P37" s="334" t="str">
        <f>IF('Council Own'!$L91="A","/","")</f>
        <v/>
      </c>
      <c r="Q37" s="334" t="str">
        <f>IF('Council Own'!$L95="A","/","")</f>
        <v/>
      </c>
      <c r="R37" s="334" t="str">
        <f>IF('Council Own'!$L99="A","/","")</f>
        <v/>
      </c>
      <c r="S37" s="301" t="str">
        <f>IF(Summary!$R89="E","E","")</f>
        <v/>
      </c>
      <c r="T37" s="335" t="str">
        <f>IF(Summary!$S89="Y","R","")</f>
        <v/>
      </c>
      <c r="U37" s="607"/>
      <c r="W37" s="476" t="str">
        <f>'Fun Patches'!C38</f>
        <v>&lt;List Patch Here&gt;</v>
      </c>
      <c r="X37" s="475" t="str">
        <f>IF(Summary!$R146="E","E","")</f>
        <v/>
      </c>
      <c r="Y37" s="475" t="str">
        <f>IF(Summary!$S146="Y","R","")</f>
        <v/>
      </c>
      <c r="AA37" s="472"/>
      <c r="AB37" s="287"/>
      <c r="AC37" s="288"/>
    </row>
    <row r="38" spans="2:29" ht="12.95" customHeight="1" thickBot="1">
      <c r="B38" s="383"/>
      <c r="C38" s="374" t="s">
        <v>676</v>
      </c>
      <c r="D38" s="297" t="str">
        <f>IF(Badges!$L657="A","/","")</f>
        <v/>
      </c>
      <c r="E38" s="297" t="str">
        <f>IF(Badges!$L661="A","/","")</f>
        <v/>
      </c>
      <c r="F38" s="297" t="str">
        <f>IF(Badges!$L665="A","/","")</f>
        <v/>
      </c>
      <c r="G38" s="297" t="str">
        <f>IF(Badges!$L669="A","/","")</f>
        <v/>
      </c>
      <c r="H38" s="297" t="str">
        <f>IF(Badges!$L673="A","/","")</f>
        <v/>
      </c>
      <c r="I38" s="295" t="str">
        <f>IF(Summary!$R33="E","E","")</f>
        <v/>
      </c>
      <c r="J38" s="295" t="str">
        <f>IF(Summary!$S33="Y","R","")</f>
        <v/>
      </c>
      <c r="L38" s="614" t="str">
        <f>'Council Own'!B102</f>
        <v>&lt;&lt;List Badge 5 Here&gt;&gt;</v>
      </c>
      <c r="M38" s="615"/>
      <c r="N38" s="334" t="str">
        <f>IF('Council Own'!$L107="A","/","")</f>
        <v/>
      </c>
      <c r="O38" s="334" t="str">
        <f>IF('Council Own'!$L111="A","/","")</f>
        <v/>
      </c>
      <c r="P38" s="334" t="str">
        <f>IF('Council Own'!$L115="A","/","")</f>
        <v/>
      </c>
      <c r="Q38" s="334" t="str">
        <f>IF('Council Own'!$L119="A","/","")</f>
        <v/>
      </c>
      <c r="R38" s="334" t="str">
        <f>IF('Council Own'!$L123="A","/","")</f>
        <v/>
      </c>
      <c r="S38" s="301" t="str">
        <f>IF(Summary!$R90="E","E","")</f>
        <v/>
      </c>
      <c r="T38" s="335" t="str">
        <f>IF(Summary!$S90="Y","R","")</f>
        <v/>
      </c>
      <c r="U38" s="607"/>
      <c r="W38" s="476" t="str">
        <f>'Fun Patches'!C39</f>
        <v>&lt;List Patch Here&gt;</v>
      </c>
      <c r="X38" s="475" t="str">
        <f>IF(Summary!$R147="E","E","")</f>
        <v/>
      </c>
      <c r="Y38" s="475" t="str">
        <f>IF(Summary!$S147="Y","R","")</f>
        <v/>
      </c>
      <c r="AA38" s="472"/>
      <c r="AB38" s="287"/>
      <c r="AC38" s="288"/>
    </row>
    <row r="39" spans="2:29" ht="12.95" customHeight="1">
      <c r="B39" s="383"/>
      <c r="C39" s="361" t="s">
        <v>498</v>
      </c>
      <c r="D39" s="292" t="str">
        <f>IF(Badges!$L458="A","/","")</f>
        <v/>
      </c>
      <c r="E39" s="292" t="str">
        <f>IF(Badges!$L460="A","/","")</f>
        <v/>
      </c>
      <c r="F39" s="292" t="str">
        <f>IF(Badges!$L462="A","/","")</f>
        <v/>
      </c>
      <c r="G39" s="292" t="str">
        <f>IF(Badges!$L464="A","/","")</f>
        <v/>
      </c>
      <c r="H39" s="292" t="str">
        <f>IF(Badges!$L466="A","/","")</f>
        <v/>
      </c>
      <c r="I39" s="293" t="str">
        <f>IF(Summary!$R24="E","E","")</f>
        <v/>
      </c>
      <c r="J39" s="293" t="str">
        <f>IF(Summary!$S24="Y","R","")</f>
        <v/>
      </c>
      <c r="L39" s="614" t="str">
        <f>'Council Own'!B125</f>
        <v>&lt;&lt;List Badge 6 Here&gt;&gt;</v>
      </c>
      <c r="M39" s="615"/>
      <c r="N39" s="334" t="str">
        <f>IF('Council Own'!$L130="A","/","")</f>
        <v/>
      </c>
      <c r="O39" s="334" t="str">
        <f>IF('Council Own'!$L134="A","/","")</f>
        <v/>
      </c>
      <c r="P39" s="334" t="str">
        <f>IF('Council Own'!$L138="A","/","")</f>
        <v/>
      </c>
      <c r="Q39" s="334" t="str">
        <f>IF('Council Own'!$L142="A","/","")</f>
        <v/>
      </c>
      <c r="R39" s="334" t="str">
        <f>IF('Council Own'!$L146="A","/","")</f>
        <v/>
      </c>
      <c r="S39" s="301" t="str">
        <f>IF(Summary!$R91="E","E","")</f>
        <v/>
      </c>
      <c r="T39" s="335" t="str">
        <f>IF(Summary!$S91="Y","R","")</f>
        <v/>
      </c>
      <c r="U39" s="607"/>
      <c r="W39" s="476" t="str">
        <f>'Fun Patches'!C40</f>
        <v>&lt;List Patch Here&gt;</v>
      </c>
      <c r="X39" s="475" t="str">
        <f>IF(Summary!$R148="E","E","")</f>
        <v/>
      </c>
      <c r="Y39" s="475" t="str">
        <f>IF(Summary!$S148="Y","R","")</f>
        <v/>
      </c>
      <c r="AA39" s="472"/>
      <c r="AB39" s="287"/>
      <c r="AC39" s="288"/>
    </row>
    <row r="40" spans="2:29" ht="12.95" customHeight="1">
      <c r="B40" s="384"/>
      <c r="C40" s="369" t="s">
        <v>340</v>
      </c>
      <c r="D40" s="292" t="str">
        <f>IF(Badges!$L284="A","/","")</f>
        <v/>
      </c>
      <c r="E40" s="292" t="str">
        <f>IF(Badges!$L286="A","/","")</f>
        <v/>
      </c>
      <c r="F40" s="292" t="str">
        <f>IF(Badges!$L288="A","/","")</f>
        <v/>
      </c>
      <c r="G40" s="292" t="str">
        <f>IF(Badges!$L290="A","/","")</f>
        <v/>
      </c>
      <c r="H40" s="292" t="str">
        <f>IF(Badges!$L292="A","/","")</f>
        <v/>
      </c>
      <c r="I40" s="293" t="str">
        <f>IF(Summary!$R16="E","E","")</f>
        <v/>
      </c>
      <c r="J40" s="293" t="str">
        <f>IF(Summary!$S16="Y","R","")</f>
        <v/>
      </c>
      <c r="L40" s="614" t="str">
        <f>'Council Own'!B149</f>
        <v>&lt;&lt;List Badge 7 Here&gt;&gt;</v>
      </c>
      <c r="M40" s="615"/>
      <c r="N40" s="334" t="str">
        <f>IF('Council Own'!$L154="A","/","")</f>
        <v/>
      </c>
      <c r="O40" s="334" t="str">
        <f>IF('Council Own'!$L158="A","/","")</f>
        <v/>
      </c>
      <c r="P40" s="334" t="str">
        <f>IF('Council Own'!$L162="A","/","")</f>
        <v/>
      </c>
      <c r="Q40" s="334" t="str">
        <f>IF('Council Own'!$L166="A","/","")</f>
        <v/>
      </c>
      <c r="R40" s="334" t="str">
        <f>IF('Council Own'!$L170="A","/","")</f>
        <v/>
      </c>
      <c r="S40" s="301" t="str">
        <f>IF(Summary!$R92="E","E","")</f>
        <v/>
      </c>
      <c r="T40" s="335" t="str">
        <f>IF(Summary!$S92="Y","R","")</f>
        <v/>
      </c>
      <c r="U40" s="607"/>
      <c r="W40" s="476" t="str">
        <f>'Fun Patches'!C41</f>
        <v>&lt;List Patch Here&gt;</v>
      </c>
      <c r="X40" s="475" t="str">
        <f>IF(Summary!$R149="E","E","")</f>
        <v/>
      </c>
      <c r="Y40" s="475" t="str">
        <f>IF(Summary!$S149="Y","R","")</f>
        <v/>
      </c>
      <c r="AA40" s="472"/>
      <c r="AB40" s="287"/>
      <c r="AC40" s="288"/>
    </row>
    <row r="41" spans="2:29" ht="12.95" customHeight="1">
      <c r="L41" s="614" t="str">
        <f>'Council Own'!B173</f>
        <v>&lt;&lt;List Badge 8 Here&gt;&gt;</v>
      </c>
      <c r="M41" s="615"/>
      <c r="N41" s="334" t="str">
        <f>IF('Council Own'!$L178="A","/","")</f>
        <v/>
      </c>
      <c r="O41" s="334" t="str">
        <f>IF('Council Own'!$L182="A","/","")</f>
        <v/>
      </c>
      <c r="P41" s="334" t="str">
        <f>IF('Council Own'!$L186="A","/","")</f>
        <v/>
      </c>
      <c r="Q41" s="334" t="str">
        <f>IF('Council Own'!$L190="A","/","")</f>
        <v/>
      </c>
      <c r="R41" s="334" t="str">
        <f>IF('Council Own'!$L194="A","/","")</f>
        <v/>
      </c>
      <c r="S41" s="301" t="str">
        <f>IF(Summary!$R93="E","E","")</f>
        <v/>
      </c>
      <c r="T41" s="335" t="str">
        <f>IF(Summary!$S93="Y","R","")</f>
        <v/>
      </c>
      <c r="U41" s="607"/>
      <c r="W41" s="476" t="str">
        <f>'Fun Patches'!C42</f>
        <v>&lt;List Patch Here&gt;</v>
      </c>
      <c r="X41" s="475" t="str">
        <f>IF(Summary!$R150="E","E","")</f>
        <v/>
      </c>
      <c r="Y41" s="475" t="str">
        <f>IF(Summary!$S150="Y","R","")</f>
        <v/>
      </c>
      <c r="AA41" s="472"/>
      <c r="AB41" s="287"/>
      <c r="AC41" s="288"/>
    </row>
    <row r="42" spans="2:29" ht="12.95" customHeight="1">
      <c r="L42" s="614" t="str">
        <f>'Council Own'!B197</f>
        <v>&lt;&lt;List Badge 9 Here&gt;&gt;</v>
      </c>
      <c r="M42" s="615"/>
      <c r="N42" s="334" t="str">
        <f>IF('Council Own'!$L202="A","/","")</f>
        <v/>
      </c>
      <c r="O42" s="334" t="str">
        <f>IF('Council Own'!$L206="A","/","")</f>
        <v/>
      </c>
      <c r="P42" s="334" t="str">
        <f>IF('Council Own'!$L210="A","/","")</f>
        <v/>
      </c>
      <c r="Q42" s="334" t="str">
        <f>IF('Council Own'!$L214="A","/","")</f>
        <v/>
      </c>
      <c r="R42" s="334" t="str">
        <f>IF('Council Own'!$L218="A","/","")</f>
        <v/>
      </c>
      <c r="S42" s="301" t="str">
        <f>IF(Summary!$R94="E","E","")</f>
        <v/>
      </c>
      <c r="T42" s="335" t="str">
        <f>IF(Summary!$S94="Y","R","")</f>
        <v/>
      </c>
      <c r="U42" s="607"/>
      <c r="W42" s="476" t="str">
        <f>'Fun Patches'!C43</f>
        <v>&lt;List Patch Here&gt;</v>
      </c>
      <c r="X42" s="475" t="str">
        <f>IF(Summary!$R151="E","E","")</f>
        <v/>
      </c>
      <c r="Y42" s="475" t="str">
        <f>IF(Summary!$S151="Y","R","")</f>
        <v/>
      </c>
      <c r="AA42" s="472"/>
      <c r="AB42" s="287"/>
      <c r="AC42" s="288"/>
    </row>
    <row r="43" spans="2:29" ht="12.95" customHeight="1">
      <c r="B43" s="360"/>
      <c r="C43" s="361" t="s">
        <v>1061</v>
      </c>
      <c r="D43" s="292" t="str">
        <f>IF(Badges!$L846="C","/","")</f>
        <v/>
      </c>
      <c r="E43" s="292" t="str">
        <f>IF(Badges!$L847="C","/","")</f>
        <v/>
      </c>
      <c r="F43" s="292" t="str">
        <f>IF(Badges!$L848="C","/","")</f>
        <v/>
      </c>
      <c r="G43" s="292" t="str">
        <f>IF(Badges!$L849="C","/","")</f>
        <v/>
      </c>
      <c r="H43" s="292" t="str">
        <f>IF(Badges!$L850="C","/","")</f>
        <v/>
      </c>
      <c r="I43" s="293" t="str">
        <f>IF(Summary!$R43="E","E","")</f>
        <v/>
      </c>
      <c r="J43" s="293" t="str">
        <f>IF(Summary!$S43="Y","R","")</f>
        <v/>
      </c>
      <c r="L43" s="614" t="str">
        <f>'Council Own'!B221</f>
        <v>&lt;&lt;List Badge 10 Here&gt;&gt;</v>
      </c>
      <c r="M43" s="615"/>
      <c r="N43" s="334" t="str">
        <f>IF('Council Own'!$L226="A","/","")</f>
        <v/>
      </c>
      <c r="O43" s="334" t="str">
        <f>IF('Council Own'!$L230="A","/","")</f>
        <v/>
      </c>
      <c r="P43" s="334" t="str">
        <f>IF('Council Own'!$L234="A","/","")</f>
        <v/>
      </c>
      <c r="Q43" s="334" t="str">
        <f>IF('Council Own'!$L238="A","/","")</f>
        <v/>
      </c>
      <c r="R43" s="334" t="str">
        <f>IF('Council Own'!$L242="A","/","")</f>
        <v/>
      </c>
      <c r="S43" s="301" t="str">
        <f>IF(Summary!$R95="E","E","")</f>
        <v/>
      </c>
      <c r="T43" s="335" t="str">
        <f>IF(Summary!$S95="Y","R","")</f>
        <v/>
      </c>
      <c r="U43" s="607"/>
      <c r="W43" s="476" t="str">
        <f>'Fun Patches'!C44</f>
        <v>&lt;List Patch Here&gt;</v>
      </c>
      <c r="X43" s="475" t="str">
        <f>IF(Summary!$R152="E","E","")</f>
        <v/>
      </c>
      <c r="Y43" s="475" t="str">
        <f>IF(Summary!$S152="Y","R","")</f>
        <v/>
      </c>
      <c r="AA43" s="472"/>
      <c r="AB43" s="287"/>
      <c r="AC43" s="288"/>
    </row>
    <row r="44" spans="2:29" ht="12.95" customHeight="1">
      <c r="B44" s="360"/>
      <c r="C44" s="365" t="s">
        <v>1062</v>
      </c>
      <c r="D44" s="292" t="str">
        <f>IF(Badges!$L853="C","/","")</f>
        <v/>
      </c>
      <c r="E44" s="292" t="str">
        <f>IF(Badges!$L854="C","/","")</f>
        <v/>
      </c>
      <c r="F44" s="292" t="str">
        <f>IF(Badges!$L855="C","/","")</f>
        <v/>
      </c>
      <c r="G44" s="292" t="str">
        <f>IF(Badges!$L856="C","/","")</f>
        <v/>
      </c>
      <c r="H44" s="292" t="str">
        <f>IF(Badges!$L857="C","/","")</f>
        <v/>
      </c>
      <c r="I44" s="293" t="str">
        <f>IF(Summary!$R44="E","E","")</f>
        <v/>
      </c>
      <c r="J44" s="293" t="str">
        <f>IF(Summary!$S44="Y","R","")</f>
        <v/>
      </c>
      <c r="U44" s="607"/>
      <c r="W44" s="476" t="str">
        <f>'Fun Patches'!C45</f>
        <v>&lt;List Patch Here&gt;</v>
      </c>
      <c r="X44" s="475" t="str">
        <f>IF(Summary!$R153="E","E","")</f>
        <v/>
      </c>
      <c r="Y44" s="475" t="str">
        <f>IF(Summary!$S153="Y","R","")</f>
        <v/>
      </c>
      <c r="AA44" s="472"/>
      <c r="AB44" s="287"/>
      <c r="AC44" s="288"/>
    </row>
    <row r="45" spans="2:29" ht="12.95" customHeight="1" thickBot="1">
      <c r="B45" s="360"/>
      <c r="C45" s="374" t="s">
        <v>1063</v>
      </c>
      <c r="D45" s="297" t="str">
        <f>IF(Badges!$L860="C","/","")</f>
        <v/>
      </c>
      <c r="E45" s="297" t="str">
        <f>IF(Badges!$L861="C","/","")</f>
        <v/>
      </c>
      <c r="F45" s="297" t="str">
        <f>IF(Badges!$L862="C","/","")</f>
        <v/>
      </c>
      <c r="G45" s="297" t="str">
        <f>IF(Badges!$L863="C","/","")</f>
        <v/>
      </c>
      <c r="H45" s="297" t="str">
        <f>IF(Badges!$L864="C","/","")</f>
        <v/>
      </c>
      <c r="I45" s="295" t="str">
        <f>IF(Summary!$R45="E","E","")</f>
        <v/>
      </c>
      <c r="J45" s="295" t="str">
        <f>IF(Summary!$S45="Y","R","")</f>
        <v/>
      </c>
      <c r="U45" s="607"/>
      <c r="W45" s="476" t="str">
        <f>'Fun Patches'!C46</f>
        <v>&lt;List Patch Here&gt;</v>
      </c>
      <c r="X45" s="475" t="str">
        <f>IF(Summary!$R154="E","E","")</f>
        <v/>
      </c>
      <c r="Y45" s="475" t="str">
        <f>IF(Summary!$S154="Y","R","")</f>
        <v/>
      </c>
      <c r="AA45" s="472"/>
      <c r="AB45" s="287"/>
      <c r="AC45" s="288"/>
    </row>
    <row r="46" spans="2:29" ht="12.95" customHeight="1">
      <c r="B46" s="360"/>
      <c r="C46" s="361" t="s">
        <v>1064</v>
      </c>
      <c r="D46" s="292" t="str">
        <f>IF(Badges!$L868="C","/","")</f>
        <v/>
      </c>
      <c r="E46" s="292" t="str">
        <f>IF(Badges!$L869="C","/","")</f>
        <v/>
      </c>
      <c r="F46" s="292" t="str">
        <f>IF(Badges!$L870="C","/","")</f>
        <v/>
      </c>
      <c r="G46" s="292" t="str">
        <f>IF(Badges!$L871="C","/","")</f>
        <v/>
      </c>
      <c r="H46" s="292" t="str">
        <f>IF(Badges!$L872="C","/","")</f>
        <v/>
      </c>
      <c r="I46" s="293" t="str">
        <f>IF(Summary!$R47="E","E","")</f>
        <v/>
      </c>
      <c r="J46" s="293" t="str">
        <f>IF(Summary!$S47="Y","R","")</f>
        <v/>
      </c>
      <c r="L46" s="610"/>
      <c r="M46" s="610"/>
      <c r="N46" s="610"/>
      <c r="O46" s="610"/>
      <c r="P46" s="610"/>
      <c r="Q46" s="610"/>
      <c r="R46" s="616"/>
      <c r="S46" s="283"/>
      <c r="T46" s="284"/>
      <c r="U46" s="607"/>
      <c r="W46" s="476" t="str">
        <f>'Fun Patches'!C47</f>
        <v>&lt;List Patch Here&gt;</v>
      </c>
      <c r="X46" s="475" t="str">
        <f>IF(Summary!$R155="E","E","")</f>
        <v/>
      </c>
      <c r="Y46" s="475" t="str">
        <f>IF(Summary!$S155="Y","R","")</f>
        <v/>
      </c>
      <c r="AA46" s="472"/>
      <c r="AB46" s="287"/>
      <c r="AC46" s="288"/>
    </row>
    <row r="47" spans="2:29" ht="12.95" customHeight="1">
      <c r="B47" s="360"/>
      <c r="C47" s="365" t="s">
        <v>1065</v>
      </c>
      <c r="D47" s="292" t="str">
        <f>IF(Badges!$L875="C","/","")</f>
        <v/>
      </c>
      <c r="E47" s="292" t="str">
        <f>IF(Badges!$L876="C","/","")</f>
        <v/>
      </c>
      <c r="F47" s="292" t="str">
        <f>IF(Badges!$L877="C","/","")</f>
        <v/>
      </c>
      <c r="G47" s="292" t="str">
        <f>IF(Badges!$L878="C","/","")</f>
        <v/>
      </c>
      <c r="H47" s="292" t="str">
        <f>IF(Badges!$L879="C","/","")</f>
        <v/>
      </c>
      <c r="I47" s="293" t="str">
        <f>IF(Summary!$R48="E","E","")</f>
        <v/>
      </c>
      <c r="J47" s="293" t="str">
        <f>IF(Summary!$S48="Y","R","")</f>
        <v/>
      </c>
      <c r="L47" s="609"/>
      <c r="M47" s="609"/>
      <c r="N47" s="609"/>
      <c r="O47" s="609"/>
      <c r="P47" s="609"/>
      <c r="Q47" s="609"/>
      <c r="R47" s="617"/>
      <c r="S47" s="287"/>
      <c r="T47" s="288"/>
      <c r="U47" s="607"/>
      <c r="W47" s="476" t="str">
        <f>'Fun Patches'!C48</f>
        <v>&lt;List Patch Here&gt;</v>
      </c>
      <c r="X47" s="475" t="str">
        <f>IF(Summary!$R156="E","E","")</f>
        <v/>
      </c>
      <c r="Y47" s="475" t="str">
        <f>IF(Summary!$S156="Y","R","")</f>
        <v/>
      </c>
      <c r="AA47" s="472"/>
      <c r="AB47" s="287"/>
      <c r="AC47" s="288"/>
    </row>
    <row r="48" spans="2:29" ht="12.95" customHeight="1" thickBot="1">
      <c r="B48" s="360"/>
      <c r="C48" s="374" t="s">
        <v>1066</v>
      </c>
      <c r="D48" s="297" t="str">
        <f>IF(Badges!$L882="C","/","")</f>
        <v/>
      </c>
      <c r="E48" s="297" t="str">
        <f>IF(Badges!$L883="C","/","")</f>
        <v/>
      </c>
      <c r="F48" s="297" t="str">
        <f>IF(Badges!$L884="C","/","")</f>
        <v/>
      </c>
      <c r="G48" s="297" t="str">
        <f>IF(Badges!$L885="C","/","")</f>
        <v/>
      </c>
      <c r="H48" s="297" t="str">
        <f>IF(Badges!$L886="C","/","")</f>
        <v/>
      </c>
      <c r="I48" s="298" t="str">
        <f>IF(Summary!$R49="E","E","")</f>
        <v/>
      </c>
      <c r="J48" s="298" t="str">
        <f>IF(Summary!$S49="Y","R","")</f>
        <v/>
      </c>
      <c r="L48" s="609"/>
      <c r="M48" s="609"/>
      <c r="N48" s="609"/>
      <c r="O48" s="609"/>
      <c r="P48" s="609"/>
      <c r="Q48" s="609"/>
      <c r="R48" s="617"/>
      <c r="S48" s="287"/>
      <c r="T48" s="288"/>
      <c r="U48" s="607"/>
      <c r="W48" s="476" t="str">
        <f>'Fun Patches'!C49</f>
        <v>&lt;List Patch Here&gt;</v>
      </c>
      <c r="X48" s="475" t="str">
        <f>IF(Summary!$R157="E","E","")</f>
        <v/>
      </c>
      <c r="Y48" s="475" t="str">
        <f>IF(Summary!$S157="Y","R","")</f>
        <v/>
      </c>
      <c r="AA48" s="472"/>
      <c r="AB48" s="287"/>
      <c r="AC48" s="288"/>
    </row>
    <row r="49" spans="2:29" ht="12.95" customHeight="1">
      <c r="B49" s="360"/>
      <c r="C49" s="385" t="s">
        <v>1067</v>
      </c>
      <c r="D49" s="292" t="str">
        <f>IF(Badges!$L890="C","/","")</f>
        <v/>
      </c>
      <c r="E49" s="292" t="str">
        <f>IF(Badges!$L891="C","/","")</f>
        <v/>
      </c>
      <c r="F49" s="292" t="str">
        <f>IF(Badges!$L892="C","/","")</f>
        <v/>
      </c>
      <c r="G49" s="292" t="str">
        <f>IF(Badges!$L893="C","/","")</f>
        <v/>
      </c>
      <c r="H49" s="292" t="str">
        <f>IF(Badges!$L894="C","/","")</f>
        <v/>
      </c>
      <c r="I49" s="299" t="str">
        <f>IF(Summary!$R51="E","E","")</f>
        <v/>
      </c>
      <c r="J49" s="299" t="str">
        <f>IF(Summary!$S51="Y","R","")</f>
        <v/>
      </c>
      <c r="L49" s="610"/>
      <c r="M49" s="610"/>
      <c r="N49" s="610"/>
      <c r="O49" s="610"/>
      <c r="P49" s="610"/>
      <c r="Q49" s="610"/>
      <c r="R49" s="616"/>
      <c r="S49" s="287"/>
      <c r="T49" s="288"/>
      <c r="U49" s="607"/>
      <c r="W49" s="476" t="str">
        <f>'Fun Patches'!C50</f>
        <v>&lt;List Patch Here&gt;</v>
      </c>
      <c r="X49" s="475" t="str">
        <f>IF(Summary!$R158="E","E","")</f>
        <v/>
      </c>
      <c r="Y49" s="475" t="str">
        <f>IF(Summary!$S158="Y","R","")</f>
        <v/>
      </c>
      <c r="AA49" s="472"/>
      <c r="AB49" s="287"/>
      <c r="AC49" s="288"/>
    </row>
    <row r="50" spans="2:29" ht="12.95" customHeight="1">
      <c r="B50" s="360"/>
      <c r="C50" s="386" t="s">
        <v>1068</v>
      </c>
      <c r="D50" s="292" t="str">
        <f>IF(Badges!$L897="C","/","")</f>
        <v/>
      </c>
      <c r="E50" s="292" t="str">
        <f>IF(Badges!$L898="C","/","")</f>
        <v/>
      </c>
      <c r="F50" s="292" t="str">
        <f>IF(Badges!$L899="C","/","")</f>
        <v/>
      </c>
      <c r="G50" s="292" t="str">
        <f>IF(Badges!$L900="C","/","")</f>
        <v/>
      </c>
      <c r="H50" s="292" t="str">
        <f>IF(Badges!$L901="C","/","")</f>
        <v/>
      </c>
      <c r="I50" s="293" t="str">
        <f>IF(Summary!$R52="E","E","")</f>
        <v/>
      </c>
      <c r="J50" s="293" t="str">
        <f>IF(Summary!$S52="Y","R","")</f>
        <v/>
      </c>
      <c r="L50" s="609"/>
      <c r="M50" s="609"/>
      <c r="N50" s="609"/>
      <c r="O50" s="609"/>
      <c r="P50" s="609"/>
      <c r="Q50" s="609"/>
      <c r="R50" s="617"/>
      <c r="S50" s="287"/>
      <c r="T50" s="288"/>
      <c r="U50" s="607"/>
      <c r="W50" s="476" t="str">
        <f>'Fun Patches'!C51</f>
        <v>&lt;List Patch Here&gt;</v>
      </c>
      <c r="X50" s="475" t="str">
        <f>IF(Summary!$R159="E","E","")</f>
        <v/>
      </c>
      <c r="Y50" s="475" t="str">
        <f>IF(Summary!$S159="Y","R","")</f>
        <v/>
      </c>
      <c r="AA50" s="472"/>
      <c r="AB50" s="287"/>
      <c r="AC50" s="288"/>
    </row>
    <row r="51" spans="2:29" ht="12.95" customHeight="1" thickBot="1">
      <c r="B51" s="360"/>
      <c r="C51" s="387" t="s">
        <v>1069</v>
      </c>
      <c r="D51" s="297" t="str">
        <f>IF(Badges!$L904="C","/","")</f>
        <v/>
      </c>
      <c r="E51" s="297" t="str">
        <f>IF(Badges!$L905="C","/","")</f>
        <v/>
      </c>
      <c r="F51" s="297" t="str">
        <f>IF(Badges!$L906="C","/","")</f>
        <v/>
      </c>
      <c r="G51" s="297" t="str">
        <f>IF(Badges!$L907="C","/","")</f>
        <v/>
      </c>
      <c r="H51" s="297" t="str">
        <f>IF(Badges!$L908="C","/","")</f>
        <v/>
      </c>
      <c r="I51" s="298" t="str">
        <f>IF(Summary!$R53="E","E","")</f>
        <v/>
      </c>
      <c r="J51" s="298" t="str">
        <f>IF(Summary!$S53="Y","R","")</f>
        <v/>
      </c>
      <c r="L51" s="609"/>
      <c r="M51" s="609"/>
      <c r="N51" s="609"/>
      <c r="O51" s="609"/>
      <c r="P51" s="609"/>
      <c r="Q51" s="609"/>
      <c r="R51" s="617"/>
      <c r="S51" s="287"/>
      <c r="T51" s="288"/>
      <c r="U51" s="607"/>
      <c r="W51" s="476" t="str">
        <f>'Fun Patches'!C52</f>
        <v>&lt;List Patch Here&gt;</v>
      </c>
      <c r="X51" s="475" t="str">
        <f>IF(Summary!$R160="E","E","")</f>
        <v/>
      </c>
      <c r="Y51" s="475" t="str">
        <f>IF(Summary!$S160="Y","R","")</f>
        <v/>
      </c>
      <c r="AA51" s="472"/>
      <c r="AB51" s="287"/>
      <c r="AC51" s="288"/>
    </row>
    <row r="52" spans="2:29" ht="12.95" customHeight="1">
      <c r="B52" s="360"/>
      <c r="C52" s="370" t="s">
        <v>1070</v>
      </c>
      <c r="D52" s="292" t="str">
        <f>IF(Badges!$L912="C","/","")</f>
        <v/>
      </c>
      <c r="E52" s="292" t="str">
        <f>IF(Badges!$L913="C","/","")</f>
        <v/>
      </c>
      <c r="F52" s="292" t="str">
        <f>IF(Badges!$L914="C","/","")</f>
        <v/>
      </c>
      <c r="G52" s="292" t="str">
        <f>IF(Badges!$L915="C","/","")</f>
        <v/>
      </c>
      <c r="H52" s="292" t="str">
        <f>IF(Badges!$L916="C","/","")</f>
        <v/>
      </c>
      <c r="I52" s="299" t="str">
        <f>IF(Summary!$R55="E","E","")</f>
        <v/>
      </c>
      <c r="J52" s="299" t="str">
        <f>IF(Summary!$S55="Y","R","")</f>
        <v/>
      </c>
      <c r="L52" s="610"/>
      <c r="M52" s="610"/>
      <c r="N52" s="610"/>
      <c r="O52" s="610"/>
      <c r="P52" s="610"/>
      <c r="Q52" s="610"/>
      <c r="R52" s="616"/>
      <c r="S52" s="287"/>
      <c r="T52" s="288"/>
      <c r="U52" s="607"/>
      <c r="W52" s="476" t="str">
        <f>'Fun Patches'!C53</f>
        <v>&lt;List Patch Here&gt;</v>
      </c>
      <c r="X52" s="475" t="str">
        <f>IF(Summary!$R161="E","E","")</f>
        <v/>
      </c>
      <c r="Y52" s="475" t="str">
        <f>IF(Summary!$S161="Y","R","")</f>
        <v/>
      </c>
      <c r="AA52" s="472"/>
      <c r="AB52" s="287"/>
      <c r="AC52" s="288"/>
    </row>
    <row r="53" spans="2:29" ht="12.95" customHeight="1">
      <c r="B53" s="360"/>
      <c r="C53" s="365" t="s">
        <v>1071</v>
      </c>
      <c r="D53" s="292" t="str">
        <f>IF(Badges!$L919="C","/","")</f>
        <v/>
      </c>
      <c r="E53" s="292" t="str">
        <f>IF(Badges!$L920="C","/","")</f>
        <v/>
      </c>
      <c r="F53" s="292" t="str">
        <f>IF(Badges!$L921="C","/","")</f>
        <v/>
      </c>
      <c r="G53" s="292" t="str">
        <f>IF(Badges!$L922="C","/","")</f>
        <v/>
      </c>
      <c r="H53" s="292" t="str">
        <f>IF(Badges!$L923="C","/","")</f>
        <v/>
      </c>
      <c r="I53" s="293" t="str">
        <f>IF(Summary!$R56="E","E","")</f>
        <v/>
      </c>
      <c r="J53" s="293" t="str">
        <f>IF(Summary!$S56="Y","R","")</f>
        <v/>
      </c>
      <c r="L53" s="609"/>
      <c r="M53" s="609"/>
      <c r="N53" s="609"/>
      <c r="O53" s="609"/>
      <c r="P53" s="609"/>
      <c r="Q53" s="609"/>
      <c r="R53" s="617"/>
      <c r="S53" s="287"/>
      <c r="T53" s="288"/>
      <c r="U53" s="607"/>
      <c r="W53" s="477" t="str">
        <f>'Fun Patches'!C54</f>
        <v>&lt;List Patch Here&gt;</v>
      </c>
      <c r="X53" s="475" t="str">
        <f>IF(Summary!$R162="E","E","")</f>
        <v/>
      </c>
      <c r="Y53" s="475" t="str">
        <f>IF(Summary!$S162="Y","R","")</f>
        <v/>
      </c>
      <c r="AA53" s="472"/>
      <c r="AB53" s="287"/>
      <c r="AC53" s="288"/>
    </row>
    <row r="54" spans="2:29" ht="12.95" customHeight="1" thickBot="1">
      <c r="B54" s="360"/>
      <c r="C54" s="374" t="s">
        <v>1072</v>
      </c>
      <c r="D54" s="297" t="str">
        <f>IF(Badges!$L926="C","/","")</f>
        <v/>
      </c>
      <c r="E54" s="297" t="str">
        <f>IF(Badges!$L927="C","/","")</f>
        <v/>
      </c>
      <c r="F54" s="297" t="str">
        <f>IF(Badges!$L928="C","/","")</f>
        <v/>
      </c>
      <c r="G54" s="297" t="str">
        <f>IF(Badges!$L929="C","/","")</f>
        <v/>
      </c>
      <c r="H54" s="297" t="str">
        <f>IF(Badges!$L930="C","/","")</f>
        <v/>
      </c>
      <c r="I54" s="298" t="str">
        <f>IF(Summary!$R57="E","E","")</f>
        <v/>
      </c>
      <c r="J54" s="298" t="str">
        <f>IF(Summary!$S57="Y","R","")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IF(Badges!$L934="C","/","")</f>
        <v/>
      </c>
      <c r="E55" s="292" t="str">
        <f>IF(Badges!$L935="C","/","")</f>
        <v/>
      </c>
      <c r="F55" s="292" t="str">
        <f>IF(Badges!$L936="C","/","")</f>
        <v/>
      </c>
      <c r="G55" s="292" t="str">
        <f>IF(Badges!$L937="C","/","")</f>
        <v/>
      </c>
      <c r="H55" s="292" t="str">
        <f>IF(Badges!$L938="C","/","")</f>
        <v/>
      </c>
      <c r="I55" s="299" t="str">
        <f>IF(Summary!$R59="E","E","")</f>
        <v/>
      </c>
      <c r="J55" s="299" t="str">
        <f>IF(Summary!$S59="Y","R","")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IF(Badges!$L941="C","/","")</f>
        <v/>
      </c>
      <c r="E56" s="292" t="str">
        <f>IF(Badges!$L942="C","/","")</f>
        <v/>
      </c>
      <c r="F56" s="292" t="str">
        <f>IF(Badges!$L943="C","/","")</f>
        <v/>
      </c>
      <c r="G56" s="292" t="str">
        <f>IF(Badges!$L944="C","/","")</f>
        <v/>
      </c>
      <c r="H56" s="292" t="str">
        <f>IF(Badges!$L945="C","/","")</f>
        <v/>
      </c>
      <c r="I56" s="293" t="str">
        <f>IF(Summary!$R60="E","E","")</f>
        <v/>
      </c>
      <c r="J56" s="293" t="str">
        <f>IF(Summary!$S60="Y","R","")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IF(Badges!$L951="A","/","")</f>
        <v/>
      </c>
      <c r="E57" s="292" t="str">
        <f>IF(Badges!$L954="A","/","")</f>
        <v/>
      </c>
      <c r="F57" s="292" t="str">
        <f>IF(Badges!$L958="A","/","")</f>
        <v/>
      </c>
      <c r="G57" s="292" t="str">
        <f>IF(Badges!$L962="A","/","")</f>
        <v/>
      </c>
      <c r="H57" s="292" t="str">
        <f>IF(Badges!$L966="A","/","")</f>
        <v/>
      </c>
      <c r="I57" s="293" t="str">
        <f>IF(Summary!$R61="E","E","")</f>
        <v/>
      </c>
      <c r="J57" s="293" t="str">
        <f>IF(Summary!$S61="Y","R","")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IF('Age-Level'!$L6="C","/","")</f>
        <v/>
      </c>
      <c r="E60" s="292" t="str">
        <f>IF('Age-Level'!$L7="C","/","")</f>
        <v/>
      </c>
      <c r="F60" s="292" t="str">
        <f>IF('Age-Level'!$L8="C","/","")</f>
        <v/>
      </c>
      <c r="G60" s="292" t="str">
        <f>IF('Age-Level'!$L9="C","/","")</f>
        <v/>
      </c>
      <c r="H60" s="292" t="str">
        <f>IF('Age-Level'!$L10="C","/","")</f>
        <v/>
      </c>
      <c r="I60" s="293" t="str">
        <f>IF(Summary!$R98="E","E","")</f>
        <v/>
      </c>
      <c r="J60" s="293" t="str">
        <f>IF(Summary!$S98="Y","R","")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IF('Age-Level'!$L13="C","/","")</f>
        <v/>
      </c>
      <c r="E61" s="294" t="str">
        <f>IF('Age-Level'!$L14="C","/","")</f>
        <v/>
      </c>
      <c r="F61" s="294" t="str">
        <f>IF('Age-Level'!$L15="C","/","")</f>
        <v/>
      </c>
      <c r="G61" s="294" t="str">
        <f>IF('Age-Level'!$L16="C","/","")</f>
        <v/>
      </c>
      <c r="H61" s="294" t="str">
        <f>IF('Age-Level'!$L17="C","/","")</f>
        <v/>
      </c>
      <c r="I61" s="295" t="str">
        <f>IF(Summary!$R99="E","E","")</f>
        <v/>
      </c>
      <c r="J61" s="295" t="str">
        <f>IF(Summary!$S99="Y","R","")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IF('Age-Level'!$L20="C","/","")</f>
        <v/>
      </c>
      <c r="E62" s="296" t="str">
        <f>IF('Age-Level'!$L21="C","/","")</f>
        <v/>
      </c>
      <c r="F62" s="296" t="str">
        <f>IF('Age-Level'!$L22="C","/","")</f>
        <v/>
      </c>
      <c r="G62" s="296" t="str">
        <f>IF('Age-Level'!$L23="C","/","")</f>
        <v/>
      </c>
      <c r="H62" s="296" t="str">
        <f>IF('Age-Level'!$L24="C","/","")</f>
        <v/>
      </c>
      <c r="I62" s="293" t="str">
        <f>IF(Summary!$R100="E","E","")</f>
        <v/>
      </c>
      <c r="J62" s="293" t="str">
        <f>IF(Summary!$S100="Y","R","")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IF('Age-Level'!$L27="C","/","")</f>
        <v/>
      </c>
      <c r="E63" s="297" t="str">
        <f>IF('Age-Level'!$L28="C","/","")</f>
        <v/>
      </c>
      <c r="F63" s="297" t="str">
        <f>IF('Age-Level'!$L29="C","/","")</f>
        <v/>
      </c>
      <c r="G63" s="297" t="str">
        <f>IF('Age-Level'!$L30="C","/","")</f>
        <v/>
      </c>
      <c r="H63" s="297" t="str">
        <f>IF('Age-Level'!$L31="C","/","")</f>
        <v/>
      </c>
      <c r="I63" s="295" t="str">
        <f>IF(Summary!$R101="E","E","")</f>
        <v/>
      </c>
      <c r="J63" s="295" t="str">
        <f>IF(Summary!$S101="Y","R","")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IF('Age-Level'!$L34="C","/","")</f>
        <v/>
      </c>
      <c r="E64" s="292" t="str">
        <f>IF('Age-Level'!$L35="C","/","")</f>
        <v/>
      </c>
      <c r="F64" s="292" t="str">
        <f>IF('Age-Level'!$L36="C","/","")</f>
        <v/>
      </c>
      <c r="G64" s="292" t="str">
        <f>IF('Age-Level'!$L37="C","/","")</f>
        <v/>
      </c>
      <c r="H64" s="292" t="str">
        <f>IF('Age-Level'!$L38="C","/","")</f>
        <v/>
      </c>
      <c r="I64" s="293" t="str">
        <f>IF(Summary!$R102="E","E","")</f>
        <v/>
      </c>
      <c r="J64" s="293" t="str">
        <f>IF(Summary!$S102="Y","R","")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IF(Summary!$R103="E","E","")</f>
        <v/>
      </c>
      <c r="J65" s="295" t="str">
        <f>IF(Summary!$S103="Y","R","")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IF('Age-Level'!$L44="a","/","")</f>
        <v/>
      </c>
      <c r="E68" s="296" t="str">
        <f>IF('Age-Level'!$L48="a","/","")</f>
        <v/>
      </c>
      <c r="F68" s="296" t="str">
        <f>IF('Age-Level'!$L52="a","/","")</f>
        <v/>
      </c>
      <c r="G68" s="296" t="str">
        <f>IF('Age-Level'!$L57="a","/","")</f>
        <v/>
      </c>
      <c r="H68" s="296" t="str">
        <f>IF('Age-Level'!$L59="a","/","")</f>
        <v/>
      </c>
      <c r="I68" s="293" t="str">
        <f>IF(Summary!$R104="E","E","")</f>
        <v/>
      </c>
      <c r="J68" s="293" t="str">
        <f>IF(Summary!$S104="Y","R","")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IF('Age-Level'!$L62="a","/","")</f>
        <v/>
      </c>
      <c r="E69" s="297" t="str">
        <f>IF('Age-Level'!$L66="a","/","")</f>
        <v/>
      </c>
      <c r="F69" s="297" t="str">
        <f>IF('Age-Level'!$L70="a","/","")</f>
        <v/>
      </c>
      <c r="G69" s="297" t="str">
        <f>IF('Age-Level'!$L75="a","/","")</f>
        <v/>
      </c>
      <c r="H69" s="297" t="str">
        <f>IF('Age-Level'!$L77="a","/","")</f>
        <v/>
      </c>
      <c r="I69" s="295" t="str">
        <f>IF(Summary!$R105="E","E","")</f>
        <v/>
      </c>
      <c r="J69" s="295" t="str">
        <f>IF(Summary!$S105="Y","R","")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IF('Age-Level'!$L80="a","/","")</f>
        <v/>
      </c>
      <c r="E70" s="296" t="str">
        <f>IF('Age-Level'!$L84="a","/","")</f>
        <v/>
      </c>
      <c r="F70" s="296" t="str">
        <f>IF('Age-Level'!$L88="a","/","")</f>
        <v/>
      </c>
      <c r="G70" s="296" t="str">
        <f>IF('Age-Level'!$L93="a","/","")</f>
        <v/>
      </c>
      <c r="H70" s="296" t="str">
        <f>IF('Age-Level'!$L95="a","/","")</f>
        <v/>
      </c>
      <c r="I70" s="293" t="str">
        <f>IF(Summary!$R106="E","E","")</f>
        <v/>
      </c>
      <c r="J70" s="293" t="str">
        <f>IF(Summary!$S106="Y","R","")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IF('Age-Level'!$L98="a","/","")</f>
        <v/>
      </c>
      <c r="E71" s="297" t="str">
        <f>IF('Age-Level'!$L102="a","/","")</f>
        <v/>
      </c>
      <c r="F71" s="297" t="str">
        <f>IF('Age-Level'!$L106="a","/","")</f>
        <v/>
      </c>
      <c r="G71" s="297" t="str">
        <f>IF('Age-Level'!$L111="a","/","")</f>
        <v/>
      </c>
      <c r="H71" s="297" t="str">
        <f>IF('Age-Level'!$L113="a","/","")</f>
        <v/>
      </c>
      <c r="I71" s="295" t="str">
        <f>IF(Summary!$R107="E","E","")</f>
        <v/>
      </c>
      <c r="J71" s="295" t="str">
        <f>IF(Summary!$S107="Y","R","")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IF(Bridging!$L10="A","/","")</f>
        <v/>
      </c>
      <c r="G72" s="296" t="str">
        <f>IF(Bridging!$L14="A","/","")</f>
        <v/>
      </c>
      <c r="H72" s="296" t="str">
        <f>IF(Bridging!$L16="A","/","")</f>
        <v/>
      </c>
      <c r="I72" s="295" t="str">
        <f>IF(Summary!$R96="E","E","")</f>
        <v/>
      </c>
      <c r="J72" s="295" t="str">
        <f>IF(Summary!$S96="Y","R","")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NYb7tsZEnXl4ZMvlI0D2+sH6A9azrn72uuZnFSM52cCTc592FVFdiw6l0zItkrgdd690BvlCqS0Z+AGEETighg==" saltValue="16QH9jkNTFtAjiJT4yhwn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87" priority="3">
      <formula>LEFT($U$1,8)&lt;&gt;"Brownie_"</formula>
    </cfRule>
  </conditionalFormatting>
  <conditionalFormatting sqref="T1:W1">
    <cfRule type="expression" dxfId="86" priority="2">
      <formula>LEFT($U$1,8)="Brownie_"</formula>
    </cfRule>
  </conditionalFormatting>
  <conditionalFormatting sqref="C1">
    <cfRule type="expression" dxfId="85" priority="1">
      <formula>LEFT($U$1,8)&lt;&gt;"Brownie_"</formula>
    </cfRule>
  </conditionalFormatting>
  <conditionalFormatting sqref="L46:L90 W54:W75 AA4:AA75">
    <cfRule type="duplicateValues" dxfId="8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C0A9-D830-4509-8C3C-28F122C54708}">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Brownie_10</v>
      </c>
      <c r="U1" s="349" t="str">
        <f ca="1">MID(CELL("filename",A1),FIND(IF(ISERROR(FIND("]",CELL("filename",A1))),"$","]"),CELL("filename",A1))+1,256)</f>
        <v>Brownie_10</v>
      </c>
      <c r="W1" s="350" t="str">
        <f ca="1">IF(T1&lt;&gt;"",T1,"")</f>
        <v>Brownie_10</v>
      </c>
      <c r="X1" s="351"/>
      <c r="Y1" s="351"/>
      <c r="Z1" s="352"/>
      <c r="AA1" s="353"/>
      <c r="AB1" s="351"/>
      <c r="AC1" s="351"/>
      <c r="AD1" s="352"/>
    </row>
    <row r="2" spans="2:30" ht="12.95" customHeight="1">
      <c r="T2" s="357"/>
    </row>
    <row r="3" spans="2:30" ht="12.95" customHeight="1"/>
    <row r="4" spans="2:30" ht="12.95" customHeight="1">
      <c r="B4" s="360"/>
      <c r="C4" s="361" t="s">
        <v>130</v>
      </c>
      <c r="D4" s="292" t="str">
        <f>IF(Badges!$M11="A","/","")</f>
        <v/>
      </c>
      <c r="E4" s="292" t="str">
        <f>IF(Badges!$M15="A","/","")</f>
        <v/>
      </c>
      <c r="F4" s="292" t="str">
        <f>IF(Badges!$M19="A","/","")</f>
        <v/>
      </c>
      <c r="G4" s="292" t="str">
        <f>IF(Badges!$M23="A","/","")</f>
        <v/>
      </c>
      <c r="H4" s="292" t="str">
        <f>IF(Badges!$M27="A","/","")</f>
        <v/>
      </c>
      <c r="I4" s="293" t="str">
        <f>IF(Summary!$T4="E","E","")</f>
        <v/>
      </c>
      <c r="J4" s="293" t="str">
        <f>IF(Summary!$U4="Y","R","")</f>
        <v/>
      </c>
      <c r="K4" s="285" t="str">
        <f>IF(COUNT(#REF!)=4,MAX(#REF!),"")</f>
        <v/>
      </c>
      <c r="L4" s="360"/>
      <c r="M4" s="362" t="s">
        <v>897</v>
      </c>
      <c r="N4" s="363"/>
      <c r="O4" s="363"/>
      <c r="P4" s="363"/>
      <c r="Q4" s="363"/>
      <c r="R4" s="364"/>
      <c r="S4" s="293" t="str">
        <f>IF(Summary!$T67="E","E","")</f>
        <v/>
      </c>
      <c r="T4" s="293" t="str">
        <f>IF(Summary!$U67="Y","R","")</f>
        <v/>
      </c>
      <c r="W4" s="474" t="str">
        <f>'Fun Patches'!C5</f>
        <v>&lt;List Patch Here&gt;</v>
      </c>
      <c r="X4" s="475" t="str">
        <f>IF(Summary!$T113="E","E","")</f>
        <v/>
      </c>
      <c r="Y4" s="475" t="str">
        <f>IF(Summary!$U113="Y","R","")</f>
        <v/>
      </c>
      <c r="AA4" s="286"/>
      <c r="AB4" s="283"/>
      <c r="AC4" s="284"/>
    </row>
    <row r="5" spans="2:30" ht="12.95" customHeight="1">
      <c r="B5" s="360"/>
      <c r="C5" s="365" t="s">
        <v>152</v>
      </c>
      <c r="D5" s="292" t="str">
        <f>IF(Badges!$M34="A","/","")</f>
        <v/>
      </c>
      <c r="E5" s="292" t="str">
        <f>IF(Badges!$M38="A","/","")</f>
        <v/>
      </c>
      <c r="F5" s="292" t="str">
        <f>IF(Badges!$M42="A","/","")</f>
        <v/>
      </c>
      <c r="G5" s="292" t="str">
        <f>IF(Badges!$M46="A","/","")</f>
        <v/>
      </c>
      <c r="H5" s="292" t="str">
        <f>IF(Badges!$M50="A","/","")</f>
        <v/>
      </c>
      <c r="I5" s="293" t="str">
        <f>IF(Summary!$T5="E","E","")</f>
        <v/>
      </c>
      <c r="J5" s="293" t="str">
        <f>IF(Summary!$U5="Y","R","")</f>
        <v/>
      </c>
      <c r="L5" s="360"/>
      <c r="M5" s="366" t="s">
        <v>1085</v>
      </c>
      <c r="N5" s="367"/>
      <c r="O5" s="367"/>
      <c r="P5" s="367"/>
      <c r="Q5" s="367"/>
      <c r="R5" s="368"/>
      <c r="S5" s="301" t="str">
        <f>IF(Summary!$T64="E","E","")</f>
        <v/>
      </c>
      <c r="T5" s="301" t="str">
        <f>IF(Summary!$U64="Y","R","")</f>
        <v/>
      </c>
      <c r="W5" s="476" t="str">
        <f>'Fun Patches'!C6</f>
        <v>&lt;List Patch Here&gt;</v>
      </c>
      <c r="X5" s="475" t="str">
        <f>IF(Summary!$T114="E","E","")</f>
        <v/>
      </c>
      <c r="Y5" s="475" t="str">
        <f>IF(Summary!$U114="Y","R","")</f>
        <v/>
      </c>
      <c r="AA5" s="472"/>
      <c r="AB5" s="287"/>
      <c r="AC5" s="288"/>
    </row>
    <row r="6" spans="2:30" ht="12.95" customHeight="1" thickBot="1">
      <c r="B6" s="360"/>
      <c r="C6" s="369" t="s">
        <v>193</v>
      </c>
      <c r="D6" s="297" t="str">
        <f>IF(Badges!$M80="A","/","")</f>
        <v/>
      </c>
      <c r="E6" s="297" t="str">
        <f>IF(Badges!$M84="A","/","")</f>
        <v/>
      </c>
      <c r="F6" s="297" t="str">
        <f>IF(Badges!$M88="A","/","")</f>
        <v/>
      </c>
      <c r="G6" s="297" t="str">
        <f>IF(Badges!$M92="A","/","")</f>
        <v/>
      </c>
      <c r="H6" s="297" t="str">
        <f>IF(Badges!$M96="A","/","")</f>
        <v/>
      </c>
      <c r="I6" s="295" t="str">
        <f>IF(Summary!$T7="E","E","")</f>
        <v/>
      </c>
      <c r="J6" s="295" t="str">
        <f>IF(Summary!$U7="Y","R","")</f>
        <v/>
      </c>
      <c r="L6" s="360"/>
      <c r="M6" s="366" t="s">
        <v>1086</v>
      </c>
      <c r="N6" s="367"/>
      <c r="O6" s="367"/>
      <c r="P6" s="367"/>
      <c r="Q6" s="367"/>
      <c r="R6" s="368"/>
      <c r="S6" s="301" t="str">
        <f>IF(Summary!$T65="E","E","")</f>
        <v/>
      </c>
      <c r="T6" s="301" t="str">
        <f>IF(Summary!$U65="Y","R","")</f>
        <v/>
      </c>
      <c r="W6" s="476" t="str">
        <f>'Fun Patches'!C7</f>
        <v>&lt;List Patch Here&gt;</v>
      </c>
      <c r="X6" s="475" t="str">
        <f>IF(Summary!$T115="E","E","")</f>
        <v/>
      </c>
      <c r="Y6" s="475" t="str">
        <f>IF(Summary!$U115="Y","R","")</f>
        <v/>
      </c>
      <c r="AA6" s="472"/>
      <c r="AB6" s="287"/>
      <c r="AC6" s="288"/>
    </row>
    <row r="7" spans="2:30" ht="12.95" customHeight="1" thickBot="1">
      <c r="B7" s="360"/>
      <c r="C7" s="370" t="s">
        <v>233</v>
      </c>
      <c r="D7" s="292" t="str">
        <f>IF(Badges!$M126="A","/","")</f>
        <v/>
      </c>
      <c r="E7" s="292" t="str">
        <f>IF(Badges!$M130="A","/","")</f>
        <v/>
      </c>
      <c r="F7" s="292" t="str">
        <f>IF(Badges!$M134="A","/","")</f>
        <v/>
      </c>
      <c r="G7" s="292" t="str">
        <f>IF(Badges!$M138="A","/","")</f>
        <v/>
      </c>
      <c r="H7" s="292" t="str">
        <f>IF(Badges!$M142="A","/","")</f>
        <v/>
      </c>
      <c r="I7" s="293" t="str">
        <f>IF(Summary!$T9="E","E","")</f>
        <v/>
      </c>
      <c r="J7" s="293" t="str">
        <f>IF(Summary!$U9="Y","R","")</f>
        <v/>
      </c>
      <c r="L7" s="360"/>
      <c r="M7" s="371" t="s">
        <v>1087</v>
      </c>
      <c r="N7" s="372"/>
      <c r="O7" s="372"/>
      <c r="P7" s="372"/>
      <c r="Q7" s="372"/>
      <c r="R7" s="373"/>
      <c r="S7" s="295" t="str">
        <f>IF(Summary!$T66="E","E","")</f>
        <v/>
      </c>
      <c r="T7" s="295" t="str">
        <f>IF(Summary!$U66="Y","R","")</f>
        <v/>
      </c>
      <c r="U7" s="354" t="str">
        <f>IF(COUNTIF(S4:S7,"E")=4,"C"," ")</f>
        <v xml:space="preserve"> </v>
      </c>
      <c r="W7" s="476" t="str">
        <f>'Fun Patches'!C8</f>
        <v>&lt;List Patch Here&gt;</v>
      </c>
      <c r="X7" s="475" t="str">
        <f>IF(Summary!$T116="E","E","")</f>
        <v/>
      </c>
      <c r="Y7" s="475" t="str">
        <f>IF(Summary!$U116="Y","R","")</f>
        <v/>
      </c>
      <c r="AA7" s="472"/>
      <c r="AB7" s="287"/>
      <c r="AC7" s="288"/>
    </row>
    <row r="8" spans="2:30" ht="12.95" customHeight="1">
      <c r="B8" s="360"/>
      <c r="C8" s="365" t="s">
        <v>254</v>
      </c>
      <c r="D8" s="334" t="str">
        <f>IF(Badges!$M149="A","/","")</f>
        <v/>
      </c>
      <c r="E8" s="334" t="str">
        <f>IF(Badges!$M153="A","/","")</f>
        <v/>
      </c>
      <c r="F8" s="334" t="str">
        <f>IF(Badges!$M157="A","/","")</f>
        <v/>
      </c>
      <c r="G8" s="334" t="str">
        <f>IF(Badges!$M161="A","/","")</f>
        <v/>
      </c>
      <c r="H8" s="334" t="str">
        <f>IF(Badges!$M165="A","/","")</f>
        <v/>
      </c>
      <c r="I8" s="301" t="str">
        <f>IF(Summary!$T10="E","E","")</f>
        <v/>
      </c>
      <c r="J8" s="301" t="str">
        <f>IF(Summary!$U10="Y","R","")</f>
        <v/>
      </c>
      <c r="L8" s="360"/>
      <c r="M8" s="362" t="s">
        <v>1054</v>
      </c>
      <c r="N8" s="363"/>
      <c r="O8" s="363"/>
      <c r="P8" s="363"/>
      <c r="Q8" s="363"/>
      <c r="R8" s="364"/>
      <c r="S8" s="293" t="str">
        <f>IF(Summary!$T72="E","E","")</f>
        <v/>
      </c>
      <c r="T8" s="293" t="str">
        <f>IF(Summary!$U72="Y","R","")</f>
        <v/>
      </c>
      <c r="W8" s="476" t="str">
        <f>'Fun Patches'!C9</f>
        <v>&lt;List Patch Here&gt;</v>
      </c>
      <c r="X8" s="475" t="str">
        <f>IF(Summary!$T117="E","E","")</f>
        <v/>
      </c>
      <c r="Y8" s="475" t="str">
        <f>IF(Summary!$U117="Y","R","")</f>
        <v/>
      </c>
      <c r="AA8" s="472"/>
      <c r="AB8" s="287"/>
      <c r="AC8" s="288"/>
    </row>
    <row r="9" spans="2:30" ht="12.95" customHeight="1" thickBot="1">
      <c r="B9" s="360"/>
      <c r="C9" s="374" t="s">
        <v>275</v>
      </c>
      <c r="D9" s="297" t="str">
        <f>IF(Badges!$M172="A","/","")</f>
        <v/>
      </c>
      <c r="E9" s="297" t="str">
        <f>IF(Badges!$M176="A","/","")</f>
        <v/>
      </c>
      <c r="F9" s="297" t="str">
        <f>IF(Badges!$M180="A","/","")</f>
        <v/>
      </c>
      <c r="G9" s="297" t="str">
        <f>IF(Badges!$M184="A","/","")</f>
        <v/>
      </c>
      <c r="H9" s="297" t="str">
        <f>IF(Badges!$M188="A","/","")</f>
        <v/>
      </c>
      <c r="I9" s="295" t="str">
        <f>IF(Summary!$T11="E","E","")</f>
        <v/>
      </c>
      <c r="J9" s="295" t="str">
        <f>IF(Summary!$U11="Y","R","")</f>
        <v/>
      </c>
      <c r="L9" s="360"/>
      <c r="M9" s="366" t="s">
        <v>1088</v>
      </c>
      <c r="N9" s="367"/>
      <c r="O9" s="367"/>
      <c r="P9" s="367"/>
      <c r="Q9" s="367"/>
      <c r="R9" s="368"/>
      <c r="S9" s="301" t="str">
        <f>IF(Summary!$T69="E","E","")</f>
        <v/>
      </c>
      <c r="T9" s="301" t="str">
        <f>IF(Summary!$U69="Y","R","")</f>
        <v/>
      </c>
      <c r="W9" s="476" t="str">
        <f>'Fun Patches'!C10</f>
        <v>&lt;List Patch Here&gt;</v>
      </c>
      <c r="X9" s="475" t="str">
        <f>IF(Summary!$T118="E","E","")</f>
        <v/>
      </c>
      <c r="Y9" s="475" t="str">
        <f>IF(Summary!$U118="Y","R","")</f>
        <v/>
      </c>
      <c r="AA9" s="472"/>
      <c r="AB9" s="287"/>
      <c r="AC9" s="288"/>
    </row>
    <row r="10" spans="2:30" ht="12.95" customHeight="1">
      <c r="B10" s="360"/>
      <c r="C10" s="361" t="s">
        <v>278</v>
      </c>
      <c r="D10" s="292" t="str">
        <f>IF(Badges!$M195="A","/","")</f>
        <v/>
      </c>
      <c r="E10" s="292" t="str">
        <f>IF(Badges!$M199="A","/","")</f>
        <v/>
      </c>
      <c r="F10" s="292" t="str">
        <f>IF(Badges!$M202="A","/","")</f>
        <v/>
      </c>
      <c r="G10" s="292" t="str">
        <f>IF(Badges!$M206="A","/","")</f>
        <v/>
      </c>
      <c r="H10" s="292" t="str">
        <f>IF(Badges!$M210="A","/","")</f>
        <v/>
      </c>
      <c r="I10" s="293" t="str">
        <f>IF(Summary!$T12="E","E","")</f>
        <v/>
      </c>
      <c r="J10" s="293" t="str">
        <f>IF(Summary!$U12="Y","R","")</f>
        <v/>
      </c>
      <c r="K10" s="285" t="str">
        <f>IF(COUNT(#REF!)=4,MAX(#REF!),"")</f>
        <v/>
      </c>
      <c r="L10" s="360"/>
      <c r="M10" s="366" t="s">
        <v>1089</v>
      </c>
      <c r="N10" s="367"/>
      <c r="O10" s="367"/>
      <c r="P10" s="367"/>
      <c r="Q10" s="367"/>
      <c r="R10" s="368"/>
      <c r="S10" s="301" t="str">
        <f>IF(Summary!$T70="E","E","")</f>
        <v/>
      </c>
      <c r="T10" s="301" t="str">
        <f>IF(Summary!$U70="Y","R","")</f>
        <v/>
      </c>
      <c r="W10" s="476" t="str">
        <f>'Fun Patches'!C11</f>
        <v>&lt;List Patch Here&gt;</v>
      </c>
      <c r="X10" s="475" t="str">
        <f>IF(Summary!$T119="E","E","")</f>
        <v/>
      </c>
      <c r="Y10" s="475" t="str">
        <f>IF(Summary!$U119="Y","R","")</f>
        <v/>
      </c>
      <c r="AA10" s="472"/>
      <c r="AB10" s="287"/>
      <c r="AC10" s="288"/>
    </row>
    <row r="11" spans="2:30" ht="12.95" customHeight="1" thickBot="1">
      <c r="B11" s="360"/>
      <c r="C11" s="365" t="s">
        <v>297</v>
      </c>
      <c r="D11" s="334" t="str">
        <f>IF(Badges!$M217="A","/","")</f>
        <v/>
      </c>
      <c r="E11" s="334" t="str">
        <f>IF(Badges!$M221="A","/","")</f>
        <v/>
      </c>
      <c r="F11" s="334" t="str">
        <f>IF(Badges!$M225="A","/","")</f>
        <v/>
      </c>
      <c r="G11" s="334" t="str">
        <f>IF(Badges!$M229="A","/","")</f>
        <v/>
      </c>
      <c r="H11" s="334" t="str">
        <f>IF(Badges!$M233="A","/","")</f>
        <v/>
      </c>
      <c r="I11" s="301" t="str">
        <f>IF(Summary!$T13="E","E","")</f>
        <v/>
      </c>
      <c r="J11" s="301" t="str">
        <f>IF(Summary!$U13="Y","R","")</f>
        <v/>
      </c>
      <c r="L11" s="360"/>
      <c r="M11" s="375" t="s">
        <v>1090</v>
      </c>
      <c r="N11" s="376"/>
      <c r="O11" s="376"/>
      <c r="P11" s="376"/>
      <c r="Q11" s="376"/>
      <c r="R11" s="377"/>
      <c r="S11" s="298" t="str">
        <f>IF(Summary!$T71="E","E","")</f>
        <v/>
      </c>
      <c r="T11" s="298" t="str">
        <f>IF(Summary!$U71="Y","R","")</f>
        <v/>
      </c>
      <c r="U11" s="354" t="str">
        <f>IF(COUNTIF(S8:S11,"E")=4,"C"," ")</f>
        <v xml:space="preserve"> </v>
      </c>
      <c r="W11" s="476" t="str">
        <f>'Fun Patches'!C12</f>
        <v>&lt;List Patch Here&gt;</v>
      </c>
      <c r="X11" s="475" t="str">
        <f>IF(Summary!$T120="E","E","")</f>
        <v/>
      </c>
      <c r="Y11" s="475" t="str">
        <f>IF(Summary!$U120="Y","R","")</f>
        <v/>
      </c>
      <c r="AA11" s="472"/>
      <c r="AB11" s="287"/>
      <c r="AC11" s="288"/>
    </row>
    <row r="12" spans="2:30" ht="12.95" customHeight="1" thickBot="1">
      <c r="B12" s="360"/>
      <c r="C12" s="365" t="s">
        <v>319</v>
      </c>
      <c r="D12" s="297" t="str">
        <f>IF(Badges!$M263="A","/","")</f>
        <v/>
      </c>
      <c r="E12" s="297" t="str">
        <f>IF(Badges!$M267="A","/","")</f>
        <v/>
      </c>
      <c r="F12" s="297" t="str">
        <f>IF(Badges!$M271="A","/","")</f>
        <v/>
      </c>
      <c r="G12" s="297" t="str">
        <f>IF(Badges!$M275="A","/","")</f>
        <v/>
      </c>
      <c r="H12" s="297" t="str">
        <f>IF(Badges!$M279="A","/","")</f>
        <v/>
      </c>
      <c r="I12" s="295" t="str">
        <f>IF(Summary!$T15="E","E","")</f>
        <v/>
      </c>
      <c r="J12" s="295" t="str">
        <f>IF(Summary!$U15="Y","R","")</f>
        <v/>
      </c>
      <c r="L12" s="360"/>
      <c r="M12" s="378" t="s">
        <v>1055</v>
      </c>
      <c r="N12" s="379"/>
      <c r="O12" s="379"/>
      <c r="P12" s="379"/>
      <c r="Q12" s="379"/>
      <c r="R12" s="380"/>
      <c r="S12" s="299" t="str">
        <f>IF(Summary!$T77="E","E","")</f>
        <v/>
      </c>
      <c r="T12" s="299" t="str">
        <f>IF(Summary!$U77="Y","R","")</f>
        <v/>
      </c>
      <c r="W12" s="476" t="str">
        <f>'Fun Patches'!C13</f>
        <v>&lt;List Patch Here&gt;</v>
      </c>
      <c r="X12" s="475" t="str">
        <f>IF(Summary!$T121="E","E","")</f>
        <v/>
      </c>
      <c r="Y12" s="475" t="str">
        <f>IF(Summary!$U121="Y","R","")</f>
        <v/>
      </c>
      <c r="AA12" s="472"/>
      <c r="AB12" s="287"/>
      <c r="AC12" s="288"/>
    </row>
    <row r="13" spans="2:30" ht="12.95" customHeight="1">
      <c r="B13" s="360"/>
      <c r="C13" s="370" t="s">
        <v>372</v>
      </c>
      <c r="D13" s="292" t="str">
        <f>IF(Badges!$M322="A","/","")</f>
        <v/>
      </c>
      <c r="E13" s="292" t="str">
        <f>IF(Badges!$M326="A","/","")</f>
        <v/>
      </c>
      <c r="F13" s="292" t="str">
        <f>IF(Badges!$M330="A","/","")</f>
        <v/>
      </c>
      <c r="G13" s="292" t="str">
        <f>IF(Badges!$M334="A","/","")</f>
        <v/>
      </c>
      <c r="H13" s="292" t="str">
        <f>IF(Badges!$M338="A","/","")</f>
        <v/>
      </c>
      <c r="I13" s="293" t="str">
        <f>IF(Summary!$T18="E","E","")</f>
        <v/>
      </c>
      <c r="J13" s="293" t="str">
        <f>IF(Summary!$U18="Y","R","")</f>
        <v/>
      </c>
      <c r="L13" s="360"/>
      <c r="M13" s="366" t="s">
        <v>925</v>
      </c>
      <c r="N13" s="367"/>
      <c r="O13" s="367"/>
      <c r="P13" s="367"/>
      <c r="Q13" s="367"/>
      <c r="R13" s="368"/>
      <c r="S13" s="301" t="str">
        <f>IF(Summary!$T74="E","E","")</f>
        <v/>
      </c>
      <c r="T13" s="301" t="str">
        <f>IF(Summary!$U74="Y","R","")</f>
        <v/>
      </c>
      <c r="W13" s="476" t="str">
        <f>'Fun Patches'!C14</f>
        <v>&lt;List Patch Here&gt;</v>
      </c>
      <c r="X13" s="475" t="str">
        <f>IF(Summary!$T122="E","E","")</f>
        <v/>
      </c>
      <c r="Y13" s="475" t="str">
        <f>IF(Summary!$U122="Y","R","")</f>
        <v/>
      </c>
      <c r="AA13" s="472"/>
      <c r="AB13" s="287"/>
      <c r="AC13" s="288"/>
    </row>
    <row r="14" spans="2:30" ht="12.95" customHeight="1">
      <c r="B14" s="360"/>
      <c r="C14" s="365" t="s">
        <v>393</v>
      </c>
      <c r="D14" s="334" t="str">
        <f>IF(Badges!$M345="A","/","")</f>
        <v/>
      </c>
      <c r="E14" s="334" t="str">
        <f>IF(Badges!$M349="A","/","")</f>
        <v/>
      </c>
      <c r="F14" s="334" t="str">
        <f>IF(Badges!$M353="A","/","")</f>
        <v/>
      </c>
      <c r="G14" s="334" t="str">
        <f>IF(Badges!$M357="A","/","")</f>
        <v/>
      </c>
      <c r="H14" s="334" t="str">
        <f>IF(Badges!$M361="A","/","")</f>
        <v/>
      </c>
      <c r="I14" s="301" t="str">
        <f>IF(Summary!$T19="E","E","")</f>
        <v/>
      </c>
      <c r="J14" s="301" t="str">
        <f>IF(Summary!$U19="Y","R","")</f>
        <v/>
      </c>
      <c r="K14" s="285" t="str">
        <f>IF(COUNT(#REF!)=4,MAX(#REF!),"")</f>
        <v/>
      </c>
      <c r="L14" s="360"/>
      <c r="M14" s="366" t="s">
        <v>927</v>
      </c>
      <c r="N14" s="367"/>
      <c r="O14" s="367"/>
      <c r="P14" s="367"/>
      <c r="Q14" s="367"/>
      <c r="R14" s="368"/>
      <c r="S14" s="301" t="str">
        <f>IF(Summary!$T75="E","E","")</f>
        <v/>
      </c>
      <c r="T14" s="301" t="str">
        <f>IF(Summary!$U75="Y","R","")</f>
        <v/>
      </c>
      <c r="W14" s="476" t="str">
        <f>'Fun Patches'!C15</f>
        <v>&lt;List Patch Here&gt;</v>
      </c>
      <c r="X14" s="475" t="str">
        <f>IF(Summary!$T123="E","E","")</f>
        <v/>
      </c>
      <c r="Y14" s="475" t="str">
        <f>IF(Summary!$U123="Y","R","")</f>
        <v/>
      </c>
      <c r="AA14" s="472"/>
      <c r="AB14" s="287"/>
      <c r="AC14" s="288"/>
    </row>
    <row r="15" spans="2:30" ht="12.95" customHeight="1" thickBot="1">
      <c r="B15" s="360"/>
      <c r="C15" s="374" t="s">
        <v>414</v>
      </c>
      <c r="D15" s="297" t="str">
        <f>IF(Badges!$M368="A","/","")</f>
        <v/>
      </c>
      <c r="E15" s="297" t="str">
        <f>IF(Badges!$M372="A","/","")</f>
        <v/>
      </c>
      <c r="F15" s="297" t="str">
        <f>IF(Badges!$M376="A","/","")</f>
        <v/>
      </c>
      <c r="G15" s="297" t="str">
        <f>IF(Badges!$M380="A","/","")</f>
        <v/>
      </c>
      <c r="H15" s="297" t="str">
        <f>IF(Badges!$M384="A","/","")</f>
        <v/>
      </c>
      <c r="I15" s="295" t="str">
        <f>IF(Summary!$T20="E","E","")</f>
        <v/>
      </c>
      <c r="J15" s="295" t="str">
        <f>IF(Summary!$U20="Y","R","")</f>
        <v/>
      </c>
      <c r="L15" s="360"/>
      <c r="M15" s="371" t="s">
        <v>929</v>
      </c>
      <c r="N15" s="372"/>
      <c r="O15" s="372"/>
      <c r="P15" s="372"/>
      <c r="Q15" s="372"/>
      <c r="R15" s="373"/>
      <c r="S15" s="295" t="str">
        <f>IF(Summary!$T76="E","E","")</f>
        <v/>
      </c>
      <c r="T15" s="295" t="str">
        <f>IF(Summary!$U76="Y","R","")</f>
        <v/>
      </c>
      <c r="U15" s="354" t="str">
        <f>IF(COUNTIF(S12:S15,"E")=4,"C"," ")</f>
        <v xml:space="preserve"> </v>
      </c>
      <c r="W15" s="476" t="str">
        <f>'Fun Patches'!C16</f>
        <v>&lt;List Patch Here&gt;</v>
      </c>
      <c r="X15" s="475" t="str">
        <f>IF(Summary!$T124="E","E","")</f>
        <v/>
      </c>
      <c r="Y15" s="475" t="str">
        <f>IF(Summary!$U124="Y","R","")</f>
        <v/>
      </c>
      <c r="AA15" s="472"/>
      <c r="AB15" s="287"/>
      <c r="AC15" s="288"/>
    </row>
    <row r="16" spans="2:30" ht="12.95" customHeight="1">
      <c r="B16" s="360"/>
      <c r="C16" s="365" t="s">
        <v>435</v>
      </c>
      <c r="D16" s="292" t="str">
        <f>IF(Badges!$M391="A","/","")</f>
        <v/>
      </c>
      <c r="E16" s="292" t="str">
        <f>IF(Badges!$M395="A","/","")</f>
        <v/>
      </c>
      <c r="F16" s="292" t="str">
        <f>IF(Badges!$M399="A","/","")</f>
        <v/>
      </c>
      <c r="G16" s="292" t="str">
        <f>IF(Badges!$M403="A","/","")</f>
        <v/>
      </c>
      <c r="H16" s="292" t="str">
        <f>IF(Badges!$M407="A","/","")</f>
        <v/>
      </c>
      <c r="I16" s="293" t="str">
        <f>IF(Summary!$T21="E","E","")</f>
        <v/>
      </c>
      <c r="J16" s="293" t="str">
        <f>IF(Summary!$U21="Y","R","")</f>
        <v/>
      </c>
      <c r="L16" s="360"/>
      <c r="M16" s="361" t="s">
        <v>1056</v>
      </c>
      <c r="N16" s="292" t="str">
        <f>IF(Badges!$M240="A","/","")</f>
        <v/>
      </c>
      <c r="O16" s="292" t="str">
        <f>IF(Badges!$M244="A","/","")</f>
        <v/>
      </c>
      <c r="P16" s="292" t="str">
        <f>IF(Badges!$M248="A","/","")</f>
        <v/>
      </c>
      <c r="Q16" s="292" t="str">
        <f>IF(Badges!$M252="A","/","")</f>
        <v/>
      </c>
      <c r="R16" s="292" t="str">
        <f>IF(Badges!$M256="A","/","")</f>
        <v/>
      </c>
      <c r="S16" s="293" t="str">
        <f>IF(Summary!$T14="E","E","")</f>
        <v/>
      </c>
      <c r="T16" s="293" t="str">
        <f>IF(Summary!$U14="Y","R","")</f>
        <v/>
      </c>
      <c r="W16" s="476" t="str">
        <f>'Fun Patches'!C17</f>
        <v>&lt;List Patch Here&gt;</v>
      </c>
      <c r="X16" s="475" t="str">
        <f>IF(Summary!$T125="E","E","")</f>
        <v/>
      </c>
      <c r="Y16" s="475" t="str">
        <f>IF(Summary!$U125="Y","R","")</f>
        <v/>
      </c>
      <c r="AA16" s="472"/>
      <c r="AB16" s="287"/>
      <c r="AC16" s="288"/>
    </row>
    <row r="17" spans="2:29" ht="12.95" customHeight="1">
      <c r="B17" s="360"/>
      <c r="C17" s="365" t="s">
        <v>456</v>
      </c>
      <c r="D17" s="334" t="str">
        <f>IF(Badges!$M414="A","/","")</f>
        <v/>
      </c>
      <c r="E17" s="334" t="str">
        <f>IF(Badges!$M418="A","/","")</f>
        <v/>
      </c>
      <c r="F17" s="334" t="str">
        <f>IF(Badges!$M422="A","/","")</f>
        <v/>
      </c>
      <c r="G17" s="334" t="str">
        <f>IF(Badges!$M426="A","/","")</f>
        <v/>
      </c>
      <c r="H17" s="334" t="str">
        <f>IF(Badges!$M430="A","/","")</f>
        <v/>
      </c>
      <c r="I17" s="301" t="str">
        <f>IF(Summary!$T22="E","E","")</f>
        <v/>
      </c>
      <c r="J17" s="301" t="str">
        <f>IF(Summary!$U22="Y","R","")</f>
        <v/>
      </c>
      <c r="L17" s="360"/>
      <c r="M17" s="365" t="s">
        <v>1057</v>
      </c>
      <c r="N17" s="292" t="str">
        <f>IF(Badges!$M299="A","/","")</f>
        <v/>
      </c>
      <c r="O17" s="292" t="str">
        <f>IF(Badges!$M303="A","/","")</f>
        <v/>
      </c>
      <c r="P17" s="292" t="str">
        <f>IF(Badges!$M307="A","/","")</f>
        <v/>
      </c>
      <c r="Q17" s="292" t="str">
        <f>IF(Badges!$M311="A","/","")</f>
        <v/>
      </c>
      <c r="R17" s="292" t="str">
        <f>IF(Badges!$M315="A","/","")</f>
        <v/>
      </c>
      <c r="S17" s="293" t="str">
        <f>IF(Summary!$T17="E","E","")</f>
        <v/>
      </c>
      <c r="T17" s="293" t="str">
        <f>IF(Summary!$U17="Y","R","")</f>
        <v/>
      </c>
      <c r="W17" s="476" t="str">
        <f>'Fun Patches'!C18</f>
        <v>&lt;List Patch Here&gt;</v>
      </c>
      <c r="X17" s="475" t="str">
        <f>IF(Summary!$T126="E","E","")</f>
        <v/>
      </c>
      <c r="Y17" s="475" t="str">
        <f>IF(Summary!$U126="Y","R","")</f>
        <v/>
      </c>
      <c r="AA17" s="472"/>
      <c r="AB17" s="287"/>
      <c r="AC17" s="288"/>
    </row>
    <row r="18" spans="2:29" ht="12.95" customHeight="1" thickBot="1">
      <c r="B18" s="360"/>
      <c r="C18" s="365" t="s">
        <v>477</v>
      </c>
      <c r="D18" s="297" t="str">
        <f>IF(Badges!$M437="A","/","")</f>
        <v/>
      </c>
      <c r="E18" s="297" t="str">
        <f>IF(Badges!$M441="A","/","")</f>
        <v/>
      </c>
      <c r="F18" s="297" t="str">
        <f>IF(Badges!$M445="A","/","")</f>
        <v/>
      </c>
      <c r="G18" s="297" t="str">
        <f>IF(Badges!$M449="A","/","")</f>
        <v/>
      </c>
      <c r="H18" s="297" t="str">
        <f>IF(Badges!$M453="A","/","")</f>
        <v/>
      </c>
      <c r="I18" s="295" t="str">
        <f>IF(Summary!$T23="E","E","")</f>
        <v/>
      </c>
      <c r="J18" s="295" t="str">
        <f>IF(Summary!$U23="Y","R","")</f>
        <v/>
      </c>
      <c r="K18" s="285" t="str">
        <f>IF(COUNT(#REF!)=4,MAX(#REF!),"")</f>
        <v/>
      </c>
      <c r="L18" s="360"/>
      <c r="M18" s="365" t="s">
        <v>1058</v>
      </c>
      <c r="N18" s="292" t="str">
        <f>IF(Badges!$M57="A","/","")</f>
        <v/>
      </c>
      <c r="O18" s="292" t="str">
        <f>IF(Badges!$M61="A","/","")</f>
        <v/>
      </c>
      <c r="P18" s="292" t="str">
        <f>IF(Badges!$M65="A","/","")</f>
        <v/>
      </c>
      <c r="Q18" s="292" t="str">
        <f>IF(Badges!$M69="A","/","")</f>
        <v/>
      </c>
      <c r="R18" s="292" t="str">
        <f>IF(Badges!$M73="A","/","")</f>
        <v/>
      </c>
      <c r="S18" s="293" t="str">
        <f>IF(Summary!$T6="E","E","")</f>
        <v/>
      </c>
      <c r="T18" s="293" t="str">
        <f>IF(Summary!$U6="Y","R","")</f>
        <v/>
      </c>
      <c r="W18" s="476" t="str">
        <f>'Fun Patches'!C19</f>
        <v>&lt;List Patch Here&gt;</v>
      </c>
      <c r="X18" s="475" t="str">
        <f>IF(Summary!$T127="E","E","")</f>
        <v/>
      </c>
      <c r="Y18" s="475" t="str">
        <f>IF(Summary!$U127="Y","R","")</f>
        <v/>
      </c>
      <c r="AA18" s="472"/>
      <c r="AB18" s="287"/>
      <c r="AC18" s="288"/>
    </row>
    <row r="19" spans="2:29" ht="12.95" customHeight="1" thickBot="1">
      <c r="B19" s="360"/>
      <c r="C19" s="370" t="s">
        <v>530</v>
      </c>
      <c r="D19" s="292" t="str">
        <f>IF(Badges!$M496="A","/","")</f>
        <v/>
      </c>
      <c r="E19" s="292" t="str">
        <f>IF(Badges!$M500="A","/","")</f>
        <v/>
      </c>
      <c r="F19" s="292" t="str">
        <f>IF(Badges!$M504="A","/","")</f>
        <v/>
      </c>
      <c r="G19" s="292" t="str">
        <f>IF(Badges!$M508="A","/","")</f>
        <v/>
      </c>
      <c r="H19" s="292" t="str">
        <f>IF(Badges!$M512="A","/","")</f>
        <v/>
      </c>
      <c r="I19" s="293" t="str">
        <f>IF(Summary!$T26="E","E","")</f>
        <v/>
      </c>
      <c r="J19" s="293" t="str">
        <f>IF(Summary!$U26="Y","R","")</f>
        <v/>
      </c>
      <c r="L19" s="360"/>
      <c r="M19" s="381" t="s">
        <v>1091</v>
      </c>
      <c r="N19" s="376"/>
      <c r="O19" s="376"/>
      <c r="P19" s="376"/>
      <c r="Q19" s="376"/>
      <c r="R19" s="377"/>
      <c r="S19" s="295" t="str">
        <f>IF(Summary!$T78="E","E","")</f>
        <v/>
      </c>
      <c r="T19" s="295" t="str">
        <f>IF(Summary!$U78="Y","R","")</f>
        <v/>
      </c>
      <c r="U19" s="354" t="str">
        <f>IF(COUNTIF(S16:S19,"E")=4,"C"," ")</f>
        <v xml:space="preserve"> </v>
      </c>
      <c r="W19" s="476" t="str">
        <f>'Fun Patches'!C20</f>
        <v>&lt;List Patch Here&gt;</v>
      </c>
      <c r="X19" s="475" t="str">
        <f>IF(Summary!$T128="E","E","")</f>
        <v/>
      </c>
      <c r="Y19" s="475" t="str">
        <f>IF(Summary!$U128="Y","R","")</f>
        <v/>
      </c>
      <c r="AA19" s="472"/>
      <c r="AB19" s="287"/>
      <c r="AC19" s="288"/>
    </row>
    <row r="20" spans="2:29" ht="12.95" customHeight="1">
      <c r="B20" s="360"/>
      <c r="C20" s="365" t="s">
        <v>551</v>
      </c>
      <c r="D20" s="334" t="str">
        <f>IF(Badges!$M519="A","/","")</f>
        <v/>
      </c>
      <c r="E20" s="334" t="str">
        <f>IF(Badges!$M523="A","/","")</f>
        <v/>
      </c>
      <c r="F20" s="334" t="str">
        <f>IF(Badges!$M527="A","/","")</f>
        <v/>
      </c>
      <c r="G20" s="334" t="str">
        <f>IF(Badges!$M531="A","/","")</f>
        <v/>
      </c>
      <c r="H20" s="334" t="str">
        <f>IF(Badges!$M535="A","/","")</f>
        <v/>
      </c>
      <c r="I20" s="301" t="str">
        <f>IF(Summary!$T27="E","E","")</f>
        <v/>
      </c>
      <c r="J20" s="301" t="str">
        <f>IF(Summary!$U27="Y","R","")</f>
        <v/>
      </c>
      <c r="L20" s="360"/>
      <c r="M20" s="378" t="s">
        <v>935</v>
      </c>
      <c r="N20" s="379"/>
      <c r="O20" s="379"/>
      <c r="P20" s="379"/>
      <c r="Q20" s="379"/>
      <c r="R20" s="380"/>
      <c r="S20" s="293" t="str">
        <f>IF(Summary!$T79="E","E","")</f>
        <v/>
      </c>
      <c r="T20" s="293" t="str">
        <f>IF(Summary!$U79="Y","R","")</f>
        <v/>
      </c>
      <c r="W20" s="476" t="str">
        <f>'Fun Patches'!C21</f>
        <v>&lt;List Patch Here&gt;</v>
      </c>
      <c r="X20" s="475" t="str">
        <f>IF(Summary!$T129="E","E","")</f>
        <v/>
      </c>
      <c r="Y20" s="475" t="str">
        <f>IF(Summary!$U129="Y","R","")</f>
        <v/>
      </c>
      <c r="AA20" s="472"/>
      <c r="AB20" s="287"/>
      <c r="AC20" s="288"/>
    </row>
    <row r="21" spans="2:29" ht="12.95" customHeight="1" thickBot="1">
      <c r="B21" s="360"/>
      <c r="C21" s="374" t="s">
        <v>572</v>
      </c>
      <c r="D21" s="297" t="str">
        <f>IF(Badges!$M542="A","/","")</f>
        <v/>
      </c>
      <c r="E21" s="297" t="str">
        <f>IF(Badges!$M546="A","/","")</f>
        <v/>
      </c>
      <c r="F21" s="297" t="str">
        <f>IF(Badges!$M550="A","/","")</f>
        <v/>
      </c>
      <c r="G21" s="297" t="str">
        <f>IF(Badges!$M554="A","/","")</f>
        <v/>
      </c>
      <c r="H21" s="297" t="str">
        <f>IF(Badges!$M558="A","/","")</f>
        <v/>
      </c>
      <c r="I21" s="295" t="str">
        <f>IF(Summary!$T28="E","E","")</f>
        <v/>
      </c>
      <c r="J21" s="295" t="str">
        <f>IF(Summary!$U28="Y","R","")</f>
        <v/>
      </c>
      <c r="L21" s="360"/>
      <c r="M21" s="371" t="s">
        <v>1092</v>
      </c>
      <c r="N21" s="372"/>
      <c r="O21" s="372"/>
      <c r="P21" s="372"/>
      <c r="Q21" s="372"/>
      <c r="R21" s="373"/>
      <c r="S21" s="295" t="str">
        <f>IF(Summary!$T80="E","E","")</f>
        <v/>
      </c>
      <c r="T21" s="295" t="str">
        <f>IF(Summary!$U80="Y","R","")</f>
        <v/>
      </c>
      <c r="U21" s="354" t="str">
        <f>IF(COUNTIF(S20:S21,"E")=2,"C"," ")</f>
        <v xml:space="preserve"> </v>
      </c>
      <c r="W21" s="476" t="str">
        <f>'Fun Patches'!C22</f>
        <v>&lt;List Patch Here&gt;</v>
      </c>
      <c r="X21" s="475" t="str">
        <f>IF(Summary!$T130="E","E","")</f>
        <v/>
      </c>
      <c r="Y21" s="475" t="str">
        <f>IF(Summary!$U130="Y","R","")</f>
        <v/>
      </c>
      <c r="AA21" s="472"/>
      <c r="AB21" s="287"/>
      <c r="AC21" s="288"/>
    </row>
    <row r="22" spans="2:29" ht="12.95" customHeight="1">
      <c r="B22" s="360"/>
      <c r="C22" s="365" t="s">
        <v>593</v>
      </c>
      <c r="D22" s="292" t="str">
        <f>IF(Badges!$M565="A","/","")</f>
        <v/>
      </c>
      <c r="E22" s="292" t="str">
        <f>IF(Badges!$M569="A","/","")</f>
        <v/>
      </c>
      <c r="F22" s="292" t="str">
        <f>IF(Badges!$M573="A","/","")</f>
        <v/>
      </c>
      <c r="G22" s="292" t="str">
        <f>IF(Badges!$M577="A","/","")</f>
        <v/>
      </c>
      <c r="H22" s="292" t="str">
        <f>IF(Badges!$M581="A","/","")</f>
        <v/>
      </c>
      <c r="I22" s="293" t="str">
        <f>IF(Summary!$T29="E","E","")</f>
        <v/>
      </c>
      <c r="J22" s="293" t="str">
        <f>IF(Summary!$U29="Y","R","")</f>
        <v/>
      </c>
      <c r="K22" s="285" t="str">
        <f>IF(COUNT(#REF!)=2,MAX(#REF!),"")</f>
        <v/>
      </c>
      <c r="L22" s="360"/>
      <c r="M22" s="362" t="s">
        <v>942</v>
      </c>
      <c r="N22" s="363"/>
      <c r="O22" s="363"/>
      <c r="P22" s="363"/>
      <c r="Q22" s="363"/>
      <c r="R22" s="364"/>
      <c r="S22" s="293" t="str">
        <f>IF(Summary!$T81="E","E","")</f>
        <v/>
      </c>
      <c r="T22" s="293" t="str">
        <f>IF(Summary!$U81="Y","R","")</f>
        <v/>
      </c>
      <c r="U22" s="354" t="str">
        <f>IF(COUNTIF(S22:S23,"E")=2,"C"," ")</f>
        <v xml:space="preserve"> </v>
      </c>
      <c r="W22" s="476" t="str">
        <f>'Fun Patches'!C23</f>
        <v>&lt;List Patch Here&gt;</v>
      </c>
      <c r="X22" s="475" t="str">
        <f>IF(Summary!$T131="E","E","")</f>
        <v/>
      </c>
      <c r="Y22" s="475" t="str">
        <f>IF(Summary!$U131="Y","R","")</f>
        <v/>
      </c>
      <c r="AA22" s="472"/>
      <c r="AB22" s="287"/>
      <c r="AC22" s="288"/>
    </row>
    <row r="23" spans="2:29" ht="12.95" customHeight="1" thickBot="1">
      <c r="B23" s="360"/>
      <c r="C23" s="365" t="s">
        <v>614</v>
      </c>
      <c r="D23" s="334" t="str">
        <f>IF(Badges!$M588="A","/","")</f>
        <v/>
      </c>
      <c r="E23" s="334" t="str">
        <f>IF(Badges!$M592="A","/","")</f>
        <v/>
      </c>
      <c r="F23" s="334" t="str">
        <f>IF(Badges!$M596="A","/","")</f>
        <v/>
      </c>
      <c r="G23" s="334" t="str">
        <f>IF(Badges!$M600="A","/","")</f>
        <v/>
      </c>
      <c r="H23" s="334" t="str">
        <f>IF(Badges!$M604="A","/","")</f>
        <v/>
      </c>
      <c r="I23" s="301" t="str">
        <f>IF(Summary!$T30="E","E","")</f>
        <v/>
      </c>
      <c r="J23" s="301" t="str">
        <f>IF(Summary!$U30="Y","R","")</f>
        <v/>
      </c>
      <c r="L23" s="360"/>
      <c r="M23" s="375" t="s">
        <v>1093</v>
      </c>
      <c r="N23" s="376"/>
      <c r="O23" s="376"/>
      <c r="P23" s="376"/>
      <c r="Q23" s="376"/>
      <c r="R23" s="377"/>
      <c r="S23" s="295" t="str">
        <f>IF(Summary!$T82="E","E","")</f>
        <v/>
      </c>
      <c r="T23" s="295" t="str">
        <f>IF(Summary!$U82="Y","R","")</f>
        <v/>
      </c>
      <c r="U23" s="354" t="str">
        <f>IF(COUNTIF(S24:S25,"E")=2,"C"," ")</f>
        <v xml:space="preserve"> </v>
      </c>
      <c r="W23" s="476" t="str">
        <f>'Fun Patches'!C24</f>
        <v>&lt;List Patch Here&gt;</v>
      </c>
      <c r="X23" s="475" t="str">
        <f>IF(Summary!$T132="E","E","")</f>
        <v/>
      </c>
      <c r="Y23" s="475" t="str">
        <f>IF(Summary!$U132="Y","R","")</f>
        <v/>
      </c>
      <c r="AA23" s="472"/>
      <c r="AB23" s="287"/>
      <c r="AC23" s="288"/>
    </row>
    <row r="24" spans="2:29" ht="12.95" customHeight="1" thickBot="1">
      <c r="B24" s="360"/>
      <c r="C24" s="365" t="s">
        <v>635</v>
      </c>
      <c r="D24" s="297" t="str">
        <f>IF(Badges!$M611="A","/","")</f>
        <v/>
      </c>
      <c r="E24" s="297" t="str">
        <f>IF(Badges!$M615="A","/","")</f>
        <v/>
      </c>
      <c r="F24" s="297" t="str">
        <f>IF(Badges!$M619="A","/","")</f>
        <v/>
      </c>
      <c r="G24" s="297" t="str">
        <f>IF(Badges!$M623="A","/","")</f>
        <v/>
      </c>
      <c r="H24" s="297" t="str">
        <f>IF(Badges!$M627="A","/","")</f>
        <v/>
      </c>
      <c r="I24" s="295" t="str">
        <f>IF(Summary!$T31="E","E","")</f>
        <v/>
      </c>
      <c r="J24" s="295" t="str">
        <f>IF(Summary!$U31="Y","R","")</f>
        <v/>
      </c>
      <c r="K24" s="285" t="str">
        <f>IF(COUNT(#REF!)=2,MAX(#REF!),"")</f>
        <v/>
      </c>
      <c r="L24" s="360"/>
      <c r="M24" s="378" t="s">
        <v>948</v>
      </c>
      <c r="N24" s="379"/>
      <c r="O24" s="379"/>
      <c r="P24" s="379"/>
      <c r="Q24" s="379"/>
      <c r="R24" s="380"/>
      <c r="S24" s="293" t="str">
        <f>IF(Summary!$T83="E","E","")</f>
        <v/>
      </c>
      <c r="T24" s="293" t="str">
        <f>IF(Summary!$U83="Y","R","")</f>
        <v/>
      </c>
      <c r="U24" s="439"/>
      <c r="W24" s="476" t="str">
        <f>'Fun Patches'!C25</f>
        <v>&lt;List Patch Here&gt;</v>
      </c>
      <c r="X24" s="475" t="str">
        <f>IF(Summary!$T133="E","E","")</f>
        <v/>
      </c>
      <c r="Y24" s="475" t="str">
        <f>IF(Summary!$U133="Y","R","")</f>
        <v/>
      </c>
      <c r="AA24" s="472"/>
      <c r="AB24" s="287"/>
      <c r="AC24" s="288"/>
    </row>
    <row r="25" spans="2:29" ht="12.95" customHeight="1">
      <c r="B25" s="360"/>
      <c r="C25" s="370" t="s">
        <v>655</v>
      </c>
      <c r="D25" s="292" t="str">
        <f>IF(Badges!$M634="A","/","")</f>
        <v/>
      </c>
      <c r="E25" s="292" t="str">
        <f>IF(Badges!$M638="A","/","")</f>
        <v/>
      </c>
      <c r="F25" s="292" t="str">
        <f>IF(Badges!$M642="A","/","")</f>
        <v/>
      </c>
      <c r="G25" s="292" t="str">
        <f>IF(Badges!$M646="A","/","")</f>
        <v/>
      </c>
      <c r="H25" s="292" t="str">
        <f>IF(Badges!$M650="A","/","")</f>
        <v/>
      </c>
      <c r="I25" s="293" t="str">
        <f>IF(Summary!$T32="E","E","")</f>
        <v/>
      </c>
      <c r="J25" s="293" t="str">
        <f>IF(Summary!$U32="Y","R","")</f>
        <v/>
      </c>
      <c r="L25" s="360"/>
      <c r="M25" s="375" t="s">
        <v>1094</v>
      </c>
      <c r="N25" s="376"/>
      <c r="O25" s="376"/>
      <c r="P25" s="376"/>
      <c r="Q25" s="376"/>
      <c r="R25" s="377"/>
      <c r="S25" s="293" t="str">
        <f>IF(Summary!$T84="E","E","")</f>
        <v/>
      </c>
      <c r="T25" s="293" t="str">
        <f>IF(Summary!$U84="Y","R","")</f>
        <v/>
      </c>
      <c r="U25" s="607" t="s">
        <v>1136</v>
      </c>
      <c r="W25" s="476" t="str">
        <f>'Fun Patches'!C26</f>
        <v>&lt;List Patch Here&gt;</v>
      </c>
      <c r="X25" s="475" t="str">
        <f>IF(Summary!$T134="E","E","")</f>
        <v/>
      </c>
      <c r="Y25" s="475" t="str">
        <f>IF(Summary!$U134="Y","R","")</f>
        <v/>
      </c>
      <c r="AA25" s="472"/>
      <c r="AB25" s="287"/>
      <c r="AC25" s="288"/>
    </row>
    <row r="26" spans="2:29" ht="12.95" customHeight="1">
      <c r="B26" s="360"/>
      <c r="C26" s="365" t="s">
        <v>692</v>
      </c>
      <c r="D26" s="334" t="str">
        <f>IF(Badges!$M680="A","/","")</f>
        <v/>
      </c>
      <c r="E26" s="334" t="str">
        <f>IF(Badges!$M684="A","/","")</f>
        <v/>
      </c>
      <c r="F26" s="334" t="str">
        <f>IF(Badges!$M688="A","/","")</f>
        <v/>
      </c>
      <c r="G26" s="334" t="str">
        <f>IF(Badges!$M692="A","/","")</f>
        <v/>
      </c>
      <c r="H26" s="334" t="str">
        <f>IF(Badges!$M696="A","/","")</f>
        <v/>
      </c>
      <c r="I26" s="301" t="str">
        <f>IF(Summary!$T34="E","E","")</f>
        <v/>
      </c>
      <c r="J26" s="301" t="str">
        <f>IF(Summary!$U34="Y","R","")</f>
        <v/>
      </c>
      <c r="K26" s="285" t="str">
        <f>IF(COUNT(#REF!)=2,MAX(#REF!),"")</f>
        <v/>
      </c>
      <c r="L26" s="398"/>
      <c r="M26" s="398"/>
      <c r="N26" s="399"/>
      <c r="O26" s="399"/>
      <c r="P26" s="399"/>
      <c r="Q26" s="399"/>
      <c r="R26" s="399"/>
      <c r="S26" s="470"/>
      <c r="T26" s="470"/>
      <c r="U26" s="607"/>
      <c r="W26" s="476" t="str">
        <f>'Fun Patches'!C27</f>
        <v>&lt;List Patch Here&gt;</v>
      </c>
      <c r="X26" s="475" t="str">
        <f>IF(Summary!$T135="E","E","")</f>
        <v/>
      </c>
      <c r="Y26" s="475" t="str">
        <f>IF(Summary!$U135="Y","R","")</f>
        <v/>
      </c>
      <c r="AA26" s="472"/>
      <c r="AB26" s="287"/>
      <c r="AC26" s="288"/>
    </row>
    <row r="27" spans="2:29" ht="12.95" customHeight="1" thickBot="1">
      <c r="B27" s="360"/>
      <c r="C27" s="374" t="s">
        <v>713</v>
      </c>
      <c r="D27" s="297" t="str">
        <f>IF(Badges!$M703="A","/","")</f>
        <v/>
      </c>
      <c r="E27" s="297" t="str">
        <f>IF(Badges!$M707="A","/","")</f>
        <v/>
      </c>
      <c r="F27" s="297" t="str">
        <f>IF(Badges!$M711="A","/","")</f>
        <v/>
      </c>
      <c r="G27" s="297" t="str">
        <f>IF(Badges!$M715="A","/","")</f>
        <v/>
      </c>
      <c r="H27" s="297" t="str">
        <f>IF(Badges!$M719="A","/","")</f>
        <v/>
      </c>
      <c r="I27" s="295" t="str">
        <f>IF(Summary!$T35="E","E","")</f>
        <v/>
      </c>
      <c r="J27" s="295" t="str">
        <f>IF(Summary!$U35="Y","R","")</f>
        <v/>
      </c>
      <c r="L27" s="300"/>
      <c r="M27" s="300"/>
      <c r="N27" s="300"/>
      <c r="O27" s="300"/>
      <c r="P27" s="300"/>
      <c r="Q27" s="300"/>
      <c r="R27" s="300"/>
      <c r="S27" s="307"/>
      <c r="T27" s="307"/>
      <c r="U27" s="607"/>
      <c r="W27" s="476" t="str">
        <f>'Fun Patches'!C28</f>
        <v>&lt;List Patch Here&gt;</v>
      </c>
      <c r="X27" s="475" t="str">
        <f>IF(Summary!$T136="E","E","")</f>
        <v/>
      </c>
      <c r="Y27" s="475" t="str">
        <f>IF(Summary!$U136="Y","R","")</f>
        <v/>
      </c>
      <c r="AA27" s="472"/>
      <c r="AB27" s="287"/>
      <c r="AC27" s="288"/>
    </row>
    <row r="28" spans="2:29" ht="12.95" customHeight="1">
      <c r="B28" s="360"/>
      <c r="C28" s="365" t="s">
        <v>734</v>
      </c>
      <c r="D28" s="292" t="str">
        <f>IF(Badges!$M726="A","/","")</f>
        <v/>
      </c>
      <c r="E28" s="292" t="str">
        <f>IF(Badges!$M730="A","/","")</f>
        <v/>
      </c>
      <c r="F28" s="292" t="str">
        <f>IF(Badges!$M734="A","/","")</f>
        <v/>
      </c>
      <c r="G28" s="292" t="str">
        <f>IF(Badges!$M738="A","/","")</f>
        <v/>
      </c>
      <c r="H28" s="292" t="str">
        <f>IF(Badges!$M742="A","/","")</f>
        <v/>
      </c>
      <c r="I28" s="293" t="str">
        <f>IF(Summary!$T36="E","E","")</f>
        <v/>
      </c>
      <c r="J28" s="293" t="str">
        <f>IF(Summary!$U36="Y","R","")</f>
        <v/>
      </c>
      <c r="L28" s="611" t="str">
        <f>'Age-Level'!C117</f>
        <v>Investiture</v>
      </c>
      <c r="M28" s="611"/>
      <c r="N28" s="611"/>
      <c r="O28" s="611"/>
      <c r="P28" s="611"/>
      <c r="Q28" s="611"/>
      <c r="R28" s="613"/>
      <c r="S28" s="293" t="str">
        <f>IF(Summary!$T108="E","E","")</f>
        <v/>
      </c>
      <c r="T28" s="293" t="str">
        <f>IF(Summary!$U108="Y","R","")</f>
        <v/>
      </c>
      <c r="U28" s="607"/>
      <c r="W28" s="476" t="str">
        <f>'Fun Patches'!C29</f>
        <v>&lt;List Patch Here&gt;</v>
      </c>
      <c r="X28" s="475" t="str">
        <f>IF(Summary!$T137="E","E","")</f>
        <v/>
      </c>
      <c r="Y28" s="475" t="str">
        <f>IF(Summary!$U137="Y","R","")</f>
        <v/>
      </c>
      <c r="AA28" s="472"/>
      <c r="AB28" s="287"/>
      <c r="AC28" s="288"/>
    </row>
    <row r="29" spans="2:29" ht="12.95" customHeight="1">
      <c r="B29" s="360"/>
      <c r="C29" s="365" t="s">
        <v>1059</v>
      </c>
      <c r="D29" s="334" t="str">
        <f>IF(Badges!$M103="A","/","")</f>
        <v/>
      </c>
      <c r="E29" s="334" t="str">
        <f>IF(Badges!$M107="A","/","")</f>
        <v/>
      </c>
      <c r="F29" s="334" t="str">
        <f>IF(Badges!$M111="A","/","")</f>
        <v/>
      </c>
      <c r="G29" s="334" t="str">
        <f>IF(Badges!$M115="A","/","")</f>
        <v/>
      </c>
      <c r="H29" s="334" t="str">
        <f>IF(Badges!$M119="A","/","")</f>
        <v/>
      </c>
      <c r="I29" s="301" t="str">
        <f>IF(Summary!$T8="E","E","")</f>
        <v/>
      </c>
      <c r="J29" s="301" t="str">
        <f>IF(Summary!$U8="Y","R","")</f>
        <v/>
      </c>
      <c r="L29" s="611" t="str">
        <f>'Age-Level'!C118</f>
        <v>Rededication (1st year)</v>
      </c>
      <c r="M29" s="611"/>
      <c r="N29" s="611"/>
      <c r="O29" s="611"/>
      <c r="P29" s="611"/>
      <c r="Q29" s="611"/>
      <c r="R29" s="613"/>
      <c r="S29" s="293" t="str">
        <f>IF(Summary!$T109="E","E","")</f>
        <v/>
      </c>
      <c r="T29" s="293" t="str">
        <f>IF(Summary!$U109="Y","R","")</f>
        <v/>
      </c>
      <c r="U29" s="607"/>
      <c r="W29" s="476" t="str">
        <f>'Fun Patches'!C30</f>
        <v>&lt;List Patch Here&gt;</v>
      </c>
      <c r="X29" s="475" t="str">
        <f>IF(Summary!$T138="E","E","")</f>
        <v/>
      </c>
      <c r="Y29" s="475" t="str">
        <f>IF(Summary!$U138="Y","R","")</f>
        <v/>
      </c>
      <c r="AA29" s="472"/>
      <c r="AB29" s="287"/>
      <c r="AC29" s="288"/>
    </row>
    <row r="30" spans="2:29" ht="12.95" customHeight="1" thickBot="1">
      <c r="B30" s="360"/>
      <c r="C30" s="369" t="s">
        <v>1095</v>
      </c>
      <c r="D30" s="297" t="str">
        <f>IF(Badges!$M749="A","/","")</f>
        <v/>
      </c>
      <c r="E30" s="297" t="str">
        <f>IF(Badges!$M753="A","/","")</f>
        <v/>
      </c>
      <c r="F30" s="297" t="str">
        <f>IF(Badges!$M757="A","/","")</f>
        <v/>
      </c>
      <c r="G30" s="297" t="str">
        <f>IF(Badges!$M761="A","/","")</f>
        <v/>
      </c>
      <c r="H30" s="297" t="str">
        <f>IF(Badges!$M765="A","/","")</f>
        <v/>
      </c>
      <c r="I30" s="295" t="str">
        <f>IF(Summary!$T37="E","E","")</f>
        <v/>
      </c>
      <c r="J30" s="295" t="str">
        <f>IF(Summary!$U37="Y","R","")</f>
        <v/>
      </c>
      <c r="L30" s="611" t="str">
        <f>'Age-Level'!C119</f>
        <v>Rededication (2nd year)</v>
      </c>
      <c r="M30" s="611"/>
      <c r="N30" s="611"/>
      <c r="O30" s="611"/>
      <c r="P30" s="611"/>
      <c r="Q30" s="611"/>
      <c r="R30" s="613"/>
      <c r="S30" s="293" t="str">
        <f>IF(Summary!$T110="E","E","")</f>
        <v/>
      </c>
      <c r="T30" s="293" t="str">
        <f>IF(Summary!$U110="Y","R","")</f>
        <v/>
      </c>
      <c r="U30" s="607"/>
      <c r="W30" s="476" t="str">
        <f>'Fun Patches'!C31</f>
        <v>&lt;List Patch Here&gt;</v>
      </c>
      <c r="X30" s="475" t="str">
        <f>IF(Summary!$T139="E","E","")</f>
        <v/>
      </c>
      <c r="Y30" s="475" t="str">
        <f>IF(Summary!$U139="Y","R","")</f>
        <v/>
      </c>
      <c r="AA30" s="472"/>
      <c r="AB30" s="287"/>
      <c r="AC30" s="288"/>
    </row>
    <row r="31" spans="2:29" ht="12.95" customHeight="1">
      <c r="B31" s="360"/>
      <c r="C31" s="370" t="s">
        <v>756</v>
      </c>
      <c r="D31" s="292" t="str">
        <f>IF(Badges!$M772="A","/","")</f>
        <v/>
      </c>
      <c r="E31" s="292" t="str">
        <f>IF(Badges!$M776="A","/","")</f>
        <v/>
      </c>
      <c r="F31" s="292" t="str">
        <f>IF(Badges!$M780="A","/","")</f>
        <v/>
      </c>
      <c r="G31" s="292" t="str">
        <f>IF(Badges!$M784="A","/","")</f>
        <v/>
      </c>
      <c r="H31" s="292" t="str">
        <f>IF(Badges!$M788="A","/","")</f>
        <v/>
      </c>
      <c r="I31" s="293" t="str">
        <f>IF(Summary!$T38="E","E","")</f>
        <v/>
      </c>
      <c r="J31" s="293" t="str">
        <f>IF(Summary!$U38="Y","R","")</f>
        <v/>
      </c>
      <c r="L31" s="611" t="str">
        <f>'Age-Level'!C120</f>
        <v>Rededication (3rd year)</v>
      </c>
      <c r="M31" s="611"/>
      <c r="N31" s="611"/>
      <c r="O31" s="611"/>
      <c r="P31" s="611"/>
      <c r="Q31" s="611"/>
      <c r="R31" s="613"/>
      <c r="S31" s="293" t="str">
        <f>IF(Summary!$T111="E","E","")</f>
        <v/>
      </c>
      <c r="T31" s="293" t="str">
        <f>IF(Summary!$U111="Y","R","")</f>
        <v/>
      </c>
      <c r="U31" s="607"/>
      <c r="W31" s="476" t="str">
        <f>'Fun Patches'!C32</f>
        <v>&lt;List Patch Here&gt;</v>
      </c>
      <c r="X31" s="475" t="str">
        <f>IF(Summary!$T140="E","E","")</f>
        <v/>
      </c>
      <c r="Y31" s="475" t="str">
        <f>IF(Summary!$U140="Y","R","")</f>
        <v/>
      </c>
      <c r="AA31" s="472"/>
      <c r="AB31" s="287"/>
      <c r="AC31" s="288"/>
    </row>
    <row r="32" spans="2:29" ht="12.95" customHeight="1" thickBot="1">
      <c r="B32" s="360"/>
      <c r="C32" s="374" t="s">
        <v>777</v>
      </c>
      <c r="D32" s="297" t="str">
        <f>IF(Badges!$M791="C","/","")</f>
        <v/>
      </c>
      <c r="E32" s="297" t="str">
        <f>IF(Badges!$M792="C","/","")</f>
        <v/>
      </c>
      <c r="F32" s="297" t="str">
        <f>IF(Badges!$M793="C","/","")</f>
        <v/>
      </c>
      <c r="G32" s="297" t="str">
        <f>IF(Badges!$M794="C","/","")</f>
        <v/>
      </c>
      <c r="H32" s="297" t="str">
        <f>IF(Badges!$M795="C","/","")</f>
        <v/>
      </c>
      <c r="I32" s="295" t="str">
        <f>IF(Summary!$T39="E","E","")</f>
        <v/>
      </c>
      <c r="J32" s="295" t="str">
        <f>IF(Summary!$U39="Y","R","")</f>
        <v/>
      </c>
      <c r="L32" s="398"/>
      <c r="M32" s="398"/>
      <c r="N32" s="399"/>
      <c r="O32" s="399"/>
      <c r="P32" s="399"/>
      <c r="Q32" s="399"/>
      <c r="R32" s="399"/>
      <c r="S32" s="470"/>
      <c r="T32" s="470"/>
      <c r="U32" s="607"/>
      <c r="W32" s="476" t="str">
        <f>'Fun Patches'!C33</f>
        <v>&lt;List Patch Here&gt;</v>
      </c>
      <c r="X32" s="475" t="str">
        <f>IF(Summary!$T141="E","E","")</f>
        <v/>
      </c>
      <c r="Y32" s="475" t="str">
        <f>IF(Summary!$U141="Y","R","")</f>
        <v/>
      </c>
      <c r="AA32" s="472"/>
      <c r="AB32" s="287"/>
      <c r="AC32" s="288"/>
    </row>
    <row r="33" spans="2:29" ht="12.95" customHeight="1">
      <c r="B33" s="360"/>
      <c r="C33" s="361" t="s">
        <v>1096</v>
      </c>
      <c r="D33" s="292" t="str">
        <f>IF(Badges!$M802="A","/","")</f>
        <v/>
      </c>
      <c r="E33" s="292" t="str">
        <f>IF(Badges!$M806="A","/","")</f>
        <v/>
      </c>
      <c r="F33" s="292" t="str">
        <f>IF(Badges!$M810="A","/","")</f>
        <v/>
      </c>
      <c r="G33" s="292" t="str">
        <f>IF(Badges!$M814="A","/","")</f>
        <v/>
      </c>
      <c r="H33" s="292" t="str">
        <f>IF(Badges!$M818="A","/","")</f>
        <v/>
      </c>
      <c r="I33" s="293" t="str">
        <f>IF(Summary!$T40="E","E","")</f>
        <v/>
      </c>
      <c r="J33" s="293" t="str">
        <f>IF(Summary!$U40="Y","R","")</f>
        <v/>
      </c>
      <c r="L33" s="300"/>
      <c r="M33" s="300"/>
      <c r="N33" s="300"/>
      <c r="O33" s="300"/>
      <c r="P33" s="300"/>
      <c r="Q33" s="300"/>
      <c r="R33" s="300"/>
      <c r="S33" s="307"/>
      <c r="T33" s="307"/>
      <c r="U33" s="607"/>
      <c r="W33" s="476" t="str">
        <f>'Fun Patches'!C34</f>
        <v>&lt;List Patch Here&gt;</v>
      </c>
      <c r="X33" s="475" t="str">
        <f>IF(Summary!$T142="E","E","")</f>
        <v/>
      </c>
      <c r="Y33" s="475" t="str">
        <f>IF(Summary!$U142="Y","R","")</f>
        <v/>
      </c>
      <c r="AA33" s="472"/>
      <c r="AB33" s="287"/>
      <c r="AC33" s="288"/>
    </row>
    <row r="34" spans="2:29" ht="12.95" customHeight="1">
      <c r="B34" s="360"/>
      <c r="C34" s="369" t="s">
        <v>1060</v>
      </c>
      <c r="D34" s="334" t="str">
        <f>IF(Badges!$M825="A","/","")</f>
        <v/>
      </c>
      <c r="E34" s="334" t="str">
        <f>IF(Badges!$M829="A","/","")</f>
        <v/>
      </c>
      <c r="F34" s="334" t="str">
        <f>IF(Badges!$M833="A","/","")</f>
        <v/>
      </c>
      <c r="G34" s="334" t="str">
        <f>IF(Badges!$M837="A","/","")</f>
        <v/>
      </c>
      <c r="H34" s="334" t="str">
        <f>IF(Badges!$M841="A","/","")</f>
        <v/>
      </c>
      <c r="I34" s="301" t="str">
        <f>IF(Summary!$T41="E","E","")</f>
        <v/>
      </c>
      <c r="J34" s="301" t="str">
        <f>IF(Summary!$U41="Y","R","")</f>
        <v/>
      </c>
      <c r="L34" s="612" t="str">
        <f>'Council Own'!B6</f>
        <v>&lt;&lt;List Badge 1 Here&gt;&gt;</v>
      </c>
      <c r="M34" s="613"/>
      <c r="N34" s="292" t="str">
        <f>IF('Council Own'!$M11="A","/","")</f>
        <v/>
      </c>
      <c r="O34" s="292" t="str">
        <f>IF('Council Own'!$M15="A","/","")</f>
        <v/>
      </c>
      <c r="P34" s="292" t="str">
        <f>IF('Council Own'!$M19="A","/","")</f>
        <v/>
      </c>
      <c r="Q34" s="292" t="str">
        <f>IF('Council Own'!$M23="A","/","")</f>
        <v/>
      </c>
      <c r="R34" s="292" t="str">
        <f>IF('Council Own'!$M27="A","/","")</f>
        <v/>
      </c>
      <c r="S34" s="293" t="str">
        <f>IF(Summary!$T86="E","E","")</f>
        <v/>
      </c>
      <c r="T34" s="308" t="str">
        <f>IF(Summary!$U86="Y","R","")</f>
        <v/>
      </c>
      <c r="U34" s="607"/>
      <c r="W34" s="476" t="str">
        <f>'Fun Patches'!C35</f>
        <v>&lt;List Patch Here&gt;</v>
      </c>
      <c r="X34" s="475" t="str">
        <f>IF(Summary!$T143="E","E","")</f>
        <v/>
      </c>
      <c r="Y34" s="475" t="str">
        <f>IF(Summary!$U143="Y","R","")</f>
        <v/>
      </c>
      <c r="AA34" s="472"/>
      <c r="AB34" s="287"/>
      <c r="AC34" s="288"/>
    </row>
    <row r="35" spans="2:29" ht="12.95" customHeight="1">
      <c r="L35" s="612" t="str">
        <f>'Council Own'!B30</f>
        <v>&lt;&lt;List Badge 2 Here&gt;&gt;</v>
      </c>
      <c r="M35" s="613"/>
      <c r="N35" s="292" t="str">
        <f>IF('Council Own'!$M35="A","/","")</f>
        <v/>
      </c>
      <c r="O35" s="292" t="str">
        <f>IF('Council Own'!$M39="A","/","")</f>
        <v/>
      </c>
      <c r="P35" s="292" t="str">
        <f>IF('Council Own'!$M43="A","/","")</f>
        <v/>
      </c>
      <c r="Q35" s="292" t="str">
        <f>IF('Council Own'!$M47="A","/","")</f>
        <v/>
      </c>
      <c r="R35" s="292" t="str">
        <f>IF('Council Own'!$M51="A","/","")</f>
        <v/>
      </c>
      <c r="S35" s="293" t="str">
        <f>IF(Summary!$T87="E","E","")</f>
        <v/>
      </c>
      <c r="T35" s="308" t="str">
        <f>IF(Summary!$U87="Y","R","")</f>
        <v/>
      </c>
      <c r="U35" s="607"/>
      <c r="W35" s="476" t="str">
        <f>'Fun Patches'!C36</f>
        <v>&lt;List Patch Here&gt;</v>
      </c>
      <c r="X35" s="475" t="str">
        <f>IF(Summary!$T144="E","E","")</f>
        <v/>
      </c>
      <c r="Y35" s="475" t="str">
        <f>IF(Summary!$U144="Y","R","")</f>
        <v/>
      </c>
      <c r="AA35" s="472"/>
      <c r="AB35" s="287"/>
      <c r="AC35" s="288"/>
    </row>
    <row r="36" spans="2:29" ht="12.95" customHeight="1">
      <c r="L36" s="614" t="str">
        <f>'Council Own'!B54</f>
        <v>&lt;&lt;List Badge 3 Here&gt;&gt;</v>
      </c>
      <c r="M36" s="615"/>
      <c r="N36" s="334" t="str">
        <f>IF('Council Own'!$M59="A","/","")</f>
        <v/>
      </c>
      <c r="O36" s="334" t="str">
        <f>IF('Council Own'!$M63="A","/","")</f>
        <v/>
      </c>
      <c r="P36" s="334" t="str">
        <f>IF('Council Own'!$M67="A","/","")</f>
        <v/>
      </c>
      <c r="Q36" s="334" t="str">
        <f>IF('Council Own'!$M71="A","/","")</f>
        <v/>
      </c>
      <c r="R36" s="334" t="str">
        <f>IF('Council Own'!$M75="A","/","")</f>
        <v/>
      </c>
      <c r="S36" s="301" t="str">
        <f>IF(Summary!$T88="E","E","")</f>
        <v/>
      </c>
      <c r="T36" s="335" t="str">
        <f>IF(Summary!$U88="Y","R","")</f>
        <v/>
      </c>
      <c r="U36" s="607"/>
      <c r="W36" s="476" t="str">
        <f>'Fun Patches'!C37</f>
        <v>&lt;List Patch Here&gt;</v>
      </c>
      <c r="X36" s="475" t="str">
        <f>IF(Summary!$T145="E","E","")</f>
        <v/>
      </c>
      <c r="Y36" s="475" t="str">
        <f>IF(Summary!$U145="Y","R","")</f>
        <v/>
      </c>
      <c r="AA36" s="472"/>
      <c r="AB36" s="287"/>
      <c r="AC36" s="288"/>
    </row>
    <row r="37" spans="2:29" ht="12.95" customHeight="1">
      <c r="B37" s="382"/>
      <c r="C37" s="361" t="s">
        <v>509</v>
      </c>
      <c r="D37" s="292" t="str">
        <f>IF(Badges!$M473="A","/","")</f>
        <v/>
      </c>
      <c r="E37" s="292" t="str">
        <f>IF(Badges!$M477="A","/","")</f>
        <v/>
      </c>
      <c r="F37" s="292" t="str">
        <f>IF(Badges!$M481="A","/","")</f>
        <v/>
      </c>
      <c r="G37" s="292" t="str">
        <f>IF(Badges!$M485="A","/","")</f>
        <v/>
      </c>
      <c r="H37" s="292" t="str">
        <f>IF(Badges!$M489="A","/","")</f>
        <v/>
      </c>
      <c r="I37" s="293" t="str">
        <f>IF(Summary!$T25="E","E","")</f>
        <v/>
      </c>
      <c r="J37" s="293" t="str">
        <f>IF(Summary!$U25="Y","R","")</f>
        <v/>
      </c>
      <c r="L37" s="614" t="str">
        <f>'Council Own'!B78</f>
        <v>&lt;&lt;List Badge 4 Here&gt;&gt;</v>
      </c>
      <c r="M37" s="615"/>
      <c r="N37" s="334" t="str">
        <f>IF('Council Own'!$M83="A","/","")</f>
        <v/>
      </c>
      <c r="O37" s="334" t="str">
        <f>IF('Council Own'!$M87="A","/","")</f>
        <v/>
      </c>
      <c r="P37" s="334" t="str">
        <f>IF('Council Own'!$M91="A","/","")</f>
        <v/>
      </c>
      <c r="Q37" s="334" t="str">
        <f>IF('Council Own'!$M95="A","/","")</f>
        <v/>
      </c>
      <c r="R37" s="334" t="str">
        <f>IF('Council Own'!$M99="A","/","")</f>
        <v/>
      </c>
      <c r="S37" s="301" t="str">
        <f>IF(Summary!$T89="E","E","")</f>
        <v/>
      </c>
      <c r="T37" s="335" t="str">
        <f>IF(Summary!$U89="Y","R","")</f>
        <v/>
      </c>
      <c r="U37" s="607"/>
      <c r="W37" s="476" t="str">
        <f>'Fun Patches'!C38</f>
        <v>&lt;List Patch Here&gt;</v>
      </c>
      <c r="X37" s="475" t="str">
        <f>IF(Summary!$T146="E","E","")</f>
        <v/>
      </c>
      <c r="Y37" s="475" t="str">
        <f>IF(Summary!$U146="Y","R","")</f>
        <v/>
      </c>
      <c r="AA37" s="472"/>
      <c r="AB37" s="287"/>
      <c r="AC37" s="288"/>
    </row>
    <row r="38" spans="2:29" ht="12.95" customHeight="1" thickBot="1">
      <c r="B38" s="383"/>
      <c r="C38" s="374" t="s">
        <v>676</v>
      </c>
      <c r="D38" s="297" t="str">
        <f>IF(Badges!$M657="A","/","")</f>
        <v/>
      </c>
      <c r="E38" s="297" t="str">
        <f>IF(Badges!$M661="A","/","")</f>
        <v/>
      </c>
      <c r="F38" s="297" t="str">
        <f>IF(Badges!$M665="A","/","")</f>
        <v/>
      </c>
      <c r="G38" s="297" t="str">
        <f>IF(Badges!$M669="A","/","")</f>
        <v/>
      </c>
      <c r="H38" s="297" t="str">
        <f>IF(Badges!$M673="A","/","")</f>
        <v/>
      </c>
      <c r="I38" s="295" t="str">
        <f>IF(Summary!$T33="E","E","")</f>
        <v/>
      </c>
      <c r="J38" s="295" t="str">
        <f>IF(Summary!$U33="Y","R","")</f>
        <v/>
      </c>
      <c r="L38" s="614" t="str">
        <f>'Council Own'!B102</f>
        <v>&lt;&lt;List Badge 5 Here&gt;&gt;</v>
      </c>
      <c r="M38" s="615"/>
      <c r="N38" s="334" t="str">
        <f>IF('Council Own'!$M107="A","/","")</f>
        <v/>
      </c>
      <c r="O38" s="334" t="str">
        <f>IF('Council Own'!$M111="A","/","")</f>
        <v/>
      </c>
      <c r="P38" s="334" t="str">
        <f>IF('Council Own'!$M115="A","/","")</f>
        <v/>
      </c>
      <c r="Q38" s="334" t="str">
        <f>IF('Council Own'!$M119="A","/","")</f>
        <v/>
      </c>
      <c r="R38" s="334" t="str">
        <f>IF('Council Own'!$M123="A","/","")</f>
        <v/>
      </c>
      <c r="S38" s="301" t="str">
        <f>IF(Summary!$T90="E","E","")</f>
        <v/>
      </c>
      <c r="T38" s="335" t="str">
        <f>IF(Summary!$U90="Y","R","")</f>
        <v/>
      </c>
      <c r="U38" s="607"/>
      <c r="W38" s="476" t="str">
        <f>'Fun Patches'!C39</f>
        <v>&lt;List Patch Here&gt;</v>
      </c>
      <c r="X38" s="475" t="str">
        <f>IF(Summary!$T147="E","E","")</f>
        <v/>
      </c>
      <c r="Y38" s="475" t="str">
        <f>IF(Summary!$U147="Y","R","")</f>
        <v/>
      </c>
      <c r="AA38" s="472"/>
      <c r="AB38" s="287"/>
      <c r="AC38" s="288"/>
    </row>
    <row r="39" spans="2:29" ht="12.95" customHeight="1">
      <c r="B39" s="383"/>
      <c r="C39" s="361" t="s">
        <v>498</v>
      </c>
      <c r="D39" s="292" t="str">
        <f>IF(Badges!$M458="A","/","")</f>
        <v/>
      </c>
      <c r="E39" s="292" t="str">
        <f>IF(Badges!$M460="A","/","")</f>
        <v/>
      </c>
      <c r="F39" s="292" t="str">
        <f>IF(Badges!$M462="A","/","")</f>
        <v/>
      </c>
      <c r="G39" s="292" t="str">
        <f>IF(Badges!$M464="A","/","")</f>
        <v/>
      </c>
      <c r="H39" s="292" t="str">
        <f>IF(Badges!$M466="A","/","")</f>
        <v/>
      </c>
      <c r="I39" s="293" t="str">
        <f>IF(Summary!$T24="E","E","")</f>
        <v/>
      </c>
      <c r="J39" s="293" t="str">
        <f>IF(Summary!$U24="Y","R","")</f>
        <v/>
      </c>
      <c r="L39" s="614" t="str">
        <f>'Council Own'!B125</f>
        <v>&lt;&lt;List Badge 6 Here&gt;&gt;</v>
      </c>
      <c r="M39" s="615"/>
      <c r="N39" s="334" t="str">
        <f>IF('Council Own'!$M130="A","/","")</f>
        <v/>
      </c>
      <c r="O39" s="334" t="str">
        <f>IF('Council Own'!$M134="A","/","")</f>
        <v/>
      </c>
      <c r="P39" s="334" t="str">
        <f>IF('Council Own'!$M138="A","/","")</f>
        <v/>
      </c>
      <c r="Q39" s="334" t="str">
        <f>IF('Council Own'!$M142="A","/","")</f>
        <v/>
      </c>
      <c r="R39" s="334" t="str">
        <f>IF('Council Own'!$M146="A","/","")</f>
        <v/>
      </c>
      <c r="S39" s="301" t="str">
        <f>IF(Summary!$T91="E","E","")</f>
        <v/>
      </c>
      <c r="T39" s="335" t="str">
        <f>IF(Summary!$U91="Y","R","")</f>
        <v/>
      </c>
      <c r="U39" s="607"/>
      <c r="W39" s="476" t="str">
        <f>'Fun Patches'!C40</f>
        <v>&lt;List Patch Here&gt;</v>
      </c>
      <c r="X39" s="475" t="str">
        <f>IF(Summary!$T148="E","E","")</f>
        <v/>
      </c>
      <c r="Y39" s="475" t="str">
        <f>IF(Summary!$U148="Y","R","")</f>
        <v/>
      </c>
      <c r="AA39" s="472"/>
      <c r="AB39" s="287"/>
      <c r="AC39" s="288"/>
    </row>
    <row r="40" spans="2:29" ht="12.95" customHeight="1">
      <c r="B40" s="384"/>
      <c r="C40" s="369" t="s">
        <v>340</v>
      </c>
      <c r="D40" s="292" t="str">
        <f>IF(Badges!$M284="A","/","")</f>
        <v/>
      </c>
      <c r="E40" s="292" t="str">
        <f>IF(Badges!$M286="A","/","")</f>
        <v/>
      </c>
      <c r="F40" s="292" t="str">
        <f>IF(Badges!$M288="A","/","")</f>
        <v/>
      </c>
      <c r="G40" s="292" t="str">
        <f>IF(Badges!$M290="A","/","")</f>
        <v/>
      </c>
      <c r="H40" s="292" t="str">
        <f>IF(Badges!$M292="A","/","")</f>
        <v/>
      </c>
      <c r="I40" s="293" t="str">
        <f>IF(Summary!$T16="E","E","")</f>
        <v/>
      </c>
      <c r="J40" s="293" t="str">
        <f>IF(Summary!$U16="Y","R","")</f>
        <v/>
      </c>
      <c r="L40" s="614" t="str">
        <f>'Council Own'!B149</f>
        <v>&lt;&lt;List Badge 7 Here&gt;&gt;</v>
      </c>
      <c r="M40" s="615"/>
      <c r="N40" s="334" t="str">
        <f>IF('Council Own'!$M154="A","/","")</f>
        <v/>
      </c>
      <c r="O40" s="334" t="str">
        <f>IF('Council Own'!$M158="A","/","")</f>
        <v/>
      </c>
      <c r="P40" s="334" t="str">
        <f>IF('Council Own'!$M162="A","/","")</f>
        <v/>
      </c>
      <c r="Q40" s="334" t="str">
        <f>IF('Council Own'!$M166="A","/","")</f>
        <v/>
      </c>
      <c r="R40" s="334" t="str">
        <f>IF('Council Own'!$M170="A","/","")</f>
        <v/>
      </c>
      <c r="S40" s="301" t="str">
        <f>IF(Summary!$T92="E","E","")</f>
        <v/>
      </c>
      <c r="T40" s="335" t="str">
        <f>IF(Summary!$U92="Y","R","")</f>
        <v/>
      </c>
      <c r="U40" s="607"/>
      <c r="W40" s="476" t="str">
        <f>'Fun Patches'!C41</f>
        <v>&lt;List Patch Here&gt;</v>
      </c>
      <c r="X40" s="475" t="str">
        <f>IF(Summary!$T149="E","E","")</f>
        <v/>
      </c>
      <c r="Y40" s="475" t="str">
        <f>IF(Summary!$U149="Y","R","")</f>
        <v/>
      </c>
      <c r="AA40" s="472"/>
      <c r="AB40" s="287"/>
      <c r="AC40" s="288"/>
    </row>
    <row r="41" spans="2:29" ht="12.95" customHeight="1">
      <c r="L41" s="614" t="str">
        <f>'Council Own'!B173</f>
        <v>&lt;&lt;List Badge 8 Here&gt;&gt;</v>
      </c>
      <c r="M41" s="615"/>
      <c r="N41" s="334" t="str">
        <f>IF('Council Own'!$M178="A","/","")</f>
        <v/>
      </c>
      <c r="O41" s="334" t="str">
        <f>IF('Council Own'!$M182="A","/","")</f>
        <v/>
      </c>
      <c r="P41" s="334" t="str">
        <f>IF('Council Own'!$M186="A","/","")</f>
        <v/>
      </c>
      <c r="Q41" s="334" t="str">
        <f>IF('Council Own'!$M190="A","/","")</f>
        <v/>
      </c>
      <c r="R41" s="334" t="str">
        <f>IF('Council Own'!$M194="A","/","")</f>
        <v/>
      </c>
      <c r="S41" s="301" t="str">
        <f>IF(Summary!$T93="E","E","")</f>
        <v/>
      </c>
      <c r="T41" s="335" t="str">
        <f>IF(Summary!$U93="Y","R","")</f>
        <v/>
      </c>
      <c r="U41" s="607"/>
      <c r="W41" s="476" t="str">
        <f>'Fun Patches'!C42</f>
        <v>&lt;List Patch Here&gt;</v>
      </c>
      <c r="X41" s="475" t="str">
        <f>IF(Summary!$T150="E","E","")</f>
        <v/>
      </c>
      <c r="Y41" s="475" t="str">
        <f>IF(Summary!$U150="Y","R","")</f>
        <v/>
      </c>
      <c r="AA41" s="472"/>
      <c r="AB41" s="287"/>
      <c r="AC41" s="288"/>
    </row>
    <row r="42" spans="2:29" ht="12.95" customHeight="1">
      <c r="L42" s="614" t="str">
        <f>'Council Own'!B197</f>
        <v>&lt;&lt;List Badge 9 Here&gt;&gt;</v>
      </c>
      <c r="M42" s="615"/>
      <c r="N42" s="334" t="str">
        <f>IF('Council Own'!$M202="A","/","")</f>
        <v/>
      </c>
      <c r="O42" s="334" t="str">
        <f>IF('Council Own'!$M206="A","/","")</f>
        <v/>
      </c>
      <c r="P42" s="334" t="str">
        <f>IF('Council Own'!$M210="A","/","")</f>
        <v/>
      </c>
      <c r="Q42" s="334" t="str">
        <f>IF('Council Own'!$M214="A","/","")</f>
        <v/>
      </c>
      <c r="R42" s="334" t="str">
        <f>IF('Council Own'!$M218="A","/","")</f>
        <v/>
      </c>
      <c r="S42" s="301" t="str">
        <f>IF(Summary!$T94="E","E","")</f>
        <v/>
      </c>
      <c r="T42" s="335" t="str">
        <f>IF(Summary!$U94="Y","R","")</f>
        <v/>
      </c>
      <c r="U42" s="607"/>
      <c r="W42" s="476" t="str">
        <f>'Fun Patches'!C43</f>
        <v>&lt;List Patch Here&gt;</v>
      </c>
      <c r="X42" s="475" t="str">
        <f>IF(Summary!$T151="E","E","")</f>
        <v/>
      </c>
      <c r="Y42" s="475" t="str">
        <f>IF(Summary!$U151="Y","R","")</f>
        <v/>
      </c>
      <c r="AA42" s="472"/>
      <c r="AB42" s="287"/>
      <c r="AC42" s="288"/>
    </row>
    <row r="43" spans="2:29" ht="12.95" customHeight="1">
      <c r="B43" s="360"/>
      <c r="C43" s="361" t="s">
        <v>1061</v>
      </c>
      <c r="D43" s="292" t="str">
        <f>IF(Badges!$M846="C","/","")</f>
        <v/>
      </c>
      <c r="E43" s="292" t="str">
        <f>IF(Badges!$M847="C","/","")</f>
        <v/>
      </c>
      <c r="F43" s="292" t="str">
        <f>IF(Badges!$M848="C","/","")</f>
        <v/>
      </c>
      <c r="G43" s="292" t="str">
        <f>IF(Badges!$M849="C","/","")</f>
        <v/>
      </c>
      <c r="H43" s="292" t="str">
        <f>IF(Badges!$M850="C","/","")</f>
        <v/>
      </c>
      <c r="I43" s="293" t="str">
        <f>IF(Summary!$T43="E","E","")</f>
        <v/>
      </c>
      <c r="J43" s="293" t="str">
        <f>IF(Summary!$U43="Y","R","")</f>
        <v/>
      </c>
      <c r="L43" s="614" t="str">
        <f>'Council Own'!B221</f>
        <v>&lt;&lt;List Badge 10 Here&gt;&gt;</v>
      </c>
      <c r="M43" s="615"/>
      <c r="N43" s="334" t="str">
        <f>IF('Council Own'!$M226="A","/","")</f>
        <v/>
      </c>
      <c r="O43" s="334" t="str">
        <f>IF('Council Own'!$M230="A","/","")</f>
        <v/>
      </c>
      <c r="P43" s="334" t="str">
        <f>IF('Council Own'!$M234="A","/","")</f>
        <v/>
      </c>
      <c r="Q43" s="334" t="str">
        <f>IF('Council Own'!$M238="A","/","")</f>
        <v/>
      </c>
      <c r="R43" s="334" t="str">
        <f>IF('Council Own'!$M242="A","/","")</f>
        <v/>
      </c>
      <c r="S43" s="301" t="str">
        <f>IF(Summary!$T95="E","E","")</f>
        <v/>
      </c>
      <c r="T43" s="335" t="str">
        <f>IF(Summary!$U95="Y","R","")</f>
        <v/>
      </c>
      <c r="U43" s="607"/>
      <c r="W43" s="476" t="str">
        <f>'Fun Patches'!C44</f>
        <v>&lt;List Patch Here&gt;</v>
      </c>
      <c r="X43" s="475" t="str">
        <f>IF(Summary!$T152="E","E","")</f>
        <v/>
      </c>
      <c r="Y43" s="475" t="str">
        <f>IF(Summary!$U152="Y","R","")</f>
        <v/>
      </c>
      <c r="AA43" s="472"/>
      <c r="AB43" s="287"/>
      <c r="AC43" s="288"/>
    </row>
    <row r="44" spans="2:29" ht="12.95" customHeight="1">
      <c r="B44" s="360"/>
      <c r="C44" s="365" t="s">
        <v>1062</v>
      </c>
      <c r="D44" s="292" t="str">
        <f>IF(Badges!$M853="C","/","")</f>
        <v/>
      </c>
      <c r="E44" s="292" t="str">
        <f>IF(Badges!$M854="C","/","")</f>
        <v/>
      </c>
      <c r="F44" s="292" t="str">
        <f>IF(Badges!$M855="C","/","")</f>
        <v/>
      </c>
      <c r="G44" s="292" t="str">
        <f>IF(Badges!$M856="C","/","")</f>
        <v/>
      </c>
      <c r="H44" s="292" t="str">
        <f>IF(Badges!$M857="C","/","")</f>
        <v/>
      </c>
      <c r="I44" s="293" t="str">
        <f>IF(Summary!$T44="E","E","")</f>
        <v/>
      </c>
      <c r="J44" s="293" t="str">
        <f>IF(Summary!$U44="Y","R","")</f>
        <v/>
      </c>
      <c r="U44" s="607"/>
      <c r="W44" s="476" t="str">
        <f>'Fun Patches'!C45</f>
        <v>&lt;List Patch Here&gt;</v>
      </c>
      <c r="X44" s="475" t="str">
        <f>IF(Summary!$T153="E","E","")</f>
        <v/>
      </c>
      <c r="Y44" s="475" t="str">
        <f>IF(Summary!$U153="Y","R","")</f>
        <v/>
      </c>
      <c r="AA44" s="472"/>
      <c r="AB44" s="287"/>
      <c r="AC44" s="288"/>
    </row>
    <row r="45" spans="2:29" ht="12.95" customHeight="1" thickBot="1">
      <c r="B45" s="360"/>
      <c r="C45" s="374" t="s">
        <v>1063</v>
      </c>
      <c r="D45" s="297" t="str">
        <f>IF(Badges!$M860="C","/","")</f>
        <v/>
      </c>
      <c r="E45" s="297" t="str">
        <f>IF(Badges!$M861="C","/","")</f>
        <v/>
      </c>
      <c r="F45" s="297" t="str">
        <f>IF(Badges!$M862="C","/","")</f>
        <v/>
      </c>
      <c r="G45" s="297" t="str">
        <f>IF(Badges!$M863="C","/","")</f>
        <v/>
      </c>
      <c r="H45" s="297" t="str">
        <f>IF(Badges!$M864="C","/","")</f>
        <v/>
      </c>
      <c r="I45" s="295" t="str">
        <f>IF(Summary!$T45="E","E","")</f>
        <v/>
      </c>
      <c r="J45" s="295" t="str">
        <f>IF(Summary!$U45="Y","R","")</f>
        <v/>
      </c>
      <c r="U45" s="607"/>
      <c r="W45" s="476" t="str">
        <f>'Fun Patches'!C46</f>
        <v>&lt;List Patch Here&gt;</v>
      </c>
      <c r="X45" s="475" t="str">
        <f>IF(Summary!$T154="E","E","")</f>
        <v/>
      </c>
      <c r="Y45" s="475" t="str">
        <f>IF(Summary!$U154="Y","R","")</f>
        <v/>
      </c>
      <c r="AA45" s="472"/>
      <c r="AB45" s="287"/>
      <c r="AC45" s="288"/>
    </row>
    <row r="46" spans="2:29" ht="12.95" customHeight="1">
      <c r="B46" s="360"/>
      <c r="C46" s="361" t="s">
        <v>1064</v>
      </c>
      <c r="D46" s="292" t="str">
        <f>IF(Badges!$M868="C","/","")</f>
        <v/>
      </c>
      <c r="E46" s="292" t="str">
        <f>IF(Badges!$M869="C","/","")</f>
        <v/>
      </c>
      <c r="F46" s="292" t="str">
        <f>IF(Badges!$M870="C","/","")</f>
        <v/>
      </c>
      <c r="G46" s="292" t="str">
        <f>IF(Badges!$M871="C","/","")</f>
        <v/>
      </c>
      <c r="H46" s="292" t="str">
        <f>IF(Badges!$M872="C","/","")</f>
        <v/>
      </c>
      <c r="I46" s="293" t="str">
        <f>IF(Summary!$T47="E","E","")</f>
        <v/>
      </c>
      <c r="J46" s="293" t="str">
        <f>IF(Summary!$U47="Y","R","")</f>
        <v/>
      </c>
      <c r="L46" s="610"/>
      <c r="M46" s="610"/>
      <c r="N46" s="610"/>
      <c r="O46" s="610"/>
      <c r="P46" s="610"/>
      <c r="Q46" s="610"/>
      <c r="R46" s="616"/>
      <c r="S46" s="283"/>
      <c r="T46" s="284"/>
      <c r="U46" s="607"/>
      <c r="W46" s="476" t="str">
        <f>'Fun Patches'!C47</f>
        <v>&lt;List Patch Here&gt;</v>
      </c>
      <c r="X46" s="475" t="str">
        <f>IF(Summary!$T155="E","E","")</f>
        <v/>
      </c>
      <c r="Y46" s="475" t="str">
        <f>IF(Summary!$U155="Y","R","")</f>
        <v/>
      </c>
      <c r="AA46" s="472"/>
      <c r="AB46" s="287"/>
      <c r="AC46" s="288"/>
    </row>
    <row r="47" spans="2:29" ht="12.95" customHeight="1">
      <c r="B47" s="360"/>
      <c r="C47" s="365" t="s">
        <v>1065</v>
      </c>
      <c r="D47" s="292" t="str">
        <f>IF(Badges!$M875="C","/","")</f>
        <v/>
      </c>
      <c r="E47" s="292" t="str">
        <f>IF(Badges!$M876="C","/","")</f>
        <v/>
      </c>
      <c r="F47" s="292" t="str">
        <f>IF(Badges!$M877="C","/","")</f>
        <v/>
      </c>
      <c r="G47" s="292" t="str">
        <f>IF(Badges!$M878="C","/","")</f>
        <v/>
      </c>
      <c r="H47" s="292" t="str">
        <f>IF(Badges!$M879="C","/","")</f>
        <v/>
      </c>
      <c r="I47" s="293" t="str">
        <f>IF(Summary!$T48="E","E","")</f>
        <v/>
      </c>
      <c r="J47" s="293" t="str">
        <f>IF(Summary!$U48="Y","R","")</f>
        <v/>
      </c>
      <c r="L47" s="609"/>
      <c r="M47" s="609"/>
      <c r="N47" s="609"/>
      <c r="O47" s="609"/>
      <c r="P47" s="609"/>
      <c r="Q47" s="609"/>
      <c r="R47" s="617"/>
      <c r="S47" s="287"/>
      <c r="T47" s="288"/>
      <c r="U47" s="607"/>
      <c r="W47" s="476" t="str">
        <f>'Fun Patches'!C48</f>
        <v>&lt;List Patch Here&gt;</v>
      </c>
      <c r="X47" s="475" t="str">
        <f>IF(Summary!$T156="E","E","")</f>
        <v/>
      </c>
      <c r="Y47" s="475" t="str">
        <f>IF(Summary!$U156="Y","R","")</f>
        <v/>
      </c>
      <c r="AA47" s="472"/>
      <c r="AB47" s="287"/>
      <c r="AC47" s="288"/>
    </row>
    <row r="48" spans="2:29" ht="12.95" customHeight="1" thickBot="1">
      <c r="B48" s="360"/>
      <c r="C48" s="374" t="s">
        <v>1066</v>
      </c>
      <c r="D48" s="297" t="str">
        <f>IF(Badges!$M882="C","/","")</f>
        <v/>
      </c>
      <c r="E48" s="297" t="str">
        <f>IF(Badges!$M883="C","/","")</f>
        <v/>
      </c>
      <c r="F48" s="297" t="str">
        <f>IF(Badges!$M884="C","/","")</f>
        <v/>
      </c>
      <c r="G48" s="297" t="str">
        <f>IF(Badges!$M885="C","/","")</f>
        <v/>
      </c>
      <c r="H48" s="297" t="str">
        <f>IF(Badges!$M886="C","/","")</f>
        <v/>
      </c>
      <c r="I48" s="298" t="str">
        <f>IF(Summary!$T49="E","E","")</f>
        <v/>
      </c>
      <c r="J48" s="298" t="str">
        <f>IF(Summary!$U49="Y","R","")</f>
        <v/>
      </c>
      <c r="L48" s="609"/>
      <c r="M48" s="609"/>
      <c r="N48" s="609"/>
      <c r="O48" s="609"/>
      <c r="P48" s="609"/>
      <c r="Q48" s="609"/>
      <c r="R48" s="617"/>
      <c r="S48" s="287"/>
      <c r="T48" s="288"/>
      <c r="U48" s="607"/>
      <c r="W48" s="476" t="str">
        <f>'Fun Patches'!C49</f>
        <v>&lt;List Patch Here&gt;</v>
      </c>
      <c r="X48" s="475" t="str">
        <f>IF(Summary!$T157="E","E","")</f>
        <v/>
      </c>
      <c r="Y48" s="475" t="str">
        <f>IF(Summary!$U157="Y","R","")</f>
        <v/>
      </c>
      <c r="AA48" s="472"/>
      <c r="AB48" s="287"/>
      <c r="AC48" s="288"/>
    </row>
    <row r="49" spans="2:29" ht="12.95" customHeight="1">
      <c r="B49" s="360"/>
      <c r="C49" s="385" t="s">
        <v>1067</v>
      </c>
      <c r="D49" s="292" t="str">
        <f>IF(Badges!$M890="C","/","")</f>
        <v/>
      </c>
      <c r="E49" s="292" t="str">
        <f>IF(Badges!$M891="C","/","")</f>
        <v/>
      </c>
      <c r="F49" s="292" t="str">
        <f>IF(Badges!$M892="C","/","")</f>
        <v/>
      </c>
      <c r="G49" s="292" t="str">
        <f>IF(Badges!$M893="C","/","")</f>
        <v/>
      </c>
      <c r="H49" s="292" t="str">
        <f>IF(Badges!$M894="C","/","")</f>
        <v/>
      </c>
      <c r="I49" s="299" t="str">
        <f>IF(Summary!$T51="E","E","")</f>
        <v/>
      </c>
      <c r="J49" s="299" t="str">
        <f>IF(Summary!$U51="Y","R","")</f>
        <v/>
      </c>
      <c r="L49" s="610"/>
      <c r="M49" s="610"/>
      <c r="N49" s="610"/>
      <c r="O49" s="610"/>
      <c r="P49" s="610"/>
      <c r="Q49" s="610"/>
      <c r="R49" s="616"/>
      <c r="S49" s="287"/>
      <c r="T49" s="288"/>
      <c r="U49" s="607"/>
      <c r="W49" s="476" t="str">
        <f>'Fun Patches'!C50</f>
        <v>&lt;List Patch Here&gt;</v>
      </c>
      <c r="X49" s="475" t="str">
        <f>IF(Summary!$T158="E","E","")</f>
        <v/>
      </c>
      <c r="Y49" s="475" t="str">
        <f>IF(Summary!$U158="Y","R","")</f>
        <v/>
      </c>
      <c r="AA49" s="472"/>
      <c r="AB49" s="287"/>
      <c r="AC49" s="288"/>
    </row>
    <row r="50" spans="2:29" ht="12.95" customHeight="1">
      <c r="B50" s="360"/>
      <c r="C50" s="386" t="s">
        <v>1068</v>
      </c>
      <c r="D50" s="292" t="str">
        <f>IF(Badges!$M897="C","/","")</f>
        <v/>
      </c>
      <c r="E50" s="292" t="str">
        <f>IF(Badges!$M898="C","/","")</f>
        <v/>
      </c>
      <c r="F50" s="292" t="str">
        <f>IF(Badges!$M899="C","/","")</f>
        <v/>
      </c>
      <c r="G50" s="292" t="str">
        <f>IF(Badges!$M900="C","/","")</f>
        <v/>
      </c>
      <c r="H50" s="292" t="str">
        <f>IF(Badges!$M901="C","/","")</f>
        <v/>
      </c>
      <c r="I50" s="293" t="str">
        <f>IF(Summary!$T52="E","E","")</f>
        <v/>
      </c>
      <c r="J50" s="293" t="str">
        <f>IF(Summary!$U52="Y","R","")</f>
        <v/>
      </c>
      <c r="L50" s="609"/>
      <c r="M50" s="609"/>
      <c r="N50" s="609"/>
      <c r="O50" s="609"/>
      <c r="P50" s="609"/>
      <c r="Q50" s="609"/>
      <c r="R50" s="617"/>
      <c r="S50" s="287"/>
      <c r="T50" s="288"/>
      <c r="U50" s="607"/>
      <c r="W50" s="476" t="str">
        <f>'Fun Patches'!C51</f>
        <v>&lt;List Patch Here&gt;</v>
      </c>
      <c r="X50" s="475" t="str">
        <f>IF(Summary!$T159="E","E","")</f>
        <v/>
      </c>
      <c r="Y50" s="475" t="str">
        <f>IF(Summary!$U159="Y","R","")</f>
        <v/>
      </c>
      <c r="AA50" s="472"/>
      <c r="AB50" s="287"/>
      <c r="AC50" s="288"/>
    </row>
    <row r="51" spans="2:29" ht="12.95" customHeight="1" thickBot="1">
      <c r="B51" s="360"/>
      <c r="C51" s="387" t="s">
        <v>1069</v>
      </c>
      <c r="D51" s="297" t="str">
        <f>IF(Badges!$M904="C","/","")</f>
        <v/>
      </c>
      <c r="E51" s="297" t="str">
        <f>IF(Badges!$M905="C","/","")</f>
        <v/>
      </c>
      <c r="F51" s="297" t="str">
        <f>IF(Badges!$M906="C","/","")</f>
        <v/>
      </c>
      <c r="G51" s="297" t="str">
        <f>IF(Badges!$M907="C","/","")</f>
        <v/>
      </c>
      <c r="H51" s="297" t="str">
        <f>IF(Badges!$M908="C","/","")</f>
        <v/>
      </c>
      <c r="I51" s="298" t="str">
        <f>IF(Summary!$T53="E","E","")</f>
        <v/>
      </c>
      <c r="J51" s="298" t="str">
        <f>IF(Summary!$U53="Y","R","")</f>
        <v/>
      </c>
      <c r="L51" s="609"/>
      <c r="M51" s="609"/>
      <c r="N51" s="609"/>
      <c r="O51" s="609"/>
      <c r="P51" s="609"/>
      <c r="Q51" s="609"/>
      <c r="R51" s="617"/>
      <c r="S51" s="287"/>
      <c r="T51" s="288"/>
      <c r="U51" s="607"/>
      <c r="W51" s="476" t="str">
        <f>'Fun Patches'!C52</f>
        <v>&lt;List Patch Here&gt;</v>
      </c>
      <c r="X51" s="475" t="str">
        <f>IF(Summary!$T160="E","E","")</f>
        <v/>
      </c>
      <c r="Y51" s="475" t="str">
        <f>IF(Summary!$U160="Y","R","")</f>
        <v/>
      </c>
      <c r="AA51" s="472"/>
      <c r="AB51" s="287"/>
      <c r="AC51" s="288"/>
    </row>
    <row r="52" spans="2:29" ht="12.95" customHeight="1">
      <c r="B52" s="360"/>
      <c r="C52" s="370" t="s">
        <v>1070</v>
      </c>
      <c r="D52" s="292" t="str">
        <f>IF(Badges!$M912="C","/","")</f>
        <v/>
      </c>
      <c r="E52" s="292" t="str">
        <f>IF(Badges!$M913="C","/","")</f>
        <v/>
      </c>
      <c r="F52" s="292" t="str">
        <f>IF(Badges!$M914="C","/","")</f>
        <v/>
      </c>
      <c r="G52" s="292" t="str">
        <f>IF(Badges!$M915="C","/","")</f>
        <v/>
      </c>
      <c r="H52" s="292" t="str">
        <f>IF(Badges!$M916="C","/","")</f>
        <v/>
      </c>
      <c r="I52" s="299" t="str">
        <f>IF(Summary!$T55="E","E","")</f>
        <v/>
      </c>
      <c r="J52" s="299" t="str">
        <f>IF(Summary!$U55="Y","R","")</f>
        <v/>
      </c>
      <c r="L52" s="610"/>
      <c r="M52" s="610"/>
      <c r="N52" s="610"/>
      <c r="O52" s="610"/>
      <c r="P52" s="610"/>
      <c r="Q52" s="610"/>
      <c r="R52" s="616"/>
      <c r="S52" s="287"/>
      <c r="T52" s="288"/>
      <c r="U52" s="607"/>
      <c r="W52" s="476" t="str">
        <f>'Fun Patches'!C53</f>
        <v>&lt;List Patch Here&gt;</v>
      </c>
      <c r="X52" s="475" t="str">
        <f>IF(Summary!$T161="E","E","")</f>
        <v/>
      </c>
      <c r="Y52" s="475" t="str">
        <f>IF(Summary!$U161="Y","R","")</f>
        <v/>
      </c>
      <c r="AA52" s="472"/>
      <c r="AB52" s="287"/>
      <c r="AC52" s="288"/>
    </row>
    <row r="53" spans="2:29" ht="12.95" customHeight="1">
      <c r="B53" s="360"/>
      <c r="C53" s="365" t="s">
        <v>1071</v>
      </c>
      <c r="D53" s="292" t="str">
        <f>IF(Badges!$M919="C","/","")</f>
        <v/>
      </c>
      <c r="E53" s="292" t="str">
        <f>IF(Badges!$M920="C","/","")</f>
        <v/>
      </c>
      <c r="F53" s="292" t="str">
        <f>IF(Badges!$M921="C","/","")</f>
        <v/>
      </c>
      <c r="G53" s="292" t="str">
        <f>IF(Badges!$M922="C","/","")</f>
        <v/>
      </c>
      <c r="H53" s="292" t="str">
        <f>IF(Badges!$M923="C","/","")</f>
        <v/>
      </c>
      <c r="I53" s="293" t="str">
        <f>IF(Summary!$T56="E","E","")</f>
        <v/>
      </c>
      <c r="J53" s="293" t="str">
        <f>IF(Summary!$U56="Y","R","")</f>
        <v/>
      </c>
      <c r="L53" s="609"/>
      <c r="M53" s="609"/>
      <c r="N53" s="609"/>
      <c r="O53" s="609"/>
      <c r="P53" s="609"/>
      <c r="Q53" s="609"/>
      <c r="R53" s="617"/>
      <c r="S53" s="287"/>
      <c r="T53" s="288"/>
      <c r="U53" s="607"/>
      <c r="W53" s="477" t="str">
        <f>'Fun Patches'!C54</f>
        <v>&lt;List Patch Here&gt;</v>
      </c>
      <c r="X53" s="475" t="str">
        <f>IF(Summary!$T162="E","E","")</f>
        <v/>
      </c>
      <c r="Y53" s="475" t="str">
        <f>IF(Summary!$U162="Y","R","")</f>
        <v/>
      </c>
      <c r="AA53" s="472"/>
      <c r="AB53" s="287"/>
      <c r="AC53" s="288"/>
    </row>
    <row r="54" spans="2:29" ht="12.95" customHeight="1" thickBot="1">
      <c r="B54" s="360"/>
      <c r="C54" s="374" t="s">
        <v>1072</v>
      </c>
      <c r="D54" s="297" t="str">
        <f>IF(Badges!$M926="C","/","")</f>
        <v/>
      </c>
      <c r="E54" s="297" t="str">
        <f>IF(Badges!$M927="C","/","")</f>
        <v/>
      </c>
      <c r="F54" s="297" t="str">
        <f>IF(Badges!$M928="C","/","")</f>
        <v/>
      </c>
      <c r="G54" s="297" t="str">
        <f>IF(Badges!$M929="C","/","")</f>
        <v/>
      </c>
      <c r="H54" s="297" t="str">
        <f>IF(Badges!$M930="C","/","")</f>
        <v/>
      </c>
      <c r="I54" s="298" t="str">
        <f>IF(Summary!$T57="E","E","")</f>
        <v/>
      </c>
      <c r="J54" s="298" t="str">
        <f>IF(Summary!$U57="Y","R","")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IF(Badges!$M934="C","/","")</f>
        <v/>
      </c>
      <c r="E55" s="292" t="str">
        <f>IF(Badges!$M935="C","/","")</f>
        <v/>
      </c>
      <c r="F55" s="292" t="str">
        <f>IF(Badges!$M936="C","/","")</f>
        <v/>
      </c>
      <c r="G55" s="292" t="str">
        <f>IF(Badges!$M937="C","/","")</f>
        <v/>
      </c>
      <c r="H55" s="292" t="str">
        <f>IF(Badges!$M938="C","/","")</f>
        <v/>
      </c>
      <c r="I55" s="299" t="str">
        <f>IF(Summary!$T59="E","E","")</f>
        <v/>
      </c>
      <c r="J55" s="299" t="str">
        <f>IF(Summary!$U59="Y","R","")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IF(Badges!$M941="C","/","")</f>
        <v/>
      </c>
      <c r="E56" s="292" t="str">
        <f>IF(Badges!$M942="C","/","")</f>
        <v/>
      </c>
      <c r="F56" s="292" t="str">
        <f>IF(Badges!$M943="C","/","")</f>
        <v/>
      </c>
      <c r="G56" s="292" t="str">
        <f>IF(Badges!$M944="C","/","")</f>
        <v/>
      </c>
      <c r="H56" s="292" t="str">
        <f>IF(Badges!$M945="C","/","")</f>
        <v/>
      </c>
      <c r="I56" s="293" t="str">
        <f>IF(Summary!$T60="E","E","")</f>
        <v/>
      </c>
      <c r="J56" s="293" t="str">
        <f>IF(Summary!$U60="Y","R","")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IF(Badges!$M951="A","/","")</f>
        <v/>
      </c>
      <c r="E57" s="292" t="str">
        <f>IF(Badges!$M954="A","/","")</f>
        <v/>
      </c>
      <c r="F57" s="292" t="str">
        <f>IF(Badges!$M958="A","/","")</f>
        <v/>
      </c>
      <c r="G57" s="292" t="str">
        <f>IF(Badges!$M962="A","/","")</f>
        <v/>
      </c>
      <c r="H57" s="292" t="str">
        <f>IF(Badges!$M966="A","/","")</f>
        <v/>
      </c>
      <c r="I57" s="293" t="str">
        <f>IF(Summary!$T61="E","E","")</f>
        <v/>
      </c>
      <c r="J57" s="293" t="str">
        <f>IF(Summary!$U61="Y","R","")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IF('Age-Level'!$M6="C","/","")</f>
        <v/>
      </c>
      <c r="E60" s="292" t="str">
        <f>IF('Age-Level'!$M7="C","/","")</f>
        <v/>
      </c>
      <c r="F60" s="292" t="str">
        <f>IF('Age-Level'!$M8="C","/","")</f>
        <v/>
      </c>
      <c r="G60" s="292" t="str">
        <f>IF('Age-Level'!$M9="C","/","")</f>
        <v/>
      </c>
      <c r="H60" s="292" t="str">
        <f>IF('Age-Level'!$M10="C","/","")</f>
        <v/>
      </c>
      <c r="I60" s="293" t="str">
        <f>IF(Summary!$T98="E","E","")</f>
        <v/>
      </c>
      <c r="J60" s="293" t="str">
        <f>IF(Summary!$U98="Y","R","")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IF('Age-Level'!$M13="C","/","")</f>
        <v/>
      </c>
      <c r="E61" s="294" t="str">
        <f>IF('Age-Level'!$M14="C","/","")</f>
        <v/>
      </c>
      <c r="F61" s="294" t="str">
        <f>IF('Age-Level'!$M15="C","/","")</f>
        <v/>
      </c>
      <c r="G61" s="294" t="str">
        <f>IF('Age-Level'!$M16="C","/","")</f>
        <v/>
      </c>
      <c r="H61" s="294" t="str">
        <f>IF('Age-Level'!$M17="C","/","")</f>
        <v/>
      </c>
      <c r="I61" s="295" t="str">
        <f>IF(Summary!$T99="E","E","")</f>
        <v/>
      </c>
      <c r="J61" s="295" t="str">
        <f>IF(Summary!$U99="Y","R","")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IF('Age-Level'!$M20="C","/","")</f>
        <v/>
      </c>
      <c r="E62" s="296" t="str">
        <f>IF('Age-Level'!$M21="C","/","")</f>
        <v/>
      </c>
      <c r="F62" s="296" t="str">
        <f>IF('Age-Level'!$M22="C","/","")</f>
        <v/>
      </c>
      <c r="G62" s="296" t="str">
        <f>IF('Age-Level'!$M23="C","/","")</f>
        <v/>
      </c>
      <c r="H62" s="296" t="str">
        <f>IF('Age-Level'!$M24="C","/","")</f>
        <v/>
      </c>
      <c r="I62" s="293" t="str">
        <f>IF(Summary!$T100="E","E","")</f>
        <v/>
      </c>
      <c r="J62" s="293" t="str">
        <f>IF(Summary!$U100="Y","R","")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IF('Age-Level'!$M27="C","/","")</f>
        <v/>
      </c>
      <c r="E63" s="297" t="str">
        <f>IF('Age-Level'!$M28="C","/","")</f>
        <v/>
      </c>
      <c r="F63" s="297" t="str">
        <f>IF('Age-Level'!$M29="C","/","")</f>
        <v/>
      </c>
      <c r="G63" s="297" t="str">
        <f>IF('Age-Level'!$M30="C","/","")</f>
        <v/>
      </c>
      <c r="H63" s="297" t="str">
        <f>IF('Age-Level'!$M31="C","/","")</f>
        <v/>
      </c>
      <c r="I63" s="295" t="str">
        <f>IF(Summary!$T101="E","E","")</f>
        <v/>
      </c>
      <c r="J63" s="295" t="str">
        <f>IF(Summary!$U101="Y","R","")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IF('Age-Level'!$M34="C","/","")</f>
        <v/>
      </c>
      <c r="E64" s="292" t="str">
        <f>IF('Age-Level'!$M35="C","/","")</f>
        <v/>
      </c>
      <c r="F64" s="292" t="str">
        <f>IF('Age-Level'!$M36="C","/","")</f>
        <v/>
      </c>
      <c r="G64" s="292" t="str">
        <f>IF('Age-Level'!$M37="C","/","")</f>
        <v/>
      </c>
      <c r="H64" s="292" t="str">
        <f>IF('Age-Level'!$M38="C","/","")</f>
        <v/>
      </c>
      <c r="I64" s="293" t="str">
        <f>IF(Summary!$T102="E","E","")</f>
        <v/>
      </c>
      <c r="J64" s="293" t="str">
        <f>IF(Summary!$U102="Y","R","")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IF(Summary!$T103="E","E","")</f>
        <v/>
      </c>
      <c r="J65" s="295" t="str">
        <f>IF(Summary!$U103="Y","R","")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IF('Age-Level'!$M44="a","/","")</f>
        <v/>
      </c>
      <c r="E68" s="296" t="str">
        <f>IF('Age-Level'!$M48="a","/","")</f>
        <v/>
      </c>
      <c r="F68" s="296" t="str">
        <f>IF('Age-Level'!$M52="a","/","")</f>
        <v/>
      </c>
      <c r="G68" s="296" t="str">
        <f>IF('Age-Level'!$M57="a","/","")</f>
        <v/>
      </c>
      <c r="H68" s="296" t="str">
        <f>IF('Age-Level'!$M59="a","/","")</f>
        <v/>
      </c>
      <c r="I68" s="293" t="str">
        <f>IF(Summary!$T104="E","E","")</f>
        <v/>
      </c>
      <c r="J68" s="293" t="str">
        <f>IF(Summary!$U104="Y","R","")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IF('Age-Level'!$M62="a","/","")</f>
        <v/>
      </c>
      <c r="E69" s="297" t="str">
        <f>IF('Age-Level'!$M66="a","/","")</f>
        <v/>
      </c>
      <c r="F69" s="297" t="str">
        <f>IF('Age-Level'!$M70="a","/","")</f>
        <v/>
      </c>
      <c r="G69" s="297" t="str">
        <f>IF('Age-Level'!$M75="a","/","")</f>
        <v/>
      </c>
      <c r="H69" s="297" t="str">
        <f>IF('Age-Level'!$M77="a","/","")</f>
        <v/>
      </c>
      <c r="I69" s="295" t="str">
        <f>IF(Summary!$T105="E","E","")</f>
        <v/>
      </c>
      <c r="J69" s="295" t="str">
        <f>IF(Summary!$U105="Y","R","")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IF('Age-Level'!$M80="a","/","")</f>
        <v/>
      </c>
      <c r="E70" s="296" t="str">
        <f>IF('Age-Level'!$M84="a","/","")</f>
        <v/>
      </c>
      <c r="F70" s="296" t="str">
        <f>IF('Age-Level'!$M88="a","/","")</f>
        <v/>
      </c>
      <c r="G70" s="296" t="str">
        <f>IF('Age-Level'!$M93="a","/","")</f>
        <v/>
      </c>
      <c r="H70" s="296" t="str">
        <f>IF('Age-Level'!$M95="a","/","")</f>
        <v/>
      </c>
      <c r="I70" s="293" t="str">
        <f>IF(Summary!$T106="E","E","")</f>
        <v/>
      </c>
      <c r="J70" s="293" t="str">
        <f>IF(Summary!$U106="Y","R","")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IF('Age-Level'!$M98="a","/","")</f>
        <v/>
      </c>
      <c r="E71" s="297" t="str">
        <f>IF('Age-Level'!$M102="a","/","")</f>
        <v/>
      </c>
      <c r="F71" s="297" t="str">
        <f>IF('Age-Level'!$M106="a","/","")</f>
        <v/>
      </c>
      <c r="G71" s="297" t="str">
        <f>IF('Age-Level'!$M111="a","/","")</f>
        <v/>
      </c>
      <c r="H71" s="297" t="str">
        <f>IF('Age-Level'!$M113="a","/","")</f>
        <v/>
      </c>
      <c r="I71" s="295" t="str">
        <f>IF(Summary!$T107="E","E","")</f>
        <v/>
      </c>
      <c r="J71" s="295" t="str">
        <f>IF(Summary!$U107="Y","R","")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IF(Bridging!$M10="A","/","")</f>
        <v/>
      </c>
      <c r="G72" s="296" t="str">
        <f>IF(Bridging!$M14="A","/","")</f>
        <v/>
      </c>
      <c r="H72" s="296" t="str">
        <f>IF(Bridging!$M16="A","/","")</f>
        <v/>
      </c>
      <c r="I72" s="295" t="str">
        <f>IF(Summary!$T96="E","E","")</f>
        <v/>
      </c>
      <c r="J72" s="295" t="str">
        <f>IF(Summary!$U96="Y","R","")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izE9/5XkLprRtPG11oSGSadT0uBHhu/UTxSBB94XsdgTE/f8PBd7+PfQAvevmnOMeiD8tr/MFPXE6NAyuSBn9w==" saltValue="Lqna/toeAWRuUTb+ZCkWu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83" priority="3">
      <formula>LEFT($U$1,8)&lt;&gt;"Brownie_"</formula>
    </cfRule>
  </conditionalFormatting>
  <conditionalFormatting sqref="T1:W1">
    <cfRule type="expression" dxfId="82" priority="2">
      <formula>LEFT($U$1,8)="Brownie_"</formula>
    </cfRule>
  </conditionalFormatting>
  <conditionalFormatting sqref="C1">
    <cfRule type="expression" dxfId="81" priority="1">
      <formula>LEFT($U$1,8)&lt;&gt;"Brownie_"</formula>
    </cfRule>
  </conditionalFormatting>
  <conditionalFormatting sqref="L46:L90 W54:W75 AA4:AA75">
    <cfRule type="duplicateValues" dxfId="8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2448-517F-4086-BB98-213A3EBAEE89}">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Brownie_11</v>
      </c>
      <c r="U1" s="349" t="str">
        <f ca="1">MID(CELL("filename",A1),FIND(IF(ISERROR(FIND("]",CELL("filename",A1))),"$","]"),CELL("filename",A1))+1,256)</f>
        <v>Brownie_11</v>
      </c>
      <c r="W1" s="350" t="str">
        <f ca="1">IF(T1&lt;&gt;"",T1,"")</f>
        <v>Brownie_11</v>
      </c>
      <c r="X1" s="351"/>
      <c r="Y1" s="351"/>
      <c r="Z1" s="352"/>
      <c r="AA1" s="353"/>
      <c r="AB1" s="351"/>
      <c r="AC1" s="351"/>
      <c r="AD1" s="352"/>
    </row>
    <row r="2" spans="2:30" ht="12.95" customHeight="1">
      <c r="T2" s="357"/>
    </row>
    <row r="3" spans="2:30" ht="12.95" customHeight="1"/>
    <row r="4" spans="2:30" ht="12.95" customHeight="1">
      <c r="B4" s="360"/>
      <c r="C4" s="361" t="s">
        <v>130</v>
      </c>
      <c r="D4" s="292" t="str">
        <f>IF(Badges!$N11="A","/","")</f>
        <v/>
      </c>
      <c r="E4" s="292" t="str">
        <f>IF(Badges!$N15="A","/","")</f>
        <v/>
      </c>
      <c r="F4" s="292" t="str">
        <f>IF(Badges!$N19="A","/","")</f>
        <v/>
      </c>
      <c r="G4" s="292" t="str">
        <f>IF(Badges!$N23="A","/","")</f>
        <v/>
      </c>
      <c r="H4" s="292" t="str">
        <f>IF(Badges!$N27="A","/","")</f>
        <v/>
      </c>
      <c r="I4" s="293" t="str">
        <f>IF(Summary!$V4="E","E","")</f>
        <v/>
      </c>
      <c r="J4" s="293" t="str">
        <f>IF(Summary!$W4="Y","R","")</f>
        <v/>
      </c>
      <c r="K4" s="285" t="str">
        <f>IF(COUNT(#REF!)=4,MAX(#REF!),"")</f>
        <v/>
      </c>
      <c r="L4" s="360"/>
      <c r="M4" s="362" t="s">
        <v>897</v>
      </c>
      <c r="N4" s="363"/>
      <c r="O4" s="363"/>
      <c r="P4" s="363"/>
      <c r="Q4" s="363"/>
      <c r="R4" s="364"/>
      <c r="S4" s="293" t="str">
        <f>IF(Summary!$V67="E","E","")</f>
        <v/>
      </c>
      <c r="T4" s="293" t="str">
        <f>IF(Summary!$W67="Y","R","")</f>
        <v/>
      </c>
      <c r="W4" s="474" t="str">
        <f>'Fun Patches'!C5</f>
        <v>&lt;List Patch Here&gt;</v>
      </c>
      <c r="X4" s="475" t="str">
        <f>IF(Summary!$V113="E","E","")</f>
        <v/>
      </c>
      <c r="Y4" s="475" t="str">
        <f>IF(Summary!$W113="Y","R","")</f>
        <v/>
      </c>
      <c r="AA4" s="286"/>
      <c r="AB4" s="283"/>
      <c r="AC4" s="284"/>
    </row>
    <row r="5" spans="2:30" ht="12.95" customHeight="1">
      <c r="B5" s="360"/>
      <c r="C5" s="365" t="s">
        <v>152</v>
      </c>
      <c r="D5" s="292" t="str">
        <f>IF(Badges!$N34="A","/","")</f>
        <v/>
      </c>
      <c r="E5" s="292" t="str">
        <f>IF(Badges!$N38="A","/","")</f>
        <v/>
      </c>
      <c r="F5" s="292" t="str">
        <f>IF(Badges!$N42="A","/","")</f>
        <v/>
      </c>
      <c r="G5" s="292" t="str">
        <f>IF(Badges!$N46="A","/","")</f>
        <v/>
      </c>
      <c r="H5" s="292" t="str">
        <f>IF(Badges!$N50="A","/","")</f>
        <v/>
      </c>
      <c r="I5" s="293" t="str">
        <f>IF(Summary!$V5="E","E","")</f>
        <v/>
      </c>
      <c r="J5" s="293" t="str">
        <f>IF(Summary!$W5="Y","R","")</f>
        <v/>
      </c>
      <c r="L5" s="360"/>
      <c r="M5" s="366" t="s">
        <v>1085</v>
      </c>
      <c r="N5" s="367"/>
      <c r="O5" s="367"/>
      <c r="P5" s="367"/>
      <c r="Q5" s="367"/>
      <c r="R5" s="368"/>
      <c r="S5" s="301" t="str">
        <f>IF(Summary!$V64="E","E","")</f>
        <v/>
      </c>
      <c r="T5" s="301" t="str">
        <f>IF(Summary!$W64="Y","R","")</f>
        <v/>
      </c>
      <c r="W5" s="476" t="str">
        <f>'Fun Patches'!C6</f>
        <v>&lt;List Patch Here&gt;</v>
      </c>
      <c r="X5" s="475" t="str">
        <f>IF(Summary!$V114="E","E","")</f>
        <v/>
      </c>
      <c r="Y5" s="475" t="str">
        <f>IF(Summary!$W114="Y","R","")</f>
        <v/>
      </c>
      <c r="AA5" s="472"/>
      <c r="AB5" s="287"/>
      <c r="AC5" s="288"/>
    </row>
    <row r="6" spans="2:30" ht="12.95" customHeight="1" thickBot="1">
      <c r="B6" s="360"/>
      <c r="C6" s="369" t="s">
        <v>193</v>
      </c>
      <c r="D6" s="297" t="str">
        <f>IF(Badges!$N80="A","/","")</f>
        <v/>
      </c>
      <c r="E6" s="297" t="str">
        <f>IF(Badges!$N84="A","/","")</f>
        <v/>
      </c>
      <c r="F6" s="297" t="str">
        <f>IF(Badges!$N88="A","/","")</f>
        <v/>
      </c>
      <c r="G6" s="297" t="str">
        <f>IF(Badges!$N92="A","/","")</f>
        <v/>
      </c>
      <c r="H6" s="297" t="str">
        <f>IF(Badges!$N96="A","/","")</f>
        <v/>
      </c>
      <c r="I6" s="295" t="str">
        <f>IF(Summary!$V7="E","E","")</f>
        <v/>
      </c>
      <c r="J6" s="295" t="str">
        <f>IF(Summary!$W7="Y","R","")</f>
        <v/>
      </c>
      <c r="L6" s="360"/>
      <c r="M6" s="366" t="s">
        <v>1086</v>
      </c>
      <c r="N6" s="367"/>
      <c r="O6" s="367"/>
      <c r="P6" s="367"/>
      <c r="Q6" s="367"/>
      <c r="R6" s="368"/>
      <c r="S6" s="301" t="str">
        <f>IF(Summary!$V65="E","E","")</f>
        <v/>
      </c>
      <c r="T6" s="301" t="str">
        <f>IF(Summary!$W65="Y","R","")</f>
        <v/>
      </c>
      <c r="W6" s="476" t="str">
        <f>'Fun Patches'!C7</f>
        <v>&lt;List Patch Here&gt;</v>
      </c>
      <c r="X6" s="475" t="str">
        <f>IF(Summary!$V115="E","E","")</f>
        <v/>
      </c>
      <c r="Y6" s="475" t="str">
        <f>IF(Summary!$W115="Y","R","")</f>
        <v/>
      </c>
      <c r="AA6" s="472"/>
      <c r="AB6" s="287"/>
      <c r="AC6" s="288"/>
    </row>
    <row r="7" spans="2:30" ht="12.95" customHeight="1" thickBot="1">
      <c r="B7" s="360"/>
      <c r="C7" s="370" t="s">
        <v>233</v>
      </c>
      <c r="D7" s="292" t="str">
        <f>IF(Badges!$N126="A","/","")</f>
        <v/>
      </c>
      <c r="E7" s="292" t="str">
        <f>IF(Badges!$N130="A","/","")</f>
        <v/>
      </c>
      <c r="F7" s="292" t="str">
        <f>IF(Badges!$N134="A","/","")</f>
        <v/>
      </c>
      <c r="G7" s="292" t="str">
        <f>IF(Badges!$N138="A","/","")</f>
        <v/>
      </c>
      <c r="H7" s="292" t="str">
        <f>IF(Badges!$N142="A","/","")</f>
        <v/>
      </c>
      <c r="I7" s="293" t="str">
        <f>IF(Summary!$V9="E","E","")</f>
        <v/>
      </c>
      <c r="J7" s="293" t="str">
        <f>IF(Summary!$W9="Y","R","")</f>
        <v/>
      </c>
      <c r="L7" s="360"/>
      <c r="M7" s="371" t="s">
        <v>1087</v>
      </c>
      <c r="N7" s="372"/>
      <c r="O7" s="372"/>
      <c r="P7" s="372"/>
      <c r="Q7" s="372"/>
      <c r="R7" s="373"/>
      <c r="S7" s="295" t="str">
        <f>IF(Summary!$V66="E","E","")</f>
        <v/>
      </c>
      <c r="T7" s="295" t="str">
        <f>IF(Summary!$W66="Y","R","")</f>
        <v/>
      </c>
      <c r="U7" s="354" t="str">
        <f>IF(COUNTIF(S4:S7,"E")=4,"C"," ")</f>
        <v xml:space="preserve"> </v>
      </c>
      <c r="W7" s="476" t="str">
        <f>'Fun Patches'!C8</f>
        <v>&lt;List Patch Here&gt;</v>
      </c>
      <c r="X7" s="475" t="str">
        <f>IF(Summary!$V116="E","E","")</f>
        <v/>
      </c>
      <c r="Y7" s="475" t="str">
        <f>IF(Summary!$W116="Y","R","")</f>
        <v/>
      </c>
      <c r="AA7" s="472"/>
      <c r="AB7" s="287"/>
      <c r="AC7" s="288"/>
    </row>
    <row r="8" spans="2:30" ht="12.95" customHeight="1">
      <c r="B8" s="360"/>
      <c r="C8" s="365" t="s">
        <v>254</v>
      </c>
      <c r="D8" s="334" t="str">
        <f>IF(Badges!$N149="A","/","")</f>
        <v/>
      </c>
      <c r="E8" s="334" t="str">
        <f>IF(Badges!$N153="A","/","")</f>
        <v/>
      </c>
      <c r="F8" s="334" t="str">
        <f>IF(Badges!$N157="A","/","")</f>
        <v/>
      </c>
      <c r="G8" s="334" t="str">
        <f>IF(Badges!$N161="A","/","")</f>
        <v/>
      </c>
      <c r="H8" s="334" t="str">
        <f>IF(Badges!$N165="A","/","")</f>
        <v/>
      </c>
      <c r="I8" s="301" t="str">
        <f>IF(Summary!$V10="E","E","")</f>
        <v/>
      </c>
      <c r="J8" s="301" t="str">
        <f>IF(Summary!$W10="Y","R","")</f>
        <v/>
      </c>
      <c r="L8" s="360"/>
      <c r="M8" s="362" t="s">
        <v>1054</v>
      </c>
      <c r="N8" s="363"/>
      <c r="O8" s="363"/>
      <c r="P8" s="363"/>
      <c r="Q8" s="363"/>
      <c r="R8" s="364"/>
      <c r="S8" s="293" t="str">
        <f>IF(Summary!$V72="E","E","")</f>
        <v/>
      </c>
      <c r="T8" s="293" t="str">
        <f>IF(Summary!$W72="Y","R","")</f>
        <v/>
      </c>
      <c r="W8" s="476" t="str">
        <f>'Fun Patches'!C9</f>
        <v>&lt;List Patch Here&gt;</v>
      </c>
      <c r="X8" s="475" t="str">
        <f>IF(Summary!$V117="E","E","")</f>
        <v/>
      </c>
      <c r="Y8" s="475" t="str">
        <f>IF(Summary!$W117="Y","R","")</f>
        <v/>
      </c>
      <c r="AA8" s="472"/>
      <c r="AB8" s="287"/>
      <c r="AC8" s="288"/>
    </row>
    <row r="9" spans="2:30" ht="12.95" customHeight="1" thickBot="1">
      <c r="B9" s="360"/>
      <c r="C9" s="374" t="s">
        <v>275</v>
      </c>
      <c r="D9" s="297" t="str">
        <f>IF(Badges!$N172="A","/","")</f>
        <v/>
      </c>
      <c r="E9" s="297" t="str">
        <f>IF(Badges!$N176="A","/","")</f>
        <v/>
      </c>
      <c r="F9" s="297" t="str">
        <f>IF(Badges!$N180="A","/","")</f>
        <v/>
      </c>
      <c r="G9" s="297" t="str">
        <f>IF(Badges!$N184="A","/","")</f>
        <v/>
      </c>
      <c r="H9" s="297" t="str">
        <f>IF(Badges!$N188="A","/","")</f>
        <v/>
      </c>
      <c r="I9" s="295" t="str">
        <f>IF(Summary!$V11="E","E","")</f>
        <v/>
      </c>
      <c r="J9" s="295" t="str">
        <f>IF(Summary!$W11="Y","R","")</f>
        <v/>
      </c>
      <c r="L9" s="360"/>
      <c r="M9" s="366" t="s">
        <v>1088</v>
      </c>
      <c r="N9" s="367"/>
      <c r="O9" s="367"/>
      <c r="P9" s="367"/>
      <c r="Q9" s="367"/>
      <c r="R9" s="368"/>
      <c r="S9" s="301" t="str">
        <f>IF(Summary!$V69="E","E","")</f>
        <v/>
      </c>
      <c r="T9" s="301" t="str">
        <f>IF(Summary!$W69="Y","R","")</f>
        <v/>
      </c>
      <c r="W9" s="476" t="str">
        <f>'Fun Patches'!C10</f>
        <v>&lt;List Patch Here&gt;</v>
      </c>
      <c r="X9" s="475" t="str">
        <f>IF(Summary!$V118="E","E","")</f>
        <v/>
      </c>
      <c r="Y9" s="475" t="str">
        <f>IF(Summary!$W118="Y","R","")</f>
        <v/>
      </c>
      <c r="AA9" s="472"/>
      <c r="AB9" s="287"/>
      <c r="AC9" s="288"/>
    </row>
    <row r="10" spans="2:30" ht="12.95" customHeight="1">
      <c r="B10" s="360"/>
      <c r="C10" s="361" t="s">
        <v>278</v>
      </c>
      <c r="D10" s="292" t="str">
        <f>IF(Badges!$N195="A","/","")</f>
        <v/>
      </c>
      <c r="E10" s="292" t="str">
        <f>IF(Badges!$N199="A","/","")</f>
        <v/>
      </c>
      <c r="F10" s="292" t="str">
        <f>IF(Badges!$N202="A","/","")</f>
        <v/>
      </c>
      <c r="G10" s="292" t="str">
        <f>IF(Badges!$N206="A","/","")</f>
        <v/>
      </c>
      <c r="H10" s="292" t="str">
        <f>IF(Badges!$N210="A","/","")</f>
        <v/>
      </c>
      <c r="I10" s="293" t="str">
        <f>IF(Summary!$V12="E","E","")</f>
        <v/>
      </c>
      <c r="J10" s="293" t="str">
        <f>IF(Summary!$W12="Y","R","")</f>
        <v/>
      </c>
      <c r="K10" s="285" t="str">
        <f>IF(COUNT(#REF!)=4,MAX(#REF!),"")</f>
        <v/>
      </c>
      <c r="L10" s="360"/>
      <c r="M10" s="366" t="s">
        <v>1089</v>
      </c>
      <c r="N10" s="367"/>
      <c r="O10" s="367"/>
      <c r="P10" s="367"/>
      <c r="Q10" s="367"/>
      <c r="R10" s="368"/>
      <c r="S10" s="301" t="str">
        <f>IF(Summary!$V70="E","E","")</f>
        <v/>
      </c>
      <c r="T10" s="301" t="str">
        <f>IF(Summary!$W70="Y","R","")</f>
        <v/>
      </c>
      <c r="W10" s="476" t="str">
        <f>'Fun Patches'!C11</f>
        <v>&lt;List Patch Here&gt;</v>
      </c>
      <c r="X10" s="475" t="str">
        <f>IF(Summary!$V119="E","E","")</f>
        <v/>
      </c>
      <c r="Y10" s="475" t="str">
        <f>IF(Summary!$W119="Y","R","")</f>
        <v/>
      </c>
      <c r="AA10" s="472"/>
      <c r="AB10" s="287"/>
      <c r="AC10" s="288"/>
    </row>
    <row r="11" spans="2:30" ht="12.95" customHeight="1" thickBot="1">
      <c r="B11" s="360"/>
      <c r="C11" s="365" t="s">
        <v>297</v>
      </c>
      <c r="D11" s="334" t="str">
        <f>IF(Badges!$N217="A","/","")</f>
        <v/>
      </c>
      <c r="E11" s="334" t="str">
        <f>IF(Badges!$N221="A","/","")</f>
        <v/>
      </c>
      <c r="F11" s="334" t="str">
        <f>IF(Badges!$N225="A","/","")</f>
        <v/>
      </c>
      <c r="G11" s="334" t="str">
        <f>IF(Badges!$N229="A","/","")</f>
        <v/>
      </c>
      <c r="H11" s="334" t="str">
        <f>IF(Badges!$N233="A","/","")</f>
        <v/>
      </c>
      <c r="I11" s="301" t="str">
        <f>IF(Summary!$V13="E","E","")</f>
        <v/>
      </c>
      <c r="J11" s="301" t="str">
        <f>IF(Summary!$W13="Y","R","")</f>
        <v/>
      </c>
      <c r="L11" s="360"/>
      <c r="M11" s="375" t="s">
        <v>1090</v>
      </c>
      <c r="N11" s="376"/>
      <c r="O11" s="376"/>
      <c r="P11" s="376"/>
      <c r="Q11" s="376"/>
      <c r="R11" s="377"/>
      <c r="S11" s="298" t="str">
        <f>IF(Summary!$V71="E","E","")</f>
        <v/>
      </c>
      <c r="T11" s="298" t="str">
        <f>IF(Summary!$W71="Y","R","")</f>
        <v/>
      </c>
      <c r="U11" s="354" t="str">
        <f>IF(COUNTIF(S8:S11,"E")=4,"C"," ")</f>
        <v xml:space="preserve"> </v>
      </c>
      <c r="W11" s="476" t="str">
        <f>'Fun Patches'!C12</f>
        <v>&lt;List Patch Here&gt;</v>
      </c>
      <c r="X11" s="475" t="str">
        <f>IF(Summary!$V120="E","E","")</f>
        <v/>
      </c>
      <c r="Y11" s="475" t="str">
        <f>IF(Summary!$W120="Y","R","")</f>
        <v/>
      </c>
      <c r="AA11" s="472"/>
      <c r="AB11" s="287"/>
      <c r="AC11" s="288"/>
    </row>
    <row r="12" spans="2:30" ht="12.95" customHeight="1" thickBot="1">
      <c r="B12" s="360"/>
      <c r="C12" s="365" t="s">
        <v>319</v>
      </c>
      <c r="D12" s="297" t="str">
        <f>IF(Badges!$N263="A","/","")</f>
        <v/>
      </c>
      <c r="E12" s="297" t="str">
        <f>IF(Badges!$N267="A","/","")</f>
        <v/>
      </c>
      <c r="F12" s="297" t="str">
        <f>IF(Badges!$N271="A","/","")</f>
        <v/>
      </c>
      <c r="G12" s="297" t="str">
        <f>IF(Badges!$N275="A","/","")</f>
        <v/>
      </c>
      <c r="H12" s="297" t="str">
        <f>IF(Badges!$N279="A","/","")</f>
        <v/>
      </c>
      <c r="I12" s="295" t="str">
        <f>IF(Summary!$V15="E","E","")</f>
        <v/>
      </c>
      <c r="J12" s="295" t="str">
        <f>IF(Summary!$W15="Y","R","")</f>
        <v/>
      </c>
      <c r="L12" s="360"/>
      <c r="M12" s="378" t="s">
        <v>1055</v>
      </c>
      <c r="N12" s="379"/>
      <c r="O12" s="379"/>
      <c r="P12" s="379"/>
      <c r="Q12" s="379"/>
      <c r="R12" s="380"/>
      <c r="S12" s="299" t="str">
        <f>IF(Summary!$V77="E","E","")</f>
        <v/>
      </c>
      <c r="T12" s="299" t="str">
        <f>IF(Summary!$W77="Y","R","")</f>
        <v/>
      </c>
      <c r="W12" s="476" t="str">
        <f>'Fun Patches'!C13</f>
        <v>&lt;List Patch Here&gt;</v>
      </c>
      <c r="X12" s="475" t="str">
        <f>IF(Summary!$V121="E","E","")</f>
        <v/>
      </c>
      <c r="Y12" s="475" t="str">
        <f>IF(Summary!$W121="Y","R","")</f>
        <v/>
      </c>
      <c r="AA12" s="472"/>
      <c r="AB12" s="287"/>
      <c r="AC12" s="288"/>
    </row>
    <row r="13" spans="2:30" ht="12.95" customHeight="1">
      <c r="B13" s="360"/>
      <c r="C13" s="370" t="s">
        <v>372</v>
      </c>
      <c r="D13" s="292" t="str">
        <f>IF(Badges!$N322="A","/","")</f>
        <v/>
      </c>
      <c r="E13" s="292" t="str">
        <f>IF(Badges!$N326="A","/","")</f>
        <v/>
      </c>
      <c r="F13" s="292" t="str">
        <f>IF(Badges!$N330="A","/","")</f>
        <v/>
      </c>
      <c r="G13" s="292" t="str">
        <f>IF(Badges!$N334="A","/","")</f>
        <v/>
      </c>
      <c r="H13" s="292" t="str">
        <f>IF(Badges!$N338="A","/","")</f>
        <v/>
      </c>
      <c r="I13" s="293" t="str">
        <f>IF(Summary!$V18="E","E","")</f>
        <v/>
      </c>
      <c r="J13" s="293" t="str">
        <f>IF(Summary!$W18="Y","R","")</f>
        <v/>
      </c>
      <c r="L13" s="360"/>
      <c r="M13" s="366" t="s">
        <v>925</v>
      </c>
      <c r="N13" s="367"/>
      <c r="O13" s="367"/>
      <c r="P13" s="367"/>
      <c r="Q13" s="367"/>
      <c r="R13" s="368"/>
      <c r="S13" s="301" t="str">
        <f>IF(Summary!$V74="E","E","")</f>
        <v/>
      </c>
      <c r="T13" s="301" t="str">
        <f>IF(Summary!$W74="Y","R","")</f>
        <v/>
      </c>
      <c r="W13" s="476" t="str">
        <f>'Fun Patches'!C14</f>
        <v>&lt;List Patch Here&gt;</v>
      </c>
      <c r="X13" s="475" t="str">
        <f>IF(Summary!$V122="E","E","")</f>
        <v/>
      </c>
      <c r="Y13" s="475" t="str">
        <f>IF(Summary!$W122="Y","R","")</f>
        <v/>
      </c>
      <c r="AA13" s="472"/>
      <c r="AB13" s="287"/>
      <c r="AC13" s="288"/>
    </row>
    <row r="14" spans="2:30" ht="12.95" customHeight="1">
      <c r="B14" s="360"/>
      <c r="C14" s="365" t="s">
        <v>393</v>
      </c>
      <c r="D14" s="334" t="str">
        <f>IF(Badges!$N345="A","/","")</f>
        <v/>
      </c>
      <c r="E14" s="334" t="str">
        <f>IF(Badges!$N349="A","/","")</f>
        <v/>
      </c>
      <c r="F14" s="334" t="str">
        <f>IF(Badges!$N353="A","/","")</f>
        <v/>
      </c>
      <c r="G14" s="334" t="str">
        <f>IF(Badges!$N357="A","/","")</f>
        <v/>
      </c>
      <c r="H14" s="334" t="str">
        <f>IF(Badges!$N361="A","/","")</f>
        <v/>
      </c>
      <c r="I14" s="301" t="str">
        <f>IF(Summary!$V19="E","E","")</f>
        <v/>
      </c>
      <c r="J14" s="301" t="str">
        <f>IF(Summary!$W19="Y","R","")</f>
        <v/>
      </c>
      <c r="K14" s="285" t="str">
        <f>IF(COUNT(#REF!)=4,MAX(#REF!),"")</f>
        <v/>
      </c>
      <c r="L14" s="360"/>
      <c r="M14" s="366" t="s">
        <v>927</v>
      </c>
      <c r="N14" s="367"/>
      <c r="O14" s="367"/>
      <c r="P14" s="367"/>
      <c r="Q14" s="367"/>
      <c r="R14" s="368"/>
      <c r="S14" s="301" t="str">
        <f>IF(Summary!$V75="E","E","")</f>
        <v/>
      </c>
      <c r="T14" s="301" t="str">
        <f>IF(Summary!$W75="Y","R","")</f>
        <v/>
      </c>
      <c r="W14" s="476" t="str">
        <f>'Fun Patches'!C15</f>
        <v>&lt;List Patch Here&gt;</v>
      </c>
      <c r="X14" s="475" t="str">
        <f>IF(Summary!$V123="E","E","")</f>
        <v/>
      </c>
      <c r="Y14" s="475" t="str">
        <f>IF(Summary!$W123="Y","R","")</f>
        <v/>
      </c>
      <c r="AA14" s="472"/>
      <c r="AB14" s="287"/>
      <c r="AC14" s="288"/>
    </row>
    <row r="15" spans="2:30" ht="12.95" customHeight="1" thickBot="1">
      <c r="B15" s="360"/>
      <c r="C15" s="374" t="s">
        <v>414</v>
      </c>
      <c r="D15" s="297" t="str">
        <f>IF(Badges!$N368="A","/","")</f>
        <v/>
      </c>
      <c r="E15" s="297" t="str">
        <f>IF(Badges!$N372="A","/","")</f>
        <v/>
      </c>
      <c r="F15" s="297" t="str">
        <f>IF(Badges!$N376="A","/","")</f>
        <v/>
      </c>
      <c r="G15" s="297" t="str">
        <f>IF(Badges!$N380="A","/","")</f>
        <v/>
      </c>
      <c r="H15" s="297" t="str">
        <f>IF(Badges!$N384="A","/","")</f>
        <v/>
      </c>
      <c r="I15" s="295" t="str">
        <f>IF(Summary!$V20="E","E","")</f>
        <v/>
      </c>
      <c r="J15" s="295" t="str">
        <f>IF(Summary!$W20="Y","R","")</f>
        <v/>
      </c>
      <c r="L15" s="360"/>
      <c r="M15" s="371" t="s">
        <v>929</v>
      </c>
      <c r="N15" s="372"/>
      <c r="O15" s="372"/>
      <c r="P15" s="372"/>
      <c r="Q15" s="372"/>
      <c r="R15" s="373"/>
      <c r="S15" s="295" t="str">
        <f>IF(Summary!$V76="E","E","")</f>
        <v/>
      </c>
      <c r="T15" s="295" t="str">
        <f>IF(Summary!$W76="Y","R","")</f>
        <v/>
      </c>
      <c r="U15" s="354" t="str">
        <f>IF(COUNTIF(S12:S15,"E")=4,"C"," ")</f>
        <v xml:space="preserve"> </v>
      </c>
      <c r="W15" s="476" t="str">
        <f>'Fun Patches'!C16</f>
        <v>&lt;List Patch Here&gt;</v>
      </c>
      <c r="X15" s="475" t="str">
        <f>IF(Summary!$V124="E","E","")</f>
        <v/>
      </c>
      <c r="Y15" s="475" t="str">
        <f>IF(Summary!$W124="Y","R","")</f>
        <v/>
      </c>
      <c r="AA15" s="472"/>
      <c r="AB15" s="287"/>
      <c r="AC15" s="288"/>
    </row>
    <row r="16" spans="2:30" ht="12.95" customHeight="1">
      <c r="B16" s="360"/>
      <c r="C16" s="365" t="s">
        <v>435</v>
      </c>
      <c r="D16" s="292" t="str">
        <f>IF(Badges!$N391="A","/","")</f>
        <v/>
      </c>
      <c r="E16" s="292" t="str">
        <f>IF(Badges!$N395="A","/","")</f>
        <v/>
      </c>
      <c r="F16" s="292" t="str">
        <f>IF(Badges!$N399="A","/","")</f>
        <v/>
      </c>
      <c r="G16" s="292" t="str">
        <f>IF(Badges!$N403="A","/","")</f>
        <v/>
      </c>
      <c r="H16" s="292" t="str">
        <f>IF(Badges!$N407="A","/","")</f>
        <v/>
      </c>
      <c r="I16" s="293" t="str">
        <f>IF(Summary!$V21="E","E","")</f>
        <v/>
      </c>
      <c r="J16" s="293" t="str">
        <f>IF(Summary!$W21="Y","R","")</f>
        <v/>
      </c>
      <c r="L16" s="360"/>
      <c r="M16" s="361" t="s">
        <v>1056</v>
      </c>
      <c r="N16" s="292" t="str">
        <f>IF(Badges!$N240="A","/","")</f>
        <v/>
      </c>
      <c r="O16" s="292" t="str">
        <f>IF(Badges!$N244="A","/","")</f>
        <v/>
      </c>
      <c r="P16" s="292" t="str">
        <f>IF(Badges!$N248="A","/","")</f>
        <v/>
      </c>
      <c r="Q16" s="292" t="str">
        <f>IF(Badges!$N252="A","/","")</f>
        <v/>
      </c>
      <c r="R16" s="292" t="str">
        <f>IF(Badges!$N256="A","/","")</f>
        <v/>
      </c>
      <c r="S16" s="293" t="str">
        <f>IF(Summary!$V14="E","E","")</f>
        <v/>
      </c>
      <c r="T16" s="293" t="str">
        <f>IF(Summary!$W14="Y","R","")</f>
        <v/>
      </c>
      <c r="W16" s="476" t="str">
        <f>'Fun Patches'!C17</f>
        <v>&lt;List Patch Here&gt;</v>
      </c>
      <c r="X16" s="475" t="str">
        <f>IF(Summary!$V125="E","E","")</f>
        <v/>
      </c>
      <c r="Y16" s="475" t="str">
        <f>IF(Summary!$W125="Y","R","")</f>
        <v/>
      </c>
      <c r="AA16" s="472"/>
      <c r="AB16" s="287"/>
      <c r="AC16" s="288"/>
    </row>
    <row r="17" spans="2:29" ht="12.95" customHeight="1">
      <c r="B17" s="360"/>
      <c r="C17" s="365" t="s">
        <v>456</v>
      </c>
      <c r="D17" s="334" t="str">
        <f>IF(Badges!$N414="A","/","")</f>
        <v/>
      </c>
      <c r="E17" s="334" t="str">
        <f>IF(Badges!$N418="A","/","")</f>
        <v/>
      </c>
      <c r="F17" s="334" t="str">
        <f>IF(Badges!$N422="A","/","")</f>
        <v/>
      </c>
      <c r="G17" s="334" t="str">
        <f>IF(Badges!$N426="A","/","")</f>
        <v/>
      </c>
      <c r="H17" s="334" t="str">
        <f>IF(Badges!$N430="A","/","")</f>
        <v/>
      </c>
      <c r="I17" s="301" t="str">
        <f>IF(Summary!$V22="E","E","")</f>
        <v/>
      </c>
      <c r="J17" s="301" t="str">
        <f>IF(Summary!$W22="Y","R","")</f>
        <v/>
      </c>
      <c r="L17" s="360"/>
      <c r="M17" s="365" t="s">
        <v>1057</v>
      </c>
      <c r="N17" s="292" t="str">
        <f>IF(Badges!$N299="A","/","")</f>
        <v/>
      </c>
      <c r="O17" s="292" t="str">
        <f>IF(Badges!$N303="A","/","")</f>
        <v/>
      </c>
      <c r="P17" s="292" t="str">
        <f>IF(Badges!$N307="A","/","")</f>
        <v/>
      </c>
      <c r="Q17" s="292" t="str">
        <f>IF(Badges!$N311="A","/","")</f>
        <v/>
      </c>
      <c r="R17" s="292" t="str">
        <f>IF(Badges!$N315="A","/","")</f>
        <v/>
      </c>
      <c r="S17" s="293" t="str">
        <f>IF(Summary!$V17="E","E","")</f>
        <v/>
      </c>
      <c r="T17" s="293" t="str">
        <f>IF(Summary!$W17="Y","R","")</f>
        <v/>
      </c>
      <c r="W17" s="476" t="str">
        <f>'Fun Patches'!C18</f>
        <v>&lt;List Patch Here&gt;</v>
      </c>
      <c r="X17" s="475" t="str">
        <f>IF(Summary!$V126="E","E","")</f>
        <v/>
      </c>
      <c r="Y17" s="475" t="str">
        <f>IF(Summary!$W126="Y","R","")</f>
        <v/>
      </c>
      <c r="AA17" s="472"/>
      <c r="AB17" s="287"/>
      <c r="AC17" s="288"/>
    </row>
    <row r="18" spans="2:29" ht="12.95" customHeight="1" thickBot="1">
      <c r="B18" s="360"/>
      <c r="C18" s="365" t="s">
        <v>477</v>
      </c>
      <c r="D18" s="297" t="str">
        <f>IF(Badges!$N437="A","/","")</f>
        <v/>
      </c>
      <c r="E18" s="297" t="str">
        <f>IF(Badges!$N441="A","/","")</f>
        <v/>
      </c>
      <c r="F18" s="297" t="str">
        <f>IF(Badges!$N445="A","/","")</f>
        <v/>
      </c>
      <c r="G18" s="297" t="str">
        <f>IF(Badges!$N449="A","/","")</f>
        <v/>
      </c>
      <c r="H18" s="297" t="str">
        <f>IF(Badges!$N453="A","/","")</f>
        <v/>
      </c>
      <c r="I18" s="295" t="str">
        <f>IF(Summary!$V23="E","E","")</f>
        <v/>
      </c>
      <c r="J18" s="295" t="str">
        <f>IF(Summary!$W23="Y","R","")</f>
        <v/>
      </c>
      <c r="K18" s="285" t="str">
        <f>IF(COUNT(#REF!)=4,MAX(#REF!),"")</f>
        <v/>
      </c>
      <c r="L18" s="360"/>
      <c r="M18" s="365" t="s">
        <v>1058</v>
      </c>
      <c r="N18" s="292" t="str">
        <f>IF(Badges!$N57="A","/","")</f>
        <v/>
      </c>
      <c r="O18" s="292" t="str">
        <f>IF(Badges!$N61="A","/","")</f>
        <v/>
      </c>
      <c r="P18" s="292" t="str">
        <f>IF(Badges!$N65="A","/","")</f>
        <v/>
      </c>
      <c r="Q18" s="292" t="str">
        <f>IF(Badges!$N69="A","/","")</f>
        <v/>
      </c>
      <c r="R18" s="292" t="str">
        <f>IF(Badges!$N73="A","/","")</f>
        <v/>
      </c>
      <c r="S18" s="293" t="str">
        <f>IF(Summary!$V6="E","E","")</f>
        <v/>
      </c>
      <c r="T18" s="293" t="str">
        <f>IF(Summary!$W6="Y","R","")</f>
        <v/>
      </c>
      <c r="W18" s="476" t="str">
        <f>'Fun Patches'!C19</f>
        <v>&lt;List Patch Here&gt;</v>
      </c>
      <c r="X18" s="475" t="str">
        <f>IF(Summary!$V127="E","E","")</f>
        <v/>
      </c>
      <c r="Y18" s="475" t="str">
        <f>IF(Summary!$W127="Y","R","")</f>
        <v/>
      </c>
      <c r="AA18" s="472"/>
      <c r="AB18" s="287"/>
      <c r="AC18" s="288"/>
    </row>
    <row r="19" spans="2:29" ht="12.95" customHeight="1" thickBot="1">
      <c r="B19" s="360"/>
      <c r="C19" s="370" t="s">
        <v>530</v>
      </c>
      <c r="D19" s="292" t="str">
        <f>IF(Badges!$N496="A","/","")</f>
        <v/>
      </c>
      <c r="E19" s="292" t="str">
        <f>IF(Badges!$N500="A","/","")</f>
        <v/>
      </c>
      <c r="F19" s="292" t="str">
        <f>IF(Badges!$N504="A","/","")</f>
        <v/>
      </c>
      <c r="G19" s="292" t="str">
        <f>IF(Badges!$N508="A","/","")</f>
        <v/>
      </c>
      <c r="H19" s="292" t="str">
        <f>IF(Badges!$N512="A","/","")</f>
        <v/>
      </c>
      <c r="I19" s="293" t="str">
        <f>IF(Summary!$V26="E","E","")</f>
        <v/>
      </c>
      <c r="J19" s="293" t="str">
        <f>IF(Summary!$W26="Y","R","")</f>
        <v/>
      </c>
      <c r="L19" s="360"/>
      <c r="M19" s="381" t="s">
        <v>1091</v>
      </c>
      <c r="N19" s="376"/>
      <c r="O19" s="376"/>
      <c r="P19" s="376"/>
      <c r="Q19" s="376"/>
      <c r="R19" s="377"/>
      <c r="S19" s="295" t="str">
        <f>IF(Summary!$V78="E","E","")</f>
        <v/>
      </c>
      <c r="T19" s="295" t="str">
        <f>IF(Summary!$W78="Y","R","")</f>
        <v/>
      </c>
      <c r="U19" s="354" t="str">
        <f>IF(COUNTIF(S16:S19,"E")=4,"C"," ")</f>
        <v xml:space="preserve"> </v>
      </c>
      <c r="W19" s="476" t="str">
        <f>'Fun Patches'!C20</f>
        <v>&lt;List Patch Here&gt;</v>
      </c>
      <c r="X19" s="475" t="str">
        <f>IF(Summary!$V128="E","E","")</f>
        <v/>
      </c>
      <c r="Y19" s="475" t="str">
        <f>IF(Summary!$W128="Y","R","")</f>
        <v/>
      </c>
      <c r="AA19" s="472"/>
      <c r="AB19" s="287"/>
      <c r="AC19" s="288"/>
    </row>
    <row r="20" spans="2:29" ht="12.95" customHeight="1">
      <c r="B20" s="360"/>
      <c r="C20" s="365" t="s">
        <v>551</v>
      </c>
      <c r="D20" s="334" t="str">
        <f>IF(Badges!$N519="A","/","")</f>
        <v/>
      </c>
      <c r="E20" s="334" t="str">
        <f>IF(Badges!$N523="A","/","")</f>
        <v/>
      </c>
      <c r="F20" s="334" t="str">
        <f>IF(Badges!$N527="A","/","")</f>
        <v/>
      </c>
      <c r="G20" s="334" t="str">
        <f>IF(Badges!$N531="A","/","")</f>
        <v/>
      </c>
      <c r="H20" s="334" t="str">
        <f>IF(Badges!$N535="A","/","")</f>
        <v/>
      </c>
      <c r="I20" s="301" t="str">
        <f>IF(Summary!$V27="E","E","")</f>
        <v/>
      </c>
      <c r="J20" s="301" t="str">
        <f>IF(Summary!$W27="Y","R","")</f>
        <v/>
      </c>
      <c r="L20" s="360"/>
      <c r="M20" s="378" t="s">
        <v>935</v>
      </c>
      <c r="N20" s="379"/>
      <c r="O20" s="379"/>
      <c r="P20" s="379"/>
      <c r="Q20" s="379"/>
      <c r="R20" s="380"/>
      <c r="S20" s="293" t="str">
        <f>IF(Summary!$V79="E","E","")</f>
        <v/>
      </c>
      <c r="T20" s="293" t="str">
        <f>IF(Summary!$W79="Y","R","")</f>
        <v/>
      </c>
      <c r="W20" s="476" t="str">
        <f>'Fun Patches'!C21</f>
        <v>&lt;List Patch Here&gt;</v>
      </c>
      <c r="X20" s="475" t="str">
        <f>IF(Summary!$V129="E","E","")</f>
        <v/>
      </c>
      <c r="Y20" s="475" t="str">
        <f>IF(Summary!$W129="Y","R","")</f>
        <v/>
      </c>
      <c r="AA20" s="472"/>
      <c r="AB20" s="287"/>
      <c r="AC20" s="288"/>
    </row>
    <row r="21" spans="2:29" ht="12.95" customHeight="1" thickBot="1">
      <c r="B21" s="360"/>
      <c r="C21" s="374" t="s">
        <v>572</v>
      </c>
      <c r="D21" s="297" t="str">
        <f>IF(Badges!$N542="A","/","")</f>
        <v/>
      </c>
      <c r="E21" s="297" t="str">
        <f>IF(Badges!$N546="A","/","")</f>
        <v/>
      </c>
      <c r="F21" s="297" t="str">
        <f>IF(Badges!$N550="A","/","")</f>
        <v/>
      </c>
      <c r="G21" s="297" t="str">
        <f>IF(Badges!$N554="A","/","")</f>
        <v/>
      </c>
      <c r="H21" s="297" t="str">
        <f>IF(Badges!$N558="A","/","")</f>
        <v/>
      </c>
      <c r="I21" s="295" t="str">
        <f>IF(Summary!$V28="E","E","")</f>
        <v/>
      </c>
      <c r="J21" s="295" t="str">
        <f>IF(Summary!$W28="Y","R","")</f>
        <v/>
      </c>
      <c r="L21" s="360"/>
      <c r="M21" s="371" t="s">
        <v>1092</v>
      </c>
      <c r="N21" s="372"/>
      <c r="O21" s="372"/>
      <c r="P21" s="372"/>
      <c r="Q21" s="372"/>
      <c r="R21" s="373"/>
      <c r="S21" s="295" t="str">
        <f>IF(Summary!$V80="E","E","")</f>
        <v/>
      </c>
      <c r="T21" s="295" t="str">
        <f>IF(Summary!$W80="Y","R","")</f>
        <v/>
      </c>
      <c r="U21" s="354" t="str">
        <f>IF(COUNTIF(S20:S21,"E")=2,"C"," ")</f>
        <v xml:space="preserve"> </v>
      </c>
      <c r="W21" s="476" t="str">
        <f>'Fun Patches'!C22</f>
        <v>&lt;List Patch Here&gt;</v>
      </c>
      <c r="X21" s="475" t="str">
        <f>IF(Summary!$V130="E","E","")</f>
        <v/>
      </c>
      <c r="Y21" s="475" t="str">
        <f>IF(Summary!$W130="Y","R","")</f>
        <v/>
      </c>
      <c r="AA21" s="472"/>
      <c r="AB21" s="287"/>
      <c r="AC21" s="288"/>
    </row>
    <row r="22" spans="2:29" ht="12.95" customHeight="1">
      <c r="B22" s="360"/>
      <c r="C22" s="365" t="s">
        <v>593</v>
      </c>
      <c r="D22" s="292" t="str">
        <f>IF(Badges!$N565="A","/","")</f>
        <v/>
      </c>
      <c r="E22" s="292" t="str">
        <f>IF(Badges!$N569="A","/","")</f>
        <v/>
      </c>
      <c r="F22" s="292" t="str">
        <f>IF(Badges!$N573="A","/","")</f>
        <v/>
      </c>
      <c r="G22" s="292" t="str">
        <f>IF(Badges!$N577="A","/","")</f>
        <v/>
      </c>
      <c r="H22" s="292" t="str">
        <f>IF(Badges!$N581="A","/","")</f>
        <v/>
      </c>
      <c r="I22" s="293" t="str">
        <f>IF(Summary!$V29="E","E","")</f>
        <v/>
      </c>
      <c r="J22" s="293" t="str">
        <f>IF(Summary!$W29="Y","R","")</f>
        <v/>
      </c>
      <c r="K22" s="285" t="str">
        <f>IF(COUNT(#REF!)=2,MAX(#REF!),"")</f>
        <v/>
      </c>
      <c r="L22" s="360"/>
      <c r="M22" s="362" t="s">
        <v>942</v>
      </c>
      <c r="N22" s="363"/>
      <c r="O22" s="363"/>
      <c r="P22" s="363"/>
      <c r="Q22" s="363"/>
      <c r="R22" s="364"/>
      <c r="S22" s="293" t="str">
        <f>IF(Summary!$V81="E","E","")</f>
        <v/>
      </c>
      <c r="T22" s="293" t="str">
        <f>IF(Summary!$W81="Y","R","")</f>
        <v/>
      </c>
      <c r="U22" s="354" t="str">
        <f>IF(COUNTIF(S22:S23,"E")=2,"C"," ")</f>
        <v xml:space="preserve"> </v>
      </c>
      <c r="W22" s="476" t="str">
        <f>'Fun Patches'!C23</f>
        <v>&lt;List Patch Here&gt;</v>
      </c>
      <c r="X22" s="475" t="str">
        <f>IF(Summary!$V131="E","E","")</f>
        <v/>
      </c>
      <c r="Y22" s="475" t="str">
        <f>IF(Summary!$W131="Y","R","")</f>
        <v/>
      </c>
      <c r="AA22" s="472"/>
      <c r="AB22" s="287"/>
      <c r="AC22" s="288"/>
    </row>
    <row r="23" spans="2:29" ht="12.95" customHeight="1" thickBot="1">
      <c r="B23" s="360"/>
      <c r="C23" s="365" t="s">
        <v>614</v>
      </c>
      <c r="D23" s="334" t="str">
        <f>IF(Badges!$N588="A","/","")</f>
        <v/>
      </c>
      <c r="E23" s="334" t="str">
        <f>IF(Badges!$N592="A","/","")</f>
        <v/>
      </c>
      <c r="F23" s="334" t="str">
        <f>IF(Badges!$N596="A","/","")</f>
        <v/>
      </c>
      <c r="G23" s="334" t="str">
        <f>IF(Badges!$N600="A","/","")</f>
        <v/>
      </c>
      <c r="H23" s="334" t="str">
        <f>IF(Badges!$N604="A","/","")</f>
        <v/>
      </c>
      <c r="I23" s="301" t="str">
        <f>IF(Summary!$V30="E","E","")</f>
        <v/>
      </c>
      <c r="J23" s="301" t="str">
        <f>IF(Summary!$W30="Y","R","")</f>
        <v/>
      </c>
      <c r="L23" s="360"/>
      <c r="M23" s="375" t="s">
        <v>1093</v>
      </c>
      <c r="N23" s="376"/>
      <c r="O23" s="376"/>
      <c r="P23" s="376"/>
      <c r="Q23" s="376"/>
      <c r="R23" s="377"/>
      <c r="S23" s="295" t="str">
        <f>IF(Summary!$V82="E","E","")</f>
        <v/>
      </c>
      <c r="T23" s="295" t="str">
        <f>IF(Summary!$W82="Y","R","")</f>
        <v/>
      </c>
      <c r="U23" s="354" t="str">
        <f>IF(COUNTIF(S24:S25,"E")=2,"C"," ")</f>
        <v xml:space="preserve"> </v>
      </c>
      <c r="W23" s="476" t="str">
        <f>'Fun Patches'!C24</f>
        <v>&lt;List Patch Here&gt;</v>
      </c>
      <c r="X23" s="475" t="str">
        <f>IF(Summary!$V132="E","E","")</f>
        <v/>
      </c>
      <c r="Y23" s="475" t="str">
        <f>IF(Summary!$W132="Y","R","")</f>
        <v/>
      </c>
      <c r="AA23" s="472"/>
      <c r="AB23" s="287"/>
      <c r="AC23" s="288"/>
    </row>
    <row r="24" spans="2:29" ht="12.95" customHeight="1" thickBot="1">
      <c r="B24" s="360"/>
      <c r="C24" s="365" t="s">
        <v>635</v>
      </c>
      <c r="D24" s="297" t="str">
        <f>IF(Badges!$N611="A","/","")</f>
        <v/>
      </c>
      <c r="E24" s="297" t="str">
        <f>IF(Badges!$N615="A","/","")</f>
        <v/>
      </c>
      <c r="F24" s="297" t="str">
        <f>IF(Badges!$N619="A","/","")</f>
        <v/>
      </c>
      <c r="G24" s="297" t="str">
        <f>IF(Badges!$N623="A","/","")</f>
        <v/>
      </c>
      <c r="H24" s="297" t="str">
        <f>IF(Badges!$N627="A","/","")</f>
        <v/>
      </c>
      <c r="I24" s="295" t="str">
        <f>IF(Summary!$V31="E","E","")</f>
        <v/>
      </c>
      <c r="J24" s="295" t="str">
        <f>IF(Summary!$W31="Y","R","")</f>
        <v/>
      </c>
      <c r="K24" s="285" t="str">
        <f>IF(COUNT(#REF!)=2,MAX(#REF!),"")</f>
        <v/>
      </c>
      <c r="L24" s="360"/>
      <c r="M24" s="378" t="s">
        <v>948</v>
      </c>
      <c r="N24" s="379"/>
      <c r="O24" s="379"/>
      <c r="P24" s="379"/>
      <c r="Q24" s="379"/>
      <c r="R24" s="380"/>
      <c r="S24" s="293" t="str">
        <f>IF(Summary!$V83="E","E","")</f>
        <v/>
      </c>
      <c r="T24" s="293" t="str">
        <f>IF(Summary!$W83="Y","R","")</f>
        <v/>
      </c>
      <c r="U24" s="439"/>
      <c r="W24" s="476" t="str">
        <f>'Fun Patches'!C25</f>
        <v>&lt;List Patch Here&gt;</v>
      </c>
      <c r="X24" s="475" t="str">
        <f>IF(Summary!$V133="E","E","")</f>
        <v/>
      </c>
      <c r="Y24" s="475" t="str">
        <f>IF(Summary!$W133="Y","R","")</f>
        <v/>
      </c>
      <c r="AA24" s="472"/>
      <c r="AB24" s="287"/>
      <c r="AC24" s="288"/>
    </row>
    <row r="25" spans="2:29" ht="12.95" customHeight="1">
      <c r="B25" s="360"/>
      <c r="C25" s="370" t="s">
        <v>655</v>
      </c>
      <c r="D25" s="292" t="str">
        <f>IF(Badges!$N634="A","/","")</f>
        <v/>
      </c>
      <c r="E25" s="292" t="str">
        <f>IF(Badges!$N638="A","/","")</f>
        <v/>
      </c>
      <c r="F25" s="292" t="str">
        <f>IF(Badges!$N642="A","/","")</f>
        <v/>
      </c>
      <c r="G25" s="292" t="str">
        <f>IF(Badges!$N646="A","/","")</f>
        <v/>
      </c>
      <c r="H25" s="292" t="str">
        <f>IF(Badges!$N650="A","/","")</f>
        <v/>
      </c>
      <c r="I25" s="293" t="str">
        <f>IF(Summary!$V32="E","E","")</f>
        <v/>
      </c>
      <c r="J25" s="293" t="str">
        <f>IF(Summary!$W32="Y","R","")</f>
        <v/>
      </c>
      <c r="L25" s="360"/>
      <c r="M25" s="375" t="s">
        <v>1094</v>
      </c>
      <c r="N25" s="376"/>
      <c r="O25" s="376"/>
      <c r="P25" s="376"/>
      <c r="Q25" s="376"/>
      <c r="R25" s="377"/>
      <c r="S25" s="293" t="str">
        <f>IF(Summary!$V84="E","E","")</f>
        <v/>
      </c>
      <c r="T25" s="293" t="str">
        <f>IF(Summary!$W84="Y","R","")</f>
        <v/>
      </c>
      <c r="U25" s="607" t="s">
        <v>1136</v>
      </c>
      <c r="W25" s="476" t="str">
        <f>'Fun Patches'!C26</f>
        <v>&lt;List Patch Here&gt;</v>
      </c>
      <c r="X25" s="475" t="str">
        <f>IF(Summary!$V134="E","E","")</f>
        <v/>
      </c>
      <c r="Y25" s="475" t="str">
        <f>IF(Summary!$W134="Y","R","")</f>
        <v/>
      </c>
      <c r="AA25" s="472"/>
      <c r="AB25" s="287"/>
      <c r="AC25" s="288"/>
    </row>
    <row r="26" spans="2:29" ht="12.95" customHeight="1">
      <c r="B26" s="360"/>
      <c r="C26" s="365" t="s">
        <v>692</v>
      </c>
      <c r="D26" s="334" t="str">
        <f>IF(Badges!$N680="A","/","")</f>
        <v/>
      </c>
      <c r="E26" s="334" t="str">
        <f>IF(Badges!$N684="A","/","")</f>
        <v/>
      </c>
      <c r="F26" s="334" t="str">
        <f>IF(Badges!$N688="A","/","")</f>
        <v/>
      </c>
      <c r="G26" s="334" t="str">
        <f>IF(Badges!$N692="A","/","")</f>
        <v/>
      </c>
      <c r="H26" s="334" t="str">
        <f>IF(Badges!$N696="A","/","")</f>
        <v/>
      </c>
      <c r="I26" s="301" t="str">
        <f>IF(Summary!$V34="E","E","")</f>
        <v/>
      </c>
      <c r="J26" s="301" t="str">
        <f>IF(Summary!$W34="Y","R","")</f>
        <v/>
      </c>
      <c r="K26" s="285" t="str">
        <f>IF(COUNT(#REF!)=2,MAX(#REF!),"")</f>
        <v/>
      </c>
      <c r="L26" s="398"/>
      <c r="M26" s="398"/>
      <c r="N26" s="399"/>
      <c r="O26" s="399"/>
      <c r="P26" s="399"/>
      <c r="Q26" s="399"/>
      <c r="R26" s="399"/>
      <c r="S26" s="470"/>
      <c r="T26" s="470"/>
      <c r="U26" s="607"/>
      <c r="W26" s="476" t="str">
        <f>'Fun Patches'!C27</f>
        <v>&lt;List Patch Here&gt;</v>
      </c>
      <c r="X26" s="475" t="str">
        <f>IF(Summary!$V135="E","E","")</f>
        <v/>
      </c>
      <c r="Y26" s="475" t="str">
        <f>IF(Summary!$W135="Y","R","")</f>
        <v/>
      </c>
      <c r="AA26" s="472"/>
      <c r="AB26" s="287"/>
      <c r="AC26" s="288"/>
    </row>
    <row r="27" spans="2:29" ht="12.95" customHeight="1" thickBot="1">
      <c r="B27" s="360"/>
      <c r="C27" s="374" t="s">
        <v>713</v>
      </c>
      <c r="D27" s="297" t="str">
        <f>IF(Badges!$N703="A","/","")</f>
        <v/>
      </c>
      <c r="E27" s="297" t="str">
        <f>IF(Badges!$N707="A","/","")</f>
        <v/>
      </c>
      <c r="F27" s="297" t="str">
        <f>IF(Badges!$N711="A","/","")</f>
        <v/>
      </c>
      <c r="G27" s="297" t="str">
        <f>IF(Badges!$N715="A","/","")</f>
        <v/>
      </c>
      <c r="H27" s="297" t="str">
        <f>IF(Badges!$N719="A","/","")</f>
        <v/>
      </c>
      <c r="I27" s="295" t="str">
        <f>IF(Summary!$V35="E","E","")</f>
        <v/>
      </c>
      <c r="J27" s="295" t="str">
        <f>IF(Summary!$W35="Y","R","")</f>
        <v/>
      </c>
      <c r="L27" s="300"/>
      <c r="M27" s="300"/>
      <c r="N27" s="300"/>
      <c r="O27" s="300"/>
      <c r="P27" s="300"/>
      <c r="Q27" s="300"/>
      <c r="R27" s="300"/>
      <c r="S27" s="307"/>
      <c r="T27" s="307"/>
      <c r="U27" s="607"/>
      <c r="W27" s="476" t="str">
        <f>'Fun Patches'!C28</f>
        <v>&lt;List Patch Here&gt;</v>
      </c>
      <c r="X27" s="475" t="str">
        <f>IF(Summary!$V136="E","E","")</f>
        <v/>
      </c>
      <c r="Y27" s="475" t="str">
        <f>IF(Summary!$W136="Y","R","")</f>
        <v/>
      </c>
      <c r="AA27" s="472"/>
      <c r="AB27" s="287"/>
      <c r="AC27" s="288"/>
    </row>
    <row r="28" spans="2:29" ht="12.95" customHeight="1">
      <c r="B28" s="360"/>
      <c r="C28" s="365" t="s">
        <v>734</v>
      </c>
      <c r="D28" s="292" t="str">
        <f>IF(Badges!$N726="A","/","")</f>
        <v/>
      </c>
      <c r="E28" s="292" t="str">
        <f>IF(Badges!$N730="A","/","")</f>
        <v/>
      </c>
      <c r="F28" s="292" t="str">
        <f>IF(Badges!$N734="A","/","")</f>
        <v/>
      </c>
      <c r="G28" s="292" t="str">
        <f>IF(Badges!$N738="A","/","")</f>
        <v/>
      </c>
      <c r="H28" s="292" t="str">
        <f>IF(Badges!$N742="A","/","")</f>
        <v/>
      </c>
      <c r="I28" s="293" t="str">
        <f>IF(Summary!$V36="E","E","")</f>
        <v/>
      </c>
      <c r="J28" s="293" t="str">
        <f>IF(Summary!$W36="Y","R","")</f>
        <v/>
      </c>
      <c r="L28" s="611" t="str">
        <f>'Age-Level'!C117</f>
        <v>Investiture</v>
      </c>
      <c r="M28" s="611"/>
      <c r="N28" s="611"/>
      <c r="O28" s="611"/>
      <c r="P28" s="611"/>
      <c r="Q28" s="611"/>
      <c r="R28" s="613"/>
      <c r="S28" s="293" t="str">
        <f>IF(Summary!$V108="E","E","")</f>
        <v/>
      </c>
      <c r="T28" s="293" t="str">
        <f>IF(Summary!$W108="Y","R","")</f>
        <v/>
      </c>
      <c r="U28" s="607"/>
      <c r="W28" s="476" t="str">
        <f>'Fun Patches'!C29</f>
        <v>&lt;List Patch Here&gt;</v>
      </c>
      <c r="X28" s="475" t="str">
        <f>IF(Summary!$V137="E","E","")</f>
        <v/>
      </c>
      <c r="Y28" s="475" t="str">
        <f>IF(Summary!$W137="Y","R","")</f>
        <v/>
      </c>
      <c r="AA28" s="472"/>
      <c r="AB28" s="287"/>
      <c r="AC28" s="288"/>
    </row>
    <row r="29" spans="2:29" ht="12.95" customHeight="1">
      <c r="B29" s="360"/>
      <c r="C29" s="365" t="s">
        <v>1059</v>
      </c>
      <c r="D29" s="334" t="str">
        <f>IF(Badges!$N103="A","/","")</f>
        <v/>
      </c>
      <c r="E29" s="334" t="str">
        <f>IF(Badges!$N107="A","/","")</f>
        <v/>
      </c>
      <c r="F29" s="334" t="str">
        <f>IF(Badges!$N111="A","/","")</f>
        <v/>
      </c>
      <c r="G29" s="334" t="str">
        <f>IF(Badges!$N115="A","/","")</f>
        <v/>
      </c>
      <c r="H29" s="334" t="str">
        <f>IF(Badges!$N119="A","/","")</f>
        <v/>
      </c>
      <c r="I29" s="301" t="str">
        <f>IF(Summary!$V8="E","E","")</f>
        <v/>
      </c>
      <c r="J29" s="301" t="str">
        <f>IF(Summary!$W8="Y","R","")</f>
        <v/>
      </c>
      <c r="L29" s="611" t="str">
        <f>'Age-Level'!C118</f>
        <v>Rededication (1st year)</v>
      </c>
      <c r="M29" s="611"/>
      <c r="N29" s="611"/>
      <c r="O29" s="611"/>
      <c r="P29" s="611"/>
      <c r="Q29" s="611"/>
      <c r="R29" s="613"/>
      <c r="S29" s="293" t="str">
        <f>IF(Summary!$V109="E","E","")</f>
        <v/>
      </c>
      <c r="T29" s="293" t="str">
        <f>IF(Summary!$W109="Y","R","")</f>
        <v/>
      </c>
      <c r="U29" s="607"/>
      <c r="W29" s="476" t="str">
        <f>'Fun Patches'!C30</f>
        <v>&lt;List Patch Here&gt;</v>
      </c>
      <c r="X29" s="475" t="str">
        <f>IF(Summary!$V138="E","E","")</f>
        <v/>
      </c>
      <c r="Y29" s="475" t="str">
        <f>IF(Summary!$W138="Y","R","")</f>
        <v/>
      </c>
      <c r="AA29" s="472"/>
      <c r="AB29" s="287"/>
      <c r="AC29" s="288"/>
    </row>
    <row r="30" spans="2:29" ht="12.95" customHeight="1" thickBot="1">
      <c r="B30" s="360"/>
      <c r="C30" s="369" t="s">
        <v>1095</v>
      </c>
      <c r="D30" s="297" t="str">
        <f>IF(Badges!$N749="A","/","")</f>
        <v/>
      </c>
      <c r="E30" s="297" t="str">
        <f>IF(Badges!$N753="A","/","")</f>
        <v/>
      </c>
      <c r="F30" s="297" t="str">
        <f>IF(Badges!$N757="A","/","")</f>
        <v/>
      </c>
      <c r="G30" s="297" t="str">
        <f>IF(Badges!$N761="A","/","")</f>
        <v/>
      </c>
      <c r="H30" s="297" t="str">
        <f>IF(Badges!$N765="A","/","")</f>
        <v/>
      </c>
      <c r="I30" s="295" t="str">
        <f>IF(Summary!$V37="E","E","")</f>
        <v/>
      </c>
      <c r="J30" s="295" t="str">
        <f>IF(Summary!$W37="Y","R","")</f>
        <v/>
      </c>
      <c r="L30" s="611" t="str">
        <f>'Age-Level'!C119</f>
        <v>Rededication (2nd year)</v>
      </c>
      <c r="M30" s="611"/>
      <c r="N30" s="611"/>
      <c r="O30" s="611"/>
      <c r="P30" s="611"/>
      <c r="Q30" s="611"/>
      <c r="R30" s="613"/>
      <c r="S30" s="293" t="str">
        <f>IF(Summary!$V110="E","E","")</f>
        <v/>
      </c>
      <c r="T30" s="293" t="str">
        <f>IF(Summary!$W110="Y","R","")</f>
        <v/>
      </c>
      <c r="U30" s="607"/>
      <c r="W30" s="476" t="str">
        <f>'Fun Patches'!C31</f>
        <v>&lt;List Patch Here&gt;</v>
      </c>
      <c r="X30" s="475" t="str">
        <f>IF(Summary!$V139="E","E","")</f>
        <v/>
      </c>
      <c r="Y30" s="475" t="str">
        <f>IF(Summary!$W139="Y","R","")</f>
        <v/>
      </c>
      <c r="AA30" s="472"/>
      <c r="AB30" s="287"/>
      <c r="AC30" s="288"/>
    </row>
    <row r="31" spans="2:29" ht="12.95" customHeight="1">
      <c r="B31" s="360"/>
      <c r="C31" s="370" t="s">
        <v>756</v>
      </c>
      <c r="D31" s="292" t="str">
        <f>IF(Badges!$N772="A","/","")</f>
        <v/>
      </c>
      <c r="E31" s="292" t="str">
        <f>IF(Badges!$N776="A","/","")</f>
        <v/>
      </c>
      <c r="F31" s="292" t="str">
        <f>IF(Badges!$N780="A","/","")</f>
        <v/>
      </c>
      <c r="G31" s="292" t="str">
        <f>IF(Badges!$N784="A","/","")</f>
        <v/>
      </c>
      <c r="H31" s="292" t="str">
        <f>IF(Badges!$N788="A","/","")</f>
        <v/>
      </c>
      <c r="I31" s="293" t="str">
        <f>IF(Summary!$V38="E","E","")</f>
        <v/>
      </c>
      <c r="J31" s="293" t="str">
        <f>IF(Summary!$W38="Y","R","")</f>
        <v/>
      </c>
      <c r="L31" s="611" t="str">
        <f>'Age-Level'!C120</f>
        <v>Rededication (3rd year)</v>
      </c>
      <c r="M31" s="611"/>
      <c r="N31" s="611"/>
      <c r="O31" s="611"/>
      <c r="P31" s="611"/>
      <c r="Q31" s="611"/>
      <c r="R31" s="613"/>
      <c r="S31" s="293" t="str">
        <f>IF(Summary!$V111="E","E","")</f>
        <v/>
      </c>
      <c r="T31" s="293" t="str">
        <f>IF(Summary!$W111="Y","R","")</f>
        <v/>
      </c>
      <c r="U31" s="607"/>
      <c r="W31" s="476" t="str">
        <f>'Fun Patches'!C32</f>
        <v>&lt;List Patch Here&gt;</v>
      </c>
      <c r="X31" s="475" t="str">
        <f>IF(Summary!$V140="E","E","")</f>
        <v/>
      </c>
      <c r="Y31" s="475" t="str">
        <f>IF(Summary!$W140="Y","R","")</f>
        <v/>
      </c>
      <c r="AA31" s="472"/>
      <c r="AB31" s="287"/>
      <c r="AC31" s="288"/>
    </row>
    <row r="32" spans="2:29" ht="12.95" customHeight="1" thickBot="1">
      <c r="B32" s="360"/>
      <c r="C32" s="374" t="s">
        <v>777</v>
      </c>
      <c r="D32" s="297" t="str">
        <f>IF(Badges!$N791="C","/","")</f>
        <v/>
      </c>
      <c r="E32" s="297" t="str">
        <f>IF(Badges!$N792="C","/","")</f>
        <v/>
      </c>
      <c r="F32" s="297" t="str">
        <f>IF(Badges!$N793="C","/","")</f>
        <v/>
      </c>
      <c r="G32" s="297" t="str">
        <f>IF(Badges!$N794="C","/","")</f>
        <v/>
      </c>
      <c r="H32" s="297" t="str">
        <f>IF(Badges!$N795="C","/","")</f>
        <v/>
      </c>
      <c r="I32" s="295" t="str">
        <f>IF(Summary!$V39="E","E","")</f>
        <v/>
      </c>
      <c r="J32" s="295" t="str">
        <f>IF(Summary!$W39="Y","R","")</f>
        <v/>
      </c>
      <c r="L32" s="398"/>
      <c r="M32" s="398"/>
      <c r="N32" s="399"/>
      <c r="O32" s="399"/>
      <c r="P32" s="399"/>
      <c r="Q32" s="399"/>
      <c r="R32" s="399"/>
      <c r="S32" s="470"/>
      <c r="T32" s="470"/>
      <c r="U32" s="607"/>
      <c r="W32" s="476" t="str">
        <f>'Fun Patches'!C33</f>
        <v>&lt;List Patch Here&gt;</v>
      </c>
      <c r="X32" s="475" t="str">
        <f>IF(Summary!$V141="E","E","")</f>
        <v/>
      </c>
      <c r="Y32" s="475" t="str">
        <f>IF(Summary!$W141="Y","R","")</f>
        <v/>
      </c>
      <c r="AA32" s="472"/>
      <c r="AB32" s="287"/>
      <c r="AC32" s="288"/>
    </row>
    <row r="33" spans="2:29" ht="12.95" customHeight="1">
      <c r="B33" s="360"/>
      <c r="C33" s="361" t="s">
        <v>1096</v>
      </c>
      <c r="D33" s="292" t="str">
        <f>IF(Badges!$N802="A","/","")</f>
        <v/>
      </c>
      <c r="E33" s="292" t="str">
        <f>IF(Badges!$N806="A","/","")</f>
        <v/>
      </c>
      <c r="F33" s="292" t="str">
        <f>IF(Badges!$N810="A","/","")</f>
        <v/>
      </c>
      <c r="G33" s="292" t="str">
        <f>IF(Badges!$N814="A","/","")</f>
        <v/>
      </c>
      <c r="H33" s="292" t="str">
        <f>IF(Badges!$N818="A","/","")</f>
        <v/>
      </c>
      <c r="I33" s="293" t="str">
        <f>IF(Summary!$V40="E","E","")</f>
        <v/>
      </c>
      <c r="J33" s="293" t="str">
        <f>IF(Summary!$W40="Y","R","")</f>
        <v/>
      </c>
      <c r="L33" s="300"/>
      <c r="M33" s="300"/>
      <c r="N33" s="300"/>
      <c r="O33" s="300"/>
      <c r="P33" s="300"/>
      <c r="Q33" s="300"/>
      <c r="R33" s="300"/>
      <c r="S33" s="307"/>
      <c r="T33" s="307"/>
      <c r="U33" s="607"/>
      <c r="W33" s="476" t="str">
        <f>'Fun Patches'!C34</f>
        <v>&lt;List Patch Here&gt;</v>
      </c>
      <c r="X33" s="475" t="str">
        <f>IF(Summary!$V142="E","E","")</f>
        <v/>
      </c>
      <c r="Y33" s="475" t="str">
        <f>IF(Summary!$W142="Y","R","")</f>
        <v/>
      </c>
      <c r="AA33" s="472"/>
      <c r="AB33" s="287"/>
      <c r="AC33" s="288"/>
    </row>
    <row r="34" spans="2:29" ht="12.95" customHeight="1">
      <c r="B34" s="360"/>
      <c r="C34" s="369" t="s">
        <v>1060</v>
      </c>
      <c r="D34" s="334" t="str">
        <f>IF(Badges!$N825="A","/","")</f>
        <v/>
      </c>
      <c r="E34" s="334" t="str">
        <f>IF(Badges!$N829="A","/","")</f>
        <v/>
      </c>
      <c r="F34" s="334" t="str">
        <f>IF(Badges!$N833="A","/","")</f>
        <v/>
      </c>
      <c r="G34" s="334" t="str">
        <f>IF(Badges!$N837="A","/","")</f>
        <v/>
      </c>
      <c r="H34" s="334" t="str">
        <f>IF(Badges!$N841="A","/","")</f>
        <v/>
      </c>
      <c r="I34" s="301" t="str">
        <f>IF(Summary!$V41="E","E","")</f>
        <v/>
      </c>
      <c r="J34" s="301" t="str">
        <f>IF(Summary!$W41="Y","R","")</f>
        <v/>
      </c>
      <c r="L34" s="612" t="str">
        <f>'Council Own'!B6</f>
        <v>&lt;&lt;List Badge 1 Here&gt;&gt;</v>
      </c>
      <c r="M34" s="613"/>
      <c r="N34" s="292" t="str">
        <f>IF('Council Own'!$N11="A","/","")</f>
        <v/>
      </c>
      <c r="O34" s="292" t="str">
        <f>IF('Council Own'!$N15="A","/","")</f>
        <v/>
      </c>
      <c r="P34" s="292" t="str">
        <f>IF('Council Own'!$N19="A","/","")</f>
        <v/>
      </c>
      <c r="Q34" s="292" t="str">
        <f>IF('Council Own'!$N23="A","/","")</f>
        <v/>
      </c>
      <c r="R34" s="292" t="str">
        <f>IF('Council Own'!$N27="A","/","")</f>
        <v/>
      </c>
      <c r="S34" s="293" t="str">
        <f>IF(Summary!$V86="E","E","")</f>
        <v/>
      </c>
      <c r="T34" s="308" t="str">
        <f>IF(Summary!$W86="Y","R","")</f>
        <v/>
      </c>
      <c r="U34" s="607"/>
      <c r="W34" s="476" t="str">
        <f>'Fun Patches'!C35</f>
        <v>&lt;List Patch Here&gt;</v>
      </c>
      <c r="X34" s="475" t="str">
        <f>IF(Summary!$V143="E","E","")</f>
        <v/>
      </c>
      <c r="Y34" s="475" t="str">
        <f>IF(Summary!$W143="Y","R","")</f>
        <v/>
      </c>
      <c r="AA34" s="472"/>
      <c r="AB34" s="287"/>
      <c r="AC34" s="288"/>
    </row>
    <row r="35" spans="2:29" ht="12.95" customHeight="1">
      <c r="L35" s="612" t="str">
        <f>'Council Own'!B30</f>
        <v>&lt;&lt;List Badge 2 Here&gt;&gt;</v>
      </c>
      <c r="M35" s="613"/>
      <c r="N35" s="292" t="str">
        <f>IF('Council Own'!$N35="A","/","")</f>
        <v/>
      </c>
      <c r="O35" s="292" t="str">
        <f>IF('Council Own'!$N39="A","/","")</f>
        <v/>
      </c>
      <c r="P35" s="292" t="str">
        <f>IF('Council Own'!$N43="A","/","")</f>
        <v/>
      </c>
      <c r="Q35" s="292" t="str">
        <f>IF('Council Own'!$N47="A","/","")</f>
        <v/>
      </c>
      <c r="R35" s="292" t="str">
        <f>IF('Council Own'!$N51="A","/","")</f>
        <v/>
      </c>
      <c r="S35" s="293" t="str">
        <f>IF(Summary!$V87="E","E","")</f>
        <v/>
      </c>
      <c r="T35" s="308" t="str">
        <f>IF(Summary!$W87="Y","R","")</f>
        <v/>
      </c>
      <c r="U35" s="607"/>
      <c r="W35" s="476" t="str">
        <f>'Fun Patches'!C36</f>
        <v>&lt;List Patch Here&gt;</v>
      </c>
      <c r="X35" s="475" t="str">
        <f>IF(Summary!$V144="E","E","")</f>
        <v/>
      </c>
      <c r="Y35" s="475" t="str">
        <f>IF(Summary!$W144="Y","R","")</f>
        <v/>
      </c>
      <c r="AA35" s="472"/>
      <c r="AB35" s="287"/>
      <c r="AC35" s="288"/>
    </row>
    <row r="36" spans="2:29" ht="12.95" customHeight="1">
      <c r="L36" s="614" t="str">
        <f>'Council Own'!B54</f>
        <v>&lt;&lt;List Badge 3 Here&gt;&gt;</v>
      </c>
      <c r="M36" s="615"/>
      <c r="N36" s="334" t="str">
        <f>IF('Council Own'!$N59="A","/","")</f>
        <v/>
      </c>
      <c r="O36" s="334" t="str">
        <f>IF('Council Own'!$N63="A","/","")</f>
        <v/>
      </c>
      <c r="P36" s="334" t="str">
        <f>IF('Council Own'!$N67="A","/","")</f>
        <v/>
      </c>
      <c r="Q36" s="334" t="str">
        <f>IF('Council Own'!$N71="A","/","")</f>
        <v/>
      </c>
      <c r="R36" s="334" t="str">
        <f>IF('Council Own'!$N75="A","/","")</f>
        <v/>
      </c>
      <c r="S36" s="301" t="str">
        <f>IF(Summary!$V88="E","E","")</f>
        <v/>
      </c>
      <c r="T36" s="335" t="str">
        <f>IF(Summary!$W88="Y","R","")</f>
        <v/>
      </c>
      <c r="U36" s="607"/>
      <c r="W36" s="476" t="str">
        <f>'Fun Patches'!C37</f>
        <v>&lt;List Patch Here&gt;</v>
      </c>
      <c r="X36" s="475" t="str">
        <f>IF(Summary!$V145="E","E","")</f>
        <v/>
      </c>
      <c r="Y36" s="475" t="str">
        <f>IF(Summary!$W145="Y","R","")</f>
        <v/>
      </c>
      <c r="AA36" s="472"/>
      <c r="AB36" s="287"/>
      <c r="AC36" s="288"/>
    </row>
    <row r="37" spans="2:29" ht="12.95" customHeight="1">
      <c r="B37" s="382"/>
      <c r="C37" s="361" t="s">
        <v>509</v>
      </c>
      <c r="D37" s="292" t="str">
        <f>IF(Badges!$N473="A","/","")</f>
        <v/>
      </c>
      <c r="E37" s="292" t="str">
        <f>IF(Badges!$N477="A","/","")</f>
        <v/>
      </c>
      <c r="F37" s="292" t="str">
        <f>IF(Badges!$N481="A","/","")</f>
        <v/>
      </c>
      <c r="G37" s="292" t="str">
        <f>IF(Badges!$N485="A","/","")</f>
        <v/>
      </c>
      <c r="H37" s="292" t="str">
        <f>IF(Badges!$N489="A","/","")</f>
        <v/>
      </c>
      <c r="I37" s="293" t="str">
        <f>IF(Summary!$V25="E","E","")</f>
        <v/>
      </c>
      <c r="J37" s="293" t="str">
        <f>IF(Summary!$W25="Y","R","")</f>
        <v/>
      </c>
      <c r="L37" s="614" t="str">
        <f>'Council Own'!B78</f>
        <v>&lt;&lt;List Badge 4 Here&gt;&gt;</v>
      </c>
      <c r="M37" s="615"/>
      <c r="N37" s="334" t="str">
        <f>IF('Council Own'!$N83="A","/","")</f>
        <v/>
      </c>
      <c r="O37" s="334" t="str">
        <f>IF('Council Own'!$N87="A","/","")</f>
        <v/>
      </c>
      <c r="P37" s="334" t="str">
        <f>IF('Council Own'!$N91="A","/","")</f>
        <v/>
      </c>
      <c r="Q37" s="334" t="str">
        <f>IF('Council Own'!$N95="A","/","")</f>
        <v/>
      </c>
      <c r="R37" s="334" t="str">
        <f>IF('Council Own'!$N99="A","/","")</f>
        <v/>
      </c>
      <c r="S37" s="301" t="str">
        <f>IF(Summary!$V89="E","E","")</f>
        <v/>
      </c>
      <c r="T37" s="335" t="str">
        <f>IF(Summary!$W89="Y","R","")</f>
        <v/>
      </c>
      <c r="U37" s="607"/>
      <c r="W37" s="476" t="str">
        <f>'Fun Patches'!C38</f>
        <v>&lt;List Patch Here&gt;</v>
      </c>
      <c r="X37" s="475" t="str">
        <f>IF(Summary!$V146="E","E","")</f>
        <v/>
      </c>
      <c r="Y37" s="475" t="str">
        <f>IF(Summary!$W146="Y","R","")</f>
        <v/>
      </c>
      <c r="AA37" s="472"/>
      <c r="AB37" s="287"/>
      <c r="AC37" s="288"/>
    </row>
    <row r="38" spans="2:29" ht="12.95" customHeight="1" thickBot="1">
      <c r="B38" s="383"/>
      <c r="C38" s="374" t="s">
        <v>676</v>
      </c>
      <c r="D38" s="297" t="str">
        <f>IF(Badges!$N657="A","/","")</f>
        <v/>
      </c>
      <c r="E38" s="297" t="str">
        <f>IF(Badges!$N661="A","/","")</f>
        <v/>
      </c>
      <c r="F38" s="297" t="str">
        <f>IF(Badges!$N665="A","/","")</f>
        <v/>
      </c>
      <c r="G38" s="297" t="str">
        <f>IF(Badges!$N669="A","/","")</f>
        <v/>
      </c>
      <c r="H38" s="297" t="str">
        <f>IF(Badges!$N673="A","/","")</f>
        <v/>
      </c>
      <c r="I38" s="295" t="str">
        <f>IF(Summary!$V33="E","E","")</f>
        <v/>
      </c>
      <c r="J38" s="295" t="str">
        <f>IF(Summary!$W33="Y","R","")</f>
        <v/>
      </c>
      <c r="L38" s="614" t="str">
        <f>'Council Own'!B102</f>
        <v>&lt;&lt;List Badge 5 Here&gt;&gt;</v>
      </c>
      <c r="M38" s="615"/>
      <c r="N38" s="334" t="str">
        <f>IF('Council Own'!$N107="A","/","")</f>
        <v/>
      </c>
      <c r="O38" s="334" t="str">
        <f>IF('Council Own'!$N111="A","/","")</f>
        <v/>
      </c>
      <c r="P38" s="334" t="str">
        <f>IF('Council Own'!$N115="A","/","")</f>
        <v/>
      </c>
      <c r="Q38" s="334" t="str">
        <f>IF('Council Own'!$N119="A","/","")</f>
        <v/>
      </c>
      <c r="R38" s="334" t="str">
        <f>IF('Council Own'!$N123="A","/","")</f>
        <v/>
      </c>
      <c r="S38" s="301" t="str">
        <f>IF(Summary!$V90="E","E","")</f>
        <v/>
      </c>
      <c r="T38" s="335" t="str">
        <f>IF(Summary!$W90="Y","R","")</f>
        <v/>
      </c>
      <c r="U38" s="607"/>
      <c r="W38" s="476" t="str">
        <f>'Fun Patches'!C39</f>
        <v>&lt;List Patch Here&gt;</v>
      </c>
      <c r="X38" s="475" t="str">
        <f>IF(Summary!$V147="E","E","")</f>
        <v/>
      </c>
      <c r="Y38" s="475" t="str">
        <f>IF(Summary!$W147="Y","R","")</f>
        <v/>
      </c>
      <c r="AA38" s="472"/>
      <c r="AB38" s="287"/>
      <c r="AC38" s="288"/>
    </row>
    <row r="39" spans="2:29" ht="12.95" customHeight="1">
      <c r="B39" s="383"/>
      <c r="C39" s="361" t="s">
        <v>498</v>
      </c>
      <c r="D39" s="292" t="str">
        <f>IF(Badges!$N458="A","/","")</f>
        <v/>
      </c>
      <c r="E39" s="292" t="str">
        <f>IF(Badges!$N460="A","/","")</f>
        <v/>
      </c>
      <c r="F39" s="292" t="str">
        <f>IF(Badges!$N462="A","/","")</f>
        <v/>
      </c>
      <c r="G39" s="292" t="str">
        <f>IF(Badges!$N464="A","/","")</f>
        <v/>
      </c>
      <c r="H39" s="292" t="str">
        <f>IF(Badges!$N466="A","/","")</f>
        <v/>
      </c>
      <c r="I39" s="293" t="str">
        <f>IF(Summary!$V24="E","E","")</f>
        <v/>
      </c>
      <c r="J39" s="293" t="str">
        <f>IF(Summary!$W24="Y","R","")</f>
        <v/>
      </c>
      <c r="L39" s="614" t="str">
        <f>'Council Own'!B125</f>
        <v>&lt;&lt;List Badge 6 Here&gt;&gt;</v>
      </c>
      <c r="M39" s="615"/>
      <c r="N39" s="334" t="str">
        <f>IF('Council Own'!$N130="A","/","")</f>
        <v/>
      </c>
      <c r="O39" s="334" t="str">
        <f>IF('Council Own'!$N134="A","/","")</f>
        <v/>
      </c>
      <c r="P39" s="334" t="str">
        <f>IF('Council Own'!$N138="A","/","")</f>
        <v/>
      </c>
      <c r="Q39" s="334" t="str">
        <f>IF('Council Own'!$N142="A","/","")</f>
        <v/>
      </c>
      <c r="R39" s="334" t="str">
        <f>IF('Council Own'!$N146="A","/","")</f>
        <v/>
      </c>
      <c r="S39" s="301" t="str">
        <f>IF(Summary!$V91="E","E","")</f>
        <v/>
      </c>
      <c r="T39" s="335" t="str">
        <f>IF(Summary!$W91="Y","R","")</f>
        <v/>
      </c>
      <c r="U39" s="607"/>
      <c r="W39" s="476" t="str">
        <f>'Fun Patches'!C40</f>
        <v>&lt;List Patch Here&gt;</v>
      </c>
      <c r="X39" s="475" t="str">
        <f>IF(Summary!$V148="E","E","")</f>
        <v/>
      </c>
      <c r="Y39" s="475" t="str">
        <f>IF(Summary!$W148="Y","R","")</f>
        <v/>
      </c>
      <c r="AA39" s="472"/>
      <c r="AB39" s="287"/>
      <c r="AC39" s="288"/>
    </row>
    <row r="40" spans="2:29" ht="12.95" customHeight="1">
      <c r="B40" s="384"/>
      <c r="C40" s="369" t="s">
        <v>340</v>
      </c>
      <c r="D40" s="292" t="str">
        <f>IF(Badges!$N284="A","/","")</f>
        <v/>
      </c>
      <c r="E40" s="292" t="str">
        <f>IF(Badges!$N286="A","/","")</f>
        <v/>
      </c>
      <c r="F40" s="292" t="str">
        <f>IF(Badges!$N288="A","/","")</f>
        <v/>
      </c>
      <c r="G40" s="292" t="str">
        <f>IF(Badges!$N290="A","/","")</f>
        <v/>
      </c>
      <c r="H40" s="292" t="str">
        <f>IF(Badges!$N292="A","/","")</f>
        <v/>
      </c>
      <c r="I40" s="293" t="str">
        <f>IF(Summary!$V16="E","E","")</f>
        <v/>
      </c>
      <c r="J40" s="293" t="str">
        <f>IF(Summary!$W16="Y","R","")</f>
        <v/>
      </c>
      <c r="L40" s="614" t="str">
        <f>'Council Own'!B149</f>
        <v>&lt;&lt;List Badge 7 Here&gt;&gt;</v>
      </c>
      <c r="M40" s="615"/>
      <c r="N40" s="334" t="str">
        <f>IF('Council Own'!$N154="A","/","")</f>
        <v/>
      </c>
      <c r="O40" s="334" t="str">
        <f>IF('Council Own'!$N158="A","/","")</f>
        <v/>
      </c>
      <c r="P40" s="334" t="str">
        <f>IF('Council Own'!$N162="A","/","")</f>
        <v/>
      </c>
      <c r="Q40" s="334" t="str">
        <f>IF('Council Own'!$N166="A","/","")</f>
        <v/>
      </c>
      <c r="R40" s="334" t="str">
        <f>IF('Council Own'!$N170="A","/","")</f>
        <v/>
      </c>
      <c r="S40" s="301" t="str">
        <f>IF(Summary!$V92="E","E","")</f>
        <v/>
      </c>
      <c r="T40" s="335" t="str">
        <f>IF(Summary!$W92="Y","R","")</f>
        <v/>
      </c>
      <c r="U40" s="607"/>
      <c r="W40" s="476" t="str">
        <f>'Fun Patches'!C41</f>
        <v>&lt;List Patch Here&gt;</v>
      </c>
      <c r="X40" s="475" t="str">
        <f>IF(Summary!$V149="E","E","")</f>
        <v/>
      </c>
      <c r="Y40" s="475" t="str">
        <f>IF(Summary!$W149="Y","R","")</f>
        <v/>
      </c>
      <c r="AA40" s="472"/>
      <c r="AB40" s="287"/>
      <c r="AC40" s="288"/>
    </row>
    <row r="41" spans="2:29" ht="12.95" customHeight="1">
      <c r="L41" s="614" t="str">
        <f>'Council Own'!B173</f>
        <v>&lt;&lt;List Badge 8 Here&gt;&gt;</v>
      </c>
      <c r="M41" s="615"/>
      <c r="N41" s="334" t="str">
        <f>IF('Council Own'!$N178="A","/","")</f>
        <v/>
      </c>
      <c r="O41" s="334" t="str">
        <f>IF('Council Own'!$N182="A","/","")</f>
        <v/>
      </c>
      <c r="P41" s="334" t="str">
        <f>IF('Council Own'!$N186="A","/","")</f>
        <v/>
      </c>
      <c r="Q41" s="334" t="str">
        <f>IF('Council Own'!$N190="A","/","")</f>
        <v/>
      </c>
      <c r="R41" s="334" t="str">
        <f>IF('Council Own'!$N194="A","/","")</f>
        <v/>
      </c>
      <c r="S41" s="301" t="str">
        <f>IF(Summary!$V93="E","E","")</f>
        <v/>
      </c>
      <c r="T41" s="335" t="str">
        <f>IF(Summary!$W93="Y","R","")</f>
        <v/>
      </c>
      <c r="U41" s="607"/>
      <c r="W41" s="476" t="str">
        <f>'Fun Patches'!C42</f>
        <v>&lt;List Patch Here&gt;</v>
      </c>
      <c r="X41" s="475" t="str">
        <f>IF(Summary!$V150="E","E","")</f>
        <v/>
      </c>
      <c r="Y41" s="475" t="str">
        <f>IF(Summary!$W150="Y","R","")</f>
        <v/>
      </c>
      <c r="AA41" s="472"/>
      <c r="AB41" s="287"/>
      <c r="AC41" s="288"/>
    </row>
    <row r="42" spans="2:29" ht="12.95" customHeight="1">
      <c r="L42" s="614" t="str">
        <f>'Council Own'!B197</f>
        <v>&lt;&lt;List Badge 9 Here&gt;&gt;</v>
      </c>
      <c r="M42" s="615"/>
      <c r="N42" s="334" t="str">
        <f>IF('Council Own'!$N202="A","/","")</f>
        <v/>
      </c>
      <c r="O42" s="334" t="str">
        <f>IF('Council Own'!$N206="A","/","")</f>
        <v/>
      </c>
      <c r="P42" s="334" t="str">
        <f>IF('Council Own'!$N210="A","/","")</f>
        <v/>
      </c>
      <c r="Q42" s="334" t="str">
        <f>IF('Council Own'!$N214="A","/","")</f>
        <v/>
      </c>
      <c r="R42" s="334" t="str">
        <f>IF('Council Own'!$N218="A","/","")</f>
        <v/>
      </c>
      <c r="S42" s="301" t="str">
        <f>IF(Summary!$V94="E","E","")</f>
        <v/>
      </c>
      <c r="T42" s="335" t="str">
        <f>IF(Summary!$W94="Y","R","")</f>
        <v/>
      </c>
      <c r="U42" s="607"/>
      <c r="W42" s="476" t="str">
        <f>'Fun Patches'!C43</f>
        <v>&lt;List Patch Here&gt;</v>
      </c>
      <c r="X42" s="475" t="str">
        <f>IF(Summary!$V151="E","E","")</f>
        <v/>
      </c>
      <c r="Y42" s="475" t="str">
        <f>IF(Summary!$W151="Y","R","")</f>
        <v/>
      </c>
      <c r="AA42" s="472"/>
      <c r="AB42" s="287"/>
      <c r="AC42" s="288"/>
    </row>
    <row r="43" spans="2:29" ht="12.95" customHeight="1">
      <c r="B43" s="360"/>
      <c r="C43" s="361" t="s">
        <v>1061</v>
      </c>
      <c r="D43" s="292" t="str">
        <f>IF(Badges!$N846="C","/","")</f>
        <v/>
      </c>
      <c r="E43" s="292" t="str">
        <f>IF(Badges!$N847="C","/","")</f>
        <v/>
      </c>
      <c r="F43" s="292" t="str">
        <f>IF(Badges!$N848="C","/","")</f>
        <v/>
      </c>
      <c r="G43" s="292" t="str">
        <f>IF(Badges!$N849="C","/","")</f>
        <v/>
      </c>
      <c r="H43" s="292" t="str">
        <f>IF(Badges!$N850="C","/","")</f>
        <v/>
      </c>
      <c r="I43" s="293" t="str">
        <f>IF(Summary!$V43="E","E","")</f>
        <v/>
      </c>
      <c r="J43" s="293" t="str">
        <f>IF(Summary!$W43="Y","R","")</f>
        <v/>
      </c>
      <c r="L43" s="614" t="str">
        <f>'Council Own'!B221</f>
        <v>&lt;&lt;List Badge 10 Here&gt;&gt;</v>
      </c>
      <c r="M43" s="615"/>
      <c r="N43" s="334" t="str">
        <f>IF('Council Own'!$N226="A","/","")</f>
        <v/>
      </c>
      <c r="O43" s="334" t="str">
        <f>IF('Council Own'!$N230="A","/","")</f>
        <v/>
      </c>
      <c r="P43" s="334" t="str">
        <f>IF('Council Own'!$N234="A","/","")</f>
        <v/>
      </c>
      <c r="Q43" s="334" t="str">
        <f>IF('Council Own'!$N238="A","/","")</f>
        <v/>
      </c>
      <c r="R43" s="334" t="str">
        <f>IF('Council Own'!$N242="A","/","")</f>
        <v/>
      </c>
      <c r="S43" s="301" t="str">
        <f>IF(Summary!$V95="E","E","")</f>
        <v/>
      </c>
      <c r="T43" s="335" t="str">
        <f>IF(Summary!$W95="Y","R","")</f>
        <v/>
      </c>
      <c r="U43" s="607"/>
      <c r="W43" s="476" t="str">
        <f>'Fun Patches'!C44</f>
        <v>&lt;List Patch Here&gt;</v>
      </c>
      <c r="X43" s="475" t="str">
        <f>IF(Summary!$V152="E","E","")</f>
        <v/>
      </c>
      <c r="Y43" s="475" t="str">
        <f>IF(Summary!$W152="Y","R","")</f>
        <v/>
      </c>
      <c r="AA43" s="472"/>
      <c r="AB43" s="287"/>
      <c r="AC43" s="288"/>
    </row>
    <row r="44" spans="2:29" ht="12.95" customHeight="1">
      <c r="B44" s="360"/>
      <c r="C44" s="365" t="s">
        <v>1062</v>
      </c>
      <c r="D44" s="292" t="str">
        <f>IF(Badges!$N853="C","/","")</f>
        <v/>
      </c>
      <c r="E44" s="292" t="str">
        <f>IF(Badges!$N854="C","/","")</f>
        <v/>
      </c>
      <c r="F44" s="292" t="str">
        <f>IF(Badges!$N855="C","/","")</f>
        <v/>
      </c>
      <c r="G44" s="292" t="str">
        <f>IF(Badges!$N856="C","/","")</f>
        <v/>
      </c>
      <c r="H44" s="292" t="str">
        <f>IF(Badges!$N857="C","/","")</f>
        <v/>
      </c>
      <c r="I44" s="293" t="str">
        <f>IF(Summary!$V44="E","E","")</f>
        <v/>
      </c>
      <c r="J44" s="293" t="str">
        <f>IF(Summary!$W44="Y","R","")</f>
        <v/>
      </c>
      <c r="U44" s="607"/>
      <c r="W44" s="476" t="str">
        <f>'Fun Patches'!C45</f>
        <v>&lt;List Patch Here&gt;</v>
      </c>
      <c r="X44" s="475" t="str">
        <f>IF(Summary!$V153="E","E","")</f>
        <v/>
      </c>
      <c r="Y44" s="475" t="str">
        <f>IF(Summary!$W153="Y","R","")</f>
        <v/>
      </c>
      <c r="AA44" s="472"/>
      <c r="AB44" s="287"/>
      <c r="AC44" s="288"/>
    </row>
    <row r="45" spans="2:29" ht="12.95" customHeight="1" thickBot="1">
      <c r="B45" s="360"/>
      <c r="C45" s="374" t="s">
        <v>1063</v>
      </c>
      <c r="D45" s="297" t="str">
        <f>IF(Badges!$N860="C","/","")</f>
        <v/>
      </c>
      <c r="E45" s="297" t="str">
        <f>IF(Badges!$N861="C","/","")</f>
        <v/>
      </c>
      <c r="F45" s="297" t="str">
        <f>IF(Badges!$N862="C","/","")</f>
        <v/>
      </c>
      <c r="G45" s="297" t="str">
        <f>IF(Badges!$N863="C","/","")</f>
        <v/>
      </c>
      <c r="H45" s="297" t="str">
        <f>IF(Badges!$N864="C","/","")</f>
        <v/>
      </c>
      <c r="I45" s="295" t="str">
        <f>IF(Summary!$V45="E","E","")</f>
        <v/>
      </c>
      <c r="J45" s="295" t="str">
        <f>IF(Summary!$W45="Y","R","")</f>
        <v/>
      </c>
      <c r="U45" s="607"/>
      <c r="W45" s="476" t="str">
        <f>'Fun Patches'!C46</f>
        <v>&lt;List Patch Here&gt;</v>
      </c>
      <c r="X45" s="475" t="str">
        <f>IF(Summary!$V154="E","E","")</f>
        <v/>
      </c>
      <c r="Y45" s="475" t="str">
        <f>IF(Summary!$W154="Y","R","")</f>
        <v/>
      </c>
      <c r="AA45" s="472"/>
      <c r="AB45" s="287"/>
      <c r="AC45" s="288"/>
    </row>
    <row r="46" spans="2:29" ht="12.95" customHeight="1">
      <c r="B46" s="360"/>
      <c r="C46" s="361" t="s">
        <v>1064</v>
      </c>
      <c r="D46" s="292" t="str">
        <f>IF(Badges!$N868="C","/","")</f>
        <v/>
      </c>
      <c r="E46" s="292" t="str">
        <f>IF(Badges!$N869="C","/","")</f>
        <v/>
      </c>
      <c r="F46" s="292" t="str">
        <f>IF(Badges!$N870="C","/","")</f>
        <v/>
      </c>
      <c r="G46" s="292" t="str">
        <f>IF(Badges!$N871="C","/","")</f>
        <v/>
      </c>
      <c r="H46" s="292" t="str">
        <f>IF(Badges!$N872="C","/","")</f>
        <v/>
      </c>
      <c r="I46" s="293" t="str">
        <f>IF(Summary!$V47="E","E","")</f>
        <v/>
      </c>
      <c r="J46" s="293" t="str">
        <f>IF(Summary!$W47="Y","R","")</f>
        <v/>
      </c>
      <c r="L46" s="610"/>
      <c r="M46" s="610"/>
      <c r="N46" s="610"/>
      <c r="O46" s="610"/>
      <c r="P46" s="610"/>
      <c r="Q46" s="610"/>
      <c r="R46" s="616"/>
      <c r="S46" s="283"/>
      <c r="T46" s="284"/>
      <c r="U46" s="607"/>
      <c r="W46" s="476" t="str">
        <f>'Fun Patches'!C47</f>
        <v>&lt;List Patch Here&gt;</v>
      </c>
      <c r="X46" s="475" t="str">
        <f>IF(Summary!$V155="E","E","")</f>
        <v/>
      </c>
      <c r="Y46" s="475" t="str">
        <f>IF(Summary!$W155="Y","R","")</f>
        <v/>
      </c>
      <c r="AA46" s="472"/>
      <c r="AB46" s="287"/>
      <c r="AC46" s="288"/>
    </row>
    <row r="47" spans="2:29" ht="12.95" customHeight="1">
      <c r="B47" s="360"/>
      <c r="C47" s="365" t="s">
        <v>1065</v>
      </c>
      <c r="D47" s="292" t="str">
        <f>IF(Badges!$N875="C","/","")</f>
        <v/>
      </c>
      <c r="E47" s="292" t="str">
        <f>IF(Badges!$N876="C","/","")</f>
        <v/>
      </c>
      <c r="F47" s="292" t="str">
        <f>IF(Badges!$N877="C","/","")</f>
        <v/>
      </c>
      <c r="G47" s="292" t="str">
        <f>IF(Badges!$N878="C","/","")</f>
        <v/>
      </c>
      <c r="H47" s="292" t="str">
        <f>IF(Badges!$N879="C","/","")</f>
        <v/>
      </c>
      <c r="I47" s="293" t="str">
        <f>IF(Summary!$V48="E","E","")</f>
        <v/>
      </c>
      <c r="J47" s="293" t="str">
        <f>IF(Summary!$W48="Y","R","")</f>
        <v/>
      </c>
      <c r="L47" s="609"/>
      <c r="M47" s="609"/>
      <c r="N47" s="609"/>
      <c r="O47" s="609"/>
      <c r="P47" s="609"/>
      <c r="Q47" s="609"/>
      <c r="R47" s="617"/>
      <c r="S47" s="287"/>
      <c r="T47" s="288"/>
      <c r="U47" s="607"/>
      <c r="W47" s="476" t="str">
        <f>'Fun Patches'!C48</f>
        <v>&lt;List Patch Here&gt;</v>
      </c>
      <c r="X47" s="475" t="str">
        <f>IF(Summary!$V156="E","E","")</f>
        <v/>
      </c>
      <c r="Y47" s="475" t="str">
        <f>IF(Summary!$W156="Y","R","")</f>
        <v/>
      </c>
      <c r="AA47" s="472"/>
      <c r="AB47" s="287"/>
      <c r="AC47" s="288"/>
    </row>
    <row r="48" spans="2:29" ht="12.95" customHeight="1" thickBot="1">
      <c r="B48" s="360"/>
      <c r="C48" s="374" t="s">
        <v>1066</v>
      </c>
      <c r="D48" s="297" t="str">
        <f>IF(Badges!$N882="C","/","")</f>
        <v/>
      </c>
      <c r="E48" s="297" t="str">
        <f>IF(Badges!$N883="C","/","")</f>
        <v/>
      </c>
      <c r="F48" s="297" t="str">
        <f>IF(Badges!$N884="C","/","")</f>
        <v/>
      </c>
      <c r="G48" s="297" t="str">
        <f>IF(Badges!$N885="C","/","")</f>
        <v/>
      </c>
      <c r="H48" s="297" t="str">
        <f>IF(Badges!$N886="C","/","")</f>
        <v/>
      </c>
      <c r="I48" s="298" t="str">
        <f>IF(Summary!$V49="E","E","")</f>
        <v/>
      </c>
      <c r="J48" s="298" t="str">
        <f>IF(Summary!$W49="Y","R","")</f>
        <v/>
      </c>
      <c r="L48" s="609"/>
      <c r="M48" s="609"/>
      <c r="N48" s="609"/>
      <c r="O48" s="609"/>
      <c r="P48" s="609"/>
      <c r="Q48" s="609"/>
      <c r="R48" s="617"/>
      <c r="S48" s="287"/>
      <c r="T48" s="288"/>
      <c r="U48" s="607"/>
      <c r="W48" s="476" t="str">
        <f>'Fun Patches'!C49</f>
        <v>&lt;List Patch Here&gt;</v>
      </c>
      <c r="X48" s="475" t="str">
        <f>IF(Summary!$V157="E","E","")</f>
        <v/>
      </c>
      <c r="Y48" s="475" t="str">
        <f>IF(Summary!$W157="Y","R","")</f>
        <v/>
      </c>
      <c r="AA48" s="472"/>
      <c r="AB48" s="287"/>
      <c r="AC48" s="288"/>
    </row>
    <row r="49" spans="2:29" ht="12.95" customHeight="1">
      <c r="B49" s="360"/>
      <c r="C49" s="385" t="s">
        <v>1067</v>
      </c>
      <c r="D49" s="292" t="str">
        <f>IF(Badges!$N890="C","/","")</f>
        <v/>
      </c>
      <c r="E49" s="292" t="str">
        <f>IF(Badges!$N891="C","/","")</f>
        <v/>
      </c>
      <c r="F49" s="292" t="str">
        <f>IF(Badges!$N892="C","/","")</f>
        <v/>
      </c>
      <c r="G49" s="292" t="str">
        <f>IF(Badges!$N893="C","/","")</f>
        <v/>
      </c>
      <c r="H49" s="292" t="str">
        <f>IF(Badges!$N894="C","/","")</f>
        <v/>
      </c>
      <c r="I49" s="299" t="str">
        <f>IF(Summary!$V51="E","E","")</f>
        <v/>
      </c>
      <c r="J49" s="299" t="str">
        <f>IF(Summary!$W51="Y","R","")</f>
        <v/>
      </c>
      <c r="L49" s="610"/>
      <c r="M49" s="610"/>
      <c r="N49" s="610"/>
      <c r="O49" s="610"/>
      <c r="P49" s="610"/>
      <c r="Q49" s="610"/>
      <c r="R49" s="616"/>
      <c r="S49" s="287"/>
      <c r="T49" s="288"/>
      <c r="U49" s="607"/>
      <c r="W49" s="476" t="str">
        <f>'Fun Patches'!C50</f>
        <v>&lt;List Patch Here&gt;</v>
      </c>
      <c r="X49" s="475" t="str">
        <f>IF(Summary!$V158="E","E","")</f>
        <v/>
      </c>
      <c r="Y49" s="475" t="str">
        <f>IF(Summary!$W158="Y","R","")</f>
        <v/>
      </c>
      <c r="AA49" s="472"/>
      <c r="AB49" s="287"/>
      <c r="AC49" s="288"/>
    </row>
    <row r="50" spans="2:29" ht="12.95" customHeight="1">
      <c r="B50" s="360"/>
      <c r="C50" s="386" t="s">
        <v>1068</v>
      </c>
      <c r="D50" s="292" t="str">
        <f>IF(Badges!$N897="C","/","")</f>
        <v/>
      </c>
      <c r="E50" s="292" t="str">
        <f>IF(Badges!$N898="C","/","")</f>
        <v/>
      </c>
      <c r="F50" s="292" t="str">
        <f>IF(Badges!$N899="C","/","")</f>
        <v/>
      </c>
      <c r="G50" s="292" t="str">
        <f>IF(Badges!$N900="C","/","")</f>
        <v/>
      </c>
      <c r="H50" s="292" t="str">
        <f>IF(Badges!$N901="C","/","")</f>
        <v/>
      </c>
      <c r="I50" s="293" t="str">
        <f>IF(Summary!$V52="E","E","")</f>
        <v/>
      </c>
      <c r="J50" s="293" t="str">
        <f>IF(Summary!$W52="Y","R","")</f>
        <v/>
      </c>
      <c r="L50" s="609"/>
      <c r="M50" s="609"/>
      <c r="N50" s="609"/>
      <c r="O50" s="609"/>
      <c r="P50" s="609"/>
      <c r="Q50" s="609"/>
      <c r="R50" s="617"/>
      <c r="S50" s="287"/>
      <c r="T50" s="288"/>
      <c r="U50" s="607"/>
      <c r="W50" s="476" t="str">
        <f>'Fun Patches'!C51</f>
        <v>&lt;List Patch Here&gt;</v>
      </c>
      <c r="X50" s="475" t="str">
        <f>IF(Summary!$V159="E","E","")</f>
        <v/>
      </c>
      <c r="Y50" s="475" t="str">
        <f>IF(Summary!$W159="Y","R","")</f>
        <v/>
      </c>
      <c r="AA50" s="472"/>
      <c r="AB50" s="287"/>
      <c r="AC50" s="288"/>
    </row>
    <row r="51" spans="2:29" ht="12.95" customHeight="1" thickBot="1">
      <c r="B51" s="360"/>
      <c r="C51" s="387" t="s">
        <v>1069</v>
      </c>
      <c r="D51" s="297" t="str">
        <f>IF(Badges!$N904="C","/","")</f>
        <v/>
      </c>
      <c r="E51" s="297" t="str">
        <f>IF(Badges!$N905="C","/","")</f>
        <v/>
      </c>
      <c r="F51" s="297" t="str">
        <f>IF(Badges!$N906="C","/","")</f>
        <v/>
      </c>
      <c r="G51" s="297" t="str">
        <f>IF(Badges!$N907="C","/","")</f>
        <v/>
      </c>
      <c r="H51" s="297" t="str">
        <f>IF(Badges!$N908="C","/","")</f>
        <v/>
      </c>
      <c r="I51" s="298" t="str">
        <f>IF(Summary!$V53="E","E","")</f>
        <v/>
      </c>
      <c r="J51" s="298" t="str">
        <f>IF(Summary!$W53="Y","R","")</f>
        <v/>
      </c>
      <c r="L51" s="609"/>
      <c r="M51" s="609"/>
      <c r="N51" s="609"/>
      <c r="O51" s="609"/>
      <c r="P51" s="609"/>
      <c r="Q51" s="609"/>
      <c r="R51" s="617"/>
      <c r="S51" s="287"/>
      <c r="T51" s="288"/>
      <c r="U51" s="607"/>
      <c r="W51" s="476" t="str">
        <f>'Fun Patches'!C52</f>
        <v>&lt;List Patch Here&gt;</v>
      </c>
      <c r="X51" s="475" t="str">
        <f>IF(Summary!$V160="E","E","")</f>
        <v/>
      </c>
      <c r="Y51" s="475" t="str">
        <f>IF(Summary!$W160="Y","R","")</f>
        <v/>
      </c>
      <c r="AA51" s="472"/>
      <c r="AB51" s="287"/>
      <c r="AC51" s="288"/>
    </row>
    <row r="52" spans="2:29" ht="12.95" customHeight="1">
      <c r="B52" s="360"/>
      <c r="C52" s="370" t="s">
        <v>1070</v>
      </c>
      <c r="D52" s="292" t="str">
        <f>IF(Badges!$N912="C","/","")</f>
        <v/>
      </c>
      <c r="E52" s="292" t="str">
        <f>IF(Badges!$N913="C","/","")</f>
        <v/>
      </c>
      <c r="F52" s="292" t="str">
        <f>IF(Badges!$N914="C","/","")</f>
        <v/>
      </c>
      <c r="G52" s="292" t="str">
        <f>IF(Badges!$N915="C","/","")</f>
        <v/>
      </c>
      <c r="H52" s="292" t="str">
        <f>IF(Badges!$N916="C","/","")</f>
        <v/>
      </c>
      <c r="I52" s="299" t="str">
        <f>IF(Summary!$V55="E","E","")</f>
        <v/>
      </c>
      <c r="J52" s="299" t="str">
        <f>IF(Summary!$W55="Y","R","")</f>
        <v/>
      </c>
      <c r="L52" s="610"/>
      <c r="M52" s="610"/>
      <c r="N52" s="610"/>
      <c r="O52" s="610"/>
      <c r="P52" s="610"/>
      <c r="Q52" s="610"/>
      <c r="R52" s="616"/>
      <c r="S52" s="287"/>
      <c r="T52" s="288"/>
      <c r="U52" s="607"/>
      <c r="W52" s="476" t="str">
        <f>'Fun Patches'!C53</f>
        <v>&lt;List Patch Here&gt;</v>
      </c>
      <c r="X52" s="475" t="str">
        <f>IF(Summary!$V161="E","E","")</f>
        <v/>
      </c>
      <c r="Y52" s="475" t="str">
        <f>IF(Summary!$W161="Y","R","")</f>
        <v/>
      </c>
      <c r="AA52" s="472"/>
      <c r="AB52" s="287"/>
      <c r="AC52" s="288"/>
    </row>
    <row r="53" spans="2:29" ht="12.95" customHeight="1">
      <c r="B53" s="360"/>
      <c r="C53" s="365" t="s">
        <v>1071</v>
      </c>
      <c r="D53" s="292" t="str">
        <f>IF(Badges!$N919="C","/","")</f>
        <v/>
      </c>
      <c r="E53" s="292" t="str">
        <f>IF(Badges!$N920="C","/","")</f>
        <v/>
      </c>
      <c r="F53" s="292" t="str">
        <f>IF(Badges!$N921="C","/","")</f>
        <v/>
      </c>
      <c r="G53" s="292" t="str">
        <f>IF(Badges!$N922="C","/","")</f>
        <v/>
      </c>
      <c r="H53" s="292" t="str">
        <f>IF(Badges!$N923="C","/","")</f>
        <v/>
      </c>
      <c r="I53" s="293" t="str">
        <f>IF(Summary!$V56="E","E","")</f>
        <v/>
      </c>
      <c r="J53" s="293" t="str">
        <f>IF(Summary!$W56="Y","R","")</f>
        <v/>
      </c>
      <c r="L53" s="609"/>
      <c r="M53" s="609"/>
      <c r="N53" s="609"/>
      <c r="O53" s="609"/>
      <c r="P53" s="609"/>
      <c r="Q53" s="609"/>
      <c r="R53" s="617"/>
      <c r="S53" s="287"/>
      <c r="T53" s="288"/>
      <c r="U53" s="607"/>
      <c r="W53" s="477" t="str">
        <f>'Fun Patches'!C54</f>
        <v>&lt;List Patch Here&gt;</v>
      </c>
      <c r="X53" s="475" t="str">
        <f>IF(Summary!$V162="E","E","")</f>
        <v/>
      </c>
      <c r="Y53" s="475" t="str">
        <f>IF(Summary!$W162="Y","R","")</f>
        <v/>
      </c>
      <c r="AA53" s="472"/>
      <c r="AB53" s="287"/>
      <c r="AC53" s="288"/>
    </row>
    <row r="54" spans="2:29" ht="12.95" customHeight="1" thickBot="1">
      <c r="B54" s="360"/>
      <c r="C54" s="374" t="s">
        <v>1072</v>
      </c>
      <c r="D54" s="297" t="str">
        <f>IF(Badges!$N926="C","/","")</f>
        <v/>
      </c>
      <c r="E54" s="297" t="str">
        <f>IF(Badges!$N927="C","/","")</f>
        <v/>
      </c>
      <c r="F54" s="297" t="str">
        <f>IF(Badges!$N928="C","/","")</f>
        <v/>
      </c>
      <c r="G54" s="297" t="str">
        <f>IF(Badges!$N929="C","/","")</f>
        <v/>
      </c>
      <c r="H54" s="297" t="str">
        <f>IF(Badges!$N930="C","/","")</f>
        <v/>
      </c>
      <c r="I54" s="298" t="str">
        <f>IF(Summary!$V57="E","E","")</f>
        <v/>
      </c>
      <c r="J54" s="298" t="str">
        <f>IF(Summary!$W57="Y","R","")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IF(Badges!$N934="C","/","")</f>
        <v/>
      </c>
      <c r="E55" s="292" t="str">
        <f>IF(Badges!$N935="C","/","")</f>
        <v/>
      </c>
      <c r="F55" s="292" t="str">
        <f>IF(Badges!$N936="C","/","")</f>
        <v/>
      </c>
      <c r="G55" s="292" t="str">
        <f>IF(Badges!$N937="C","/","")</f>
        <v/>
      </c>
      <c r="H55" s="292" t="str">
        <f>IF(Badges!$N938="C","/","")</f>
        <v/>
      </c>
      <c r="I55" s="299" t="str">
        <f>IF(Summary!$V59="E","E","")</f>
        <v/>
      </c>
      <c r="J55" s="299" t="str">
        <f>IF(Summary!$W59="Y","R","")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IF(Badges!$N941="C","/","")</f>
        <v/>
      </c>
      <c r="E56" s="292" t="str">
        <f>IF(Badges!$N942="C","/","")</f>
        <v/>
      </c>
      <c r="F56" s="292" t="str">
        <f>IF(Badges!$N943="C","/","")</f>
        <v/>
      </c>
      <c r="G56" s="292" t="str">
        <f>IF(Badges!$N944="C","/","")</f>
        <v/>
      </c>
      <c r="H56" s="292" t="str">
        <f>IF(Badges!$N945="C","/","")</f>
        <v/>
      </c>
      <c r="I56" s="293" t="str">
        <f>IF(Summary!$V60="E","E","")</f>
        <v/>
      </c>
      <c r="J56" s="293" t="str">
        <f>IF(Summary!$W60="Y","R","")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IF(Badges!$N951="A","/","")</f>
        <v/>
      </c>
      <c r="E57" s="292" t="str">
        <f>IF(Badges!$N954="A","/","")</f>
        <v/>
      </c>
      <c r="F57" s="292" t="str">
        <f>IF(Badges!$N958="A","/","")</f>
        <v/>
      </c>
      <c r="G57" s="292" t="str">
        <f>IF(Badges!$N962="A","/","")</f>
        <v/>
      </c>
      <c r="H57" s="292" t="str">
        <f>IF(Badges!$N966="A","/","")</f>
        <v/>
      </c>
      <c r="I57" s="293" t="str">
        <f>IF(Summary!$V61="E","E","")</f>
        <v/>
      </c>
      <c r="J57" s="293" t="str">
        <f>IF(Summary!$W61="Y","R","")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IF('Age-Level'!$N6="C","/","")</f>
        <v/>
      </c>
      <c r="E60" s="292" t="str">
        <f>IF('Age-Level'!$N7="C","/","")</f>
        <v/>
      </c>
      <c r="F60" s="292" t="str">
        <f>IF('Age-Level'!$N8="C","/","")</f>
        <v/>
      </c>
      <c r="G60" s="292" t="str">
        <f>IF('Age-Level'!$N9="C","/","")</f>
        <v/>
      </c>
      <c r="H60" s="292" t="str">
        <f>IF('Age-Level'!$N10="C","/","")</f>
        <v/>
      </c>
      <c r="I60" s="293" t="str">
        <f>IF(Summary!$V98="E","E","")</f>
        <v/>
      </c>
      <c r="J60" s="293" t="str">
        <f>IF(Summary!$W98="Y","R","")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IF('Age-Level'!$N13="C","/","")</f>
        <v/>
      </c>
      <c r="E61" s="294" t="str">
        <f>IF('Age-Level'!$N14="C","/","")</f>
        <v/>
      </c>
      <c r="F61" s="294" t="str">
        <f>IF('Age-Level'!$N15="C","/","")</f>
        <v/>
      </c>
      <c r="G61" s="294" t="str">
        <f>IF('Age-Level'!$N16="C","/","")</f>
        <v/>
      </c>
      <c r="H61" s="294" t="str">
        <f>IF('Age-Level'!$N17="C","/","")</f>
        <v/>
      </c>
      <c r="I61" s="295" t="str">
        <f>IF(Summary!$V99="E","E","")</f>
        <v/>
      </c>
      <c r="J61" s="295" t="str">
        <f>IF(Summary!$W99="Y","R","")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IF('Age-Level'!$N20="C","/","")</f>
        <v/>
      </c>
      <c r="E62" s="296" t="str">
        <f>IF('Age-Level'!$N21="C","/","")</f>
        <v/>
      </c>
      <c r="F62" s="296" t="str">
        <f>IF('Age-Level'!$N22="C","/","")</f>
        <v/>
      </c>
      <c r="G62" s="296" t="str">
        <f>IF('Age-Level'!$N23="C","/","")</f>
        <v/>
      </c>
      <c r="H62" s="296" t="str">
        <f>IF('Age-Level'!$N24="C","/","")</f>
        <v/>
      </c>
      <c r="I62" s="293" t="str">
        <f>IF(Summary!$V100="E","E","")</f>
        <v/>
      </c>
      <c r="J62" s="293" t="str">
        <f>IF(Summary!$W100="Y","R","")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IF('Age-Level'!$N27="C","/","")</f>
        <v/>
      </c>
      <c r="E63" s="297" t="str">
        <f>IF('Age-Level'!$N28="C","/","")</f>
        <v/>
      </c>
      <c r="F63" s="297" t="str">
        <f>IF('Age-Level'!$N29="C","/","")</f>
        <v/>
      </c>
      <c r="G63" s="297" t="str">
        <f>IF('Age-Level'!$N30="C","/","")</f>
        <v/>
      </c>
      <c r="H63" s="297" t="str">
        <f>IF('Age-Level'!$N31="C","/","")</f>
        <v/>
      </c>
      <c r="I63" s="295" t="str">
        <f>IF(Summary!$V101="E","E","")</f>
        <v/>
      </c>
      <c r="J63" s="295" t="str">
        <f>IF(Summary!$W101="Y","R","")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IF('Age-Level'!$N34="C","/","")</f>
        <v/>
      </c>
      <c r="E64" s="292" t="str">
        <f>IF('Age-Level'!$N35="C","/","")</f>
        <v/>
      </c>
      <c r="F64" s="292" t="str">
        <f>IF('Age-Level'!$N36="C","/","")</f>
        <v/>
      </c>
      <c r="G64" s="292" t="str">
        <f>IF('Age-Level'!$N37="C","/","")</f>
        <v/>
      </c>
      <c r="H64" s="292" t="str">
        <f>IF('Age-Level'!$N38="C","/","")</f>
        <v/>
      </c>
      <c r="I64" s="293" t="str">
        <f>IF(Summary!$V102="E","E","")</f>
        <v/>
      </c>
      <c r="J64" s="293" t="str">
        <f>IF(Summary!$W102="Y","R","")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IF(Summary!$V103="E","E","")</f>
        <v/>
      </c>
      <c r="J65" s="295" t="str">
        <f>IF(Summary!$W103="Y","R","")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IF('Age-Level'!$N44="a","/","")</f>
        <v/>
      </c>
      <c r="E68" s="296" t="str">
        <f>IF('Age-Level'!$N48="a","/","")</f>
        <v/>
      </c>
      <c r="F68" s="296" t="str">
        <f>IF('Age-Level'!$N52="a","/","")</f>
        <v/>
      </c>
      <c r="G68" s="296" t="str">
        <f>IF('Age-Level'!$N57="a","/","")</f>
        <v/>
      </c>
      <c r="H68" s="296" t="str">
        <f>IF('Age-Level'!$N59="a","/","")</f>
        <v/>
      </c>
      <c r="I68" s="293" t="str">
        <f>IF(Summary!$V104="E","E","")</f>
        <v/>
      </c>
      <c r="J68" s="293" t="str">
        <f>IF(Summary!$W104="Y","R","")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IF('Age-Level'!$N62="a","/","")</f>
        <v/>
      </c>
      <c r="E69" s="297" t="str">
        <f>IF('Age-Level'!$N66="a","/","")</f>
        <v/>
      </c>
      <c r="F69" s="297" t="str">
        <f>IF('Age-Level'!$N70="a","/","")</f>
        <v/>
      </c>
      <c r="G69" s="297" t="str">
        <f>IF('Age-Level'!$N75="a","/","")</f>
        <v/>
      </c>
      <c r="H69" s="297" t="str">
        <f>IF('Age-Level'!$N77="a","/","")</f>
        <v/>
      </c>
      <c r="I69" s="295" t="str">
        <f>IF(Summary!$V105="E","E","")</f>
        <v/>
      </c>
      <c r="J69" s="295" t="str">
        <f>IF(Summary!$W105="Y","R","")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IF('Age-Level'!$N80="a","/","")</f>
        <v/>
      </c>
      <c r="E70" s="296" t="str">
        <f>IF('Age-Level'!$N84="a","/","")</f>
        <v/>
      </c>
      <c r="F70" s="296" t="str">
        <f>IF('Age-Level'!$N88="a","/","")</f>
        <v/>
      </c>
      <c r="G70" s="296" t="str">
        <f>IF('Age-Level'!$N93="a","/","")</f>
        <v/>
      </c>
      <c r="H70" s="296" t="str">
        <f>IF('Age-Level'!$N95="a","/","")</f>
        <v/>
      </c>
      <c r="I70" s="293" t="str">
        <f>IF(Summary!$V106="E","E","")</f>
        <v/>
      </c>
      <c r="J70" s="293" t="str">
        <f>IF(Summary!$W106="Y","R","")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IF('Age-Level'!$N98="a","/","")</f>
        <v/>
      </c>
      <c r="E71" s="297" t="str">
        <f>IF('Age-Level'!$N102="a","/","")</f>
        <v/>
      </c>
      <c r="F71" s="297" t="str">
        <f>IF('Age-Level'!$N106="a","/","")</f>
        <v/>
      </c>
      <c r="G71" s="297" t="str">
        <f>IF('Age-Level'!$N111="a","/","")</f>
        <v/>
      </c>
      <c r="H71" s="297" t="str">
        <f>IF('Age-Level'!$N113="a","/","")</f>
        <v/>
      </c>
      <c r="I71" s="295" t="str">
        <f>IF(Summary!$V107="E","E","")</f>
        <v/>
      </c>
      <c r="J71" s="295" t="str">
        <f>IF(Summary!$W107="Y","R","")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IF(Bridging!$N10="A","/","")</f>
        <v/>
      </c>
      <c r="G72" s="296" t="str">
        <f>IF(Bridging!$N14="A","/","")</f>
        <v/>
      </c>
      <c r="H72" s="296" t="str">
        <f>IF(Bridging!$N16="A","/","")</f>
        <v/>
      </c>
      <c r="I72" s="295" t="str">
        <f>IF(Summary!$V96="E","E","")</f>
        <v/>
      </c>
      <c r="J72" s="295" t="str">
        <f>IF(Summary!$W96="Y","R","")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jCefLsVlOQI5lYfm/9H3hqavVBURsbCNWeTv7+36th1KrM2G8iMLwGGn59GAqnMA+EGh/9M/RHgUKOqFthQAYw==" saltValue="mWlT7dHgXArqNzBy3XcuJw=="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79" priority="3">
      <formula>LEFT($U$1,8)&lt;&gt;"Brownie_"</formula>
    </cfRule>
  </conditionalFormatting>
  <conditionalFormatting sqref="T1:W1">
    <cfRule type="expression" dxfId="78" priority="2">
      <formula>LEFT($U$1,8)="Brownie_"</formula>
    </cfRule>
  </conditionalFormatting>
  <conditionalFormatting sqref="C1">
    <cfRule type="expression" dxfId="77" priority="1">
      <formula>LEFT($U$1,8)&lt;&gt;"Brownie_"</formula>
    </cfRule>
  </conditionalFormatting>
  <conditionalFormatting sqref="L46:L90 W54:W75 AA4:AA75">
    <cfRule type="duplicateValues" dxfId="7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33391-A063-4CC9-9DAA-2672E05FBF37}">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Brownie_12</v>
      </c>
      <c r="U1" s="349" t="str">
        <f ca="1">MID(CELL("filename",A1),FIND(IF(ISERROR(FIND("]",CELL("filename",A1))),"$","]"),CELL("filename",A1))+1,256)</f>
        <v>Brownie_12</v>
      </c>
      <c r="W1" s="350" t="str">
        <f ca="1">IF(T1&lt;&gt;"",T1,"")</f>
        <v>Brownie_12</v>
      </c>
      <c r="X1" s="351"/>
      <c r="Y1" s="351"/>
      <c r="Z1" s="352"/>
      <c r="AA1" s="353"/>
      <c r="AB1" s="351"/>
      <c r="AC1" s="351"/>
      <c r="AD1" s="352"/>
    </row>
    <row r="2" spans="2:30" ht="12.95" customHeight="1">
      <c r="T2" s="357"/>
    </row>
    <row r="3" spans="2:30" ht="12.95" customHeight="1"/>
    <row r="4" spans="2:30" ht="12.95" customHeight="1">
      <c r="B4" s="360"/>
      <c r="C4" s="361" t="s">
        <v>130</v>
      </c>
      <c r="D4" s="292" t="str">
        <f>IF(Badges!$O11="A","/","")</f>
        <v/>
      </c>
      <c r="E4" s="292" t="str">
        <f>IF(Badges!$O15="A","/","")</f>
        <v/>
      </c>
      <c r="F4" s="292" t="str">
        <f>IF(Badges!$O19="A","/","")</f>
        <v/>
      </c>
      <c r="G4" s="292" t="str">
        <f>IF(Badges!$O23="A","/","")</f>
        <v/>
      </c>
      <c r="H4" s="292" t="str">
        <f>IF(Badges!$O27="A","/","")</f>
        <v/>
      </c>
      <c r="I4" s="293" t="str">
        <f>IF(Summary!$X4="E","E","")</f>
        <v/>
      </c>
      <c r="J4" s="293" t="str">
        <f>IF(Summary!$Y4="Y","R","")</f>
        <v/>
      </c>
      <c r="K4" s="285" t="str">
        <f>IF(COUNT(#REF!)=4,MAX(#REF!),"")</f>
        <v/>
      </c>
      <c r="L4" s="360"/>
      <c r="M4" s="362" t="s">
        <v>897</v>
      </c>
      <c r="N4" s="363"/>
      <c r="O4" s="363"/>
      <c r="P4" s="363"/>
      <c r="Q4" s="363"/>
      <c r="R4" s="364"/>
      <c r="S4" s="293" t="str">
        <f>IF(Summary!$X67="E","E","")</f>
        <v/>
      </c>
      <c r="T4" s="293" t="str">
        <f>IF(Summary!$Y67="Y","R","")</f>
        <v/>
      </c>
      <c r="W4" s="474" t="str">
        <f>'Fun Patches'!C5</f>
        <v>&lt;List Patch Here&gt;</v>
      </c>
      <c r="X4" s="475" t="str">
        <f>IF(Summary!$X113="E","E","")</f>
        <v/>
      </c>
      <c r="Y4" s="475" t="str">
        <f>IF(Summary!$Y113="Y","R","")</f>
        <v/>
      </c>
      <c r="AA4" s="286"/>
      <c r="AB4" s="283"/>
      <c r="AC4" s="284"/>
    </row>
    <row r="5" spans="2:30" ht="12.95" customHeight="1">
      <c r="B5" s="360"/>
      <c r="C5" s="365" t="s">
        <v>152</v>
      </c>
      <c r="D5" s="292" t="str">
        <f>IF(Badges!$O34="A","/","")</f>
        <v/>
      </c>
      <c r="E5" s="292" t="str">
        <f>IF(Badges!$O38="A","/","")</f>
        <v/>
      </c>
      <c r="F5" s="292" t="str">
        <f>IF(Badges!$O42="A","/","")</f>
        <v/>
      </c>
      <c r="G5" s="292" t="str">
        <f>IF(Badges!$O46="A","/","")</f>
        <v/>
      </c>
      <c r="H5" s="292" t="str">
        <f>IF(Badges!$O50="A","/","")</f>
        <v/>
      </c>
      <c r="I5" s="293" t="str">
        <f>IF(Summary!$X5="E","E","")</f>
        <v/>
      </c>
      <c r="J5" s="293" t="str">
        <f>IF(Summary!$Y5="Y","R","")</f>
        <v/>
      </c>
      <c r="L5" s="360"/>
      <c r="M5" s="366" t="s">
        <v>1085</v>
      </c>
      <c r="N5" s="367"/>
      <c r="O5" s="367"/>
      <c r="P5" s="367"/>
      <c r="Q5" s="367"/>
      <c r="R5" s="368"/>
      <c r="S5" s="301" t="str">
        <f>IF(Summary!$X64="E","E","")</f>
        <v/>
      </c>
      <c r="T5" s="301" t="str">
        <f>IF(Summary!$Y64="Y","R","")</f>
        <v/>
      </c>
      <c r="W5" s="476" t="str">
        <f>'Fun Patches'!C6</f>
        <v>&lt;List Patch Here&gt;</v>
      </c>
      <c r="X5" s="475" t="str">
        <f>IF(Summary!$X114="E","E","")</f>
        <v/>
      </c>
      <c r="Y5" s="475" t="str">
        <f>IF(Summary!$Y114="Y","R","")</f>
        <v/>
      </c>
      <c r="AA5" s="472"/>
      <c r="AB5" s="287"/>
      <c r="AC5" s="288"/>
    </row>
    <row r="6" spans="2:30" ht="12.95" customHeight="1" thickBot="1">
      <c r="B6" s="360"/>
      <c r="C6" s="369" t="s">
        <v>193</v>
      </c>
      <c r="D6" s="297" t="str">
        <f>IF(Badges!$O80="A","/","")</f>
        <v/>
      </c>
      <c r="E6" s="297" t="str">
        <f>IF(Badges!$O84="A","/","")</f>
        <v/>
      </c>
      <c r="F6" s="297" t="str">
        <f>IF(Badges!$O88="A","/","")</f>
        <v/>
      </c>
      <c r="G6" s="297" t="str">
        <f>IF(Badges!$O92="A","/","")</f>
        <v/>
      </c>
      <c r="H6" s="297" t="str">
        <f>IF(Badges!$O96="A","/","")</f>
        <v/>
      </c>
      <c r="I6" s="295" t="str">
        <f>IF(Summary!$X7="E","E","")</f>
        <v/>
      </c>
      <c r="J6" s="295" t="str">
        <f>IF(Summary!$Y7="Y","R","")</f>
        <v/>
      </c>
      <c r="L6" s="360"/>
      <c r="M6" s="366" t="s">
        <v>1086</v>
      </c>
      <c r="N6" s="367"/>
      <c r="O6" s="367"/>
      <c r="P6" s="367"/>
      <c r="Q6" s="367"/>
      <c r="R6" s="368"/>
      <c r="S6" s="301" t="str">
        <f>IF(Summary!$X65="E","E","")</f>
        <v/>
      </c>
      <c r="T6" s="301" t="str">
        <f>IF(Summary!$Y65="Y","R","")</f>
        <v/>
      </c>
      <c r="W6" s="476" t="str">
        <f>'Fun Patches'!C7</f>
        <v>&lt;List Patch Here&gt;</v>
      </c>
      <c r="X6" s="475" t="str">
        <f>IF(Summary!$X115="E","E","")</f>
        <v/>
      </c>
      <c r="Y6" s="475" t="str">
        <f>IF(Summary!$Y115="Y","R","")</f>
        <v/>
      </c>
      <c r="AA6" s="472"/>
      <c r="AB6" s="287"/>
      <c r="AC6" s="288"/>
    </row>
    <row r="7" spans="2:30" ht="12.95" customHeight="1" thickBot="1">
      <c r="B7" s="360"/>
      <c r="C7" s="370" t="s">
        <v>233</v>
      </c>
      <c r="D7" s="292" t="str">
        <f>IF(Badges!$O126="A","/","")</f>
        <v/>
      </c>
      <c r="E7" s="292" t="str">
        <f>IF(Badges!$O130="A","/","")</f>
        <v/>
      </c>
      <c r="F7" s="292" t="str">
        <f>IF(Badges!$O134="A","/","")</f>
        <v/>
      </c>
      <c r="G7" s="292" t="str">
        <f>IF(Badges!$O138="A","/","")</f>
        <v/>
      </c>
      <c r="H7" s="292" t="str">
        <f>IF(Badges!$O142="A","/","")</f>
        <v/>
      </c>
      <c r="I7" s="293" t="str">
        <f>IF(Summary!$X9="E","E","")</f>
        <v/>
      </c>
      <c r="J7" s="293" t="str">
        <f>IF(Summary!$Y9="Y","R","")</f>
        <v/>
      </c>
      <c r="L7" s="360"/>
      <c r="M7" s="371" t="s">
        <v>1087</v>
      </c>
      <c r="N7" s="372"/>
      <c r="O7" s="372"/>
      <c r="P7" s="372"/>
      <c r="Q7" s="372"/>
      <c r="R7" s="373"/>
      <c r="S7" s="295" t="str">
        <f>IF(Summary!$X66="E","E","")</f>
        <v/>
      </c>
      <c r="T7" s="295" t="str">
        <f>IF(Summary!$Y66="Y","R","")</f>
        <v/>
      </c>
      <c r="U7" s="354" t="str">
        <f>IF(COUNTIF(S4:S7,"E")=4,"C"," ")</f>
        <v xml:space="preserve"> </v>
      </c>
      <c r="W7" s="476" t="str">
        <f>'Fun Patches'!C8</f>
        <v>&lt;List Patch Here&gt;</v>
      </c>
      <c r="X7" s="475" t="str">
        <f>IF(Summary!$X116="E","E","")</f>
        <v/>
      </c>
      <c r="Y7" s="475" t="str">
        <f>IF(Summary!$Y116="Y","R","")</f>
        <v/>
      </c>
      <c r="AA7" s="472"/>
      <c r="AB7" s="287"/>
      <c r="AC7" s="288"/>
    </row>
    <row r="8" spans="2:30" ht="12.95" customHeight="1">
      <c r="B8" s="360"/>
      <c r="C8" s="365" t="s">
        <v>254</v>
      </c>
      <c r="D8" s="334" t="str">
        <f>IF(Badges!$O149="A","/","")</f>
        <v/>
      </c>
      <c r="E8" s="334" t="str">
        <f>IF(Badges!$O153="A","/","")</f>
        <v/>
      </c>
      <c r="F8" s="334" t="str">
        <f>IF(Badges!$O157="A","/","")</f>
        <v/>
      </c>
      <c r="G8" s="334" t="str">
        <f>IF(Badges!$O161="A","/","")</f>
        <v/>
      </c>
      <c r="H8" s="334" t="str">
        <f>IF(Badges!$O165="A","/","")</f>
        <v/>
      </c>
      <c r="I8" s="301" t="str">
        <f>IF(Summary!$X10="E","E","")</f>
        <v/>
      </c>
      <c r="J8" s="301" t="str">
        <f>IF(Summary!$Y10="Y","R","")</f>
        <v/>
      </c>
      <c r="L8" s="360"/>
      <c r="M8" s="362" t="s">
        <v>1054</v>
      </c>
      <c r="N8" s="363"/>
      <c r="O8" s="363"/>
      <c r="P8" s="363"/>
      <c r="Q8" s="363"/>
      <c r="R8" s="364"/>
      <c r="S8" s="293" t="str">
        <f>IF(Summary!$X72="E","E","")</f>
        <v/>
      </c>
      <c r="T8" s="293" t="str">
        <f>IF(Summary!$Y72="Y","R","")</f>
        <v/>
      </c>
      <c r="W8" s="476" t="str">
        <f>'Fun Patches'!C9</f>
        <v>&lt;List Patch Here&gt;</v>
      </c>
      <c r="X8" s="475" t="str">
        <f>IF(Summary!$X117="E","E","")</f>
        <v/>
      </c>
      <c r="Y8" s="475" t="str">
        <f>IF(Summary!$Y117="Y","R","")</f>
        <v/>
      </c>
      <c r="AA8" s="472"/>
      <c r="AB8" s="287"/>
      <c r="AC8" s="288"/>
    </row>
    <row r="9" spans="2:30" ht="12.95" customHeight="1" thickBot="1">
      <c r="B9" s="360"/>
      <c r="C9" s="374" t="s">
        <v>275</v>
      </c>
      <c r="D9" s="297" t="str">
        <f>IF(Badges!$O172="A","/","")</f>
        <v/>
      </c>
      <c r="E9" s="297" t="str">
        <f>IF(Badges!$O176="A","/","")</f>
        <v/>
      </c>
      <c r="F9" s="297" t="str">
        <f>IF(Badges!$O180="A","/","")</f>
        <v/>
      </c>
      <c r="G9" s="297" t="str">
        <f>IF(Badges!$O184="A","/","")</f>
        <v/>
      </c>
      <c r="H9" s="297" t="str">
        <f>IF(Badges!$O188="A","/","")</f>
        <v/>
      </c>
      <c r="I9" s="295" t="str">
        <f>IF(Summary!$X11="E","E","")</f>
        <v/>
      </c>
      <c r="J9" s="295" t="str">
        <f>IF(Summary!$Y11="Y","R","")</f>
        <v/>
      </c>
      <c r="L9" s="360"/>
      <c r="M9" s="366" t="s">
        <v>1088</v>
      </c>
      <c r="N9" s="367"/>
      <c r="O9" s="367"/>
      <c r="P9" s="367"/>
      <c r="Q9" s="367"/>
      <c r="R9" s="368"/>
      <c r="S9" s="301" t="str">
        <f>IF(Summary!$X69="E","E","")</f>
        <v/>
      </c>
      <c r="T9" s="301" t="str">
        <f>IF(Summary!$Y69="Y","R","")</f>
        <v/>
      </c>
      <c r="W9" s="476" t="str">
        <f>'Fun Patches'!C10</f>
        <v>&lt;List Patch Here&gt;</v>
      </c>
      <c r="X9" s="475" t="str">
        <f>IF(Summary!$X118="E","E","")</f>
        <v/>
      </c>
      <c r="Y9" s="475" t="str">
        <f>IF(Summary!$Y118="Y","R","")</f>
        <v/>
      </c>
      <c r="AA9" s="472"/>
      <c r="AB9" s="287"/>
      <c r="AC9" s="288"/>
    </row>
    <row r="10" spans="2:30" ht="12.95" customHeight="1">
      <c r="B10" s="360"/>
      <c r="C10" s="361" t="s">
        <v>278</v>
      </c>
      <c r="D10" s="292" t="str">
        <f>IF(Badges!$O195="A","/","")</f>
        <v/>
      </c>
      <c r="E10" s="292" t="str">
        <f>IF(Badges!$O199="A","/","")</f>
        <v/>
      </c>
      <c r="F10" s="292" t="str">
        <f>IF(Badges!$O202="A","/","")</f>
        <v/>
      </c>
      <c r="G10" s="292" t="str">
        <f>IF(Badges!$O206="A","/","")</f>
        <v/>
      </c>
      <c r="H10" s="292" t="str">
        <f>IF(Badges!$O210="A","/","")</f>
        <v/>
      </c>
      <c r="I10" s="293" t="str">
        <f>IF(Summary!$X12="E","E","")</f>
        <v/>
      </c>
      <c r="J10" s="293" t="str">
        <f>IF(Summary!$Y12="Y","R","")</f>
        <v/>
      </c>
      <c r="K10" s="285" t="str">
        <f>IF(COUNT(#REF!)=4,MAX(#REF!),"")</f>
        <v/>
      </c>
      <c r="L10" s="360"/>
      <c r="M10" s="366" t="s">
        <v>1089</v>
      </c>
      <c r="N10" s="367"/>
      <c r="O10" s="367"/>
      <c r="P10" s="367"/>
      <c r="Q10" s="367"/>
      <c r="R10" s="368"/>
      <c r="S10" s="301" t="str">
        <f>IF(Summary!$X70="E","E","")</f>
        <v/>
      </c>
      <c r="T10" s="301" t="str">
        <f>IF(Summary!$Y70="Y","R","")</f>
        <v/>
      </c>
      <c r="W10" s="476" t="str">
        <f>'Fun Patches'!C11</f>
        <v>&lt;List Patch Here&gt;</v>
      </c>
      <c r="X10" s="475" t="str">
        <f>IF(Summary!$X119="E","E","")</f>
        <v/>
      </c>
      <c r="Y10" s="475" t="str">
        <f>IF(Summary!$Y119="Y","R","")</f>
        <v/>
      </c>
      <c r="AA10" s="472"/>
      <c r="AB10" s="287"/>
      <c r="AC10" s="288"/>
    </row>
    <row r="11" spans="2:30" ht="12.95" customHeight="1" thickBot="1">
      <c r="B11" s="360"/>
      <c r="C11" s="365" t="s">
        <v>297</v>
      </c>
      <c r="D11" s="334" t="str">
        <f>IF(Badges!$O217="A","/","")</f>
        <v/>
      </c>
      <c r="E11" s="334" t="str">
        <f>IF(Badges!$O221="A","/","")</f>
        <v/>
      </c>
      <c r="F11" s="334" t="str">
        <f>IF(Badges!$O225="A","/","")</f>
        <v/>
      </c>
      <c r="G11" s="334" t="str">
        <f>IF(Badges!$O229="A","/","")</f>
        <v/>
      </c>
      <c r="H11" s="334" t="str">
        <f>IF(Badges!$O233="A","/","")</f>
        <v/>
      </c>
      <c r="I11" s="301" t="str">
        <f>IF(Summary!$X13="E","E","")</f>
        <v/>
      </c>
      <c r="J11" s="301" t="str">
        <f>IF(Summary!$Y13="Y","R","")</f>
        <v/>
      </c>
      <c r="L11" s="360"/>
      <c r="M11" s="375" t="s">
        <v>1090</v>
      </c>
      <c r="N11" s="376"/>
      <c r="O11" s="376"/>
      <c r="P11" s="376"/>
      <c r="Q11" s="376"/>
      <c r="R11" s="377"/>
      <c r="S11" s="298" t="str">
        <f>IF(Summary!$X71="E","E","")</f>
        <v/>
      </c>
      <c r="T11" s="298" t="str">
        <f>IF(Summary!$Y71="Y","R","")</f>
        <v/>
      </c>
      <c r="U11" s="354" t="str">
        <f>IF(COUNTIF(S8:S11,"E")=4,"C"," ")</f>
        <v xml:space="preserve"> </v>
      </c>
      <c r="W11" s="476" t="str">
        <f>'Fun Patches'!C12</f>
        <v>&lt;List Patch Here&gt;</v>
      </c>
      <c r="X11" s="475" t="str">
        <f>IF(Summary!$X120="E","E","")</f>
        <v/>
      </c>
      <c r="Y11" s="475" t="str">
        <f>IF(Summary!$Y120="Y","R","")</f>
        <v/>
      </c>
      <c r="AA11" s="472"/>
      <c r="AB11" s="287"/>
      <c r="AC11" s="288"/>
    </row>
    <row r="12" spans="2:30" ht="12.95" customHeight="1" thickBot="1">
      <c r="B12" s="360"/>
      <c r="C12" s="365" t="s">
        <v>319</v>
      </c>
      <c r="D12" s="297" t="str">
        <f>IF(Badges!$O263="A","/","")</f>
        <v/>
      </c>
      <c r="E12" s="297" t="str">
        <f>IF(Badges!$O267="A","/","")</f>
        <v/>
      </c>
      <c r="F12" s="297" t="str">
        <f>IF(Badges!$O271="A","/","")</f>
        <v/>
      </c>
      <c r="G12" s="297" t="str">
        <f>IF(Badges!$O275="A","/","")</f>
        <v/>
      </c>
      <c r="H12" s="297" t="str">
        <f>IF(Badges!$O279="A","/","")</f>
        <v/>
      </c>
      <c r="I12" s="295" t="str">
        <f>IF(Summary!$X15="E","E","")</f>
        <v/>
      </c>
      <c r="J12" s="295" t="str">
        <f>IF(Summary!$Y15="Y","R","")</f>
        <v/>
      </c>
      <c r="L12" s="360"/>
      <c r="M12" s="378" t="s">
        <v>1055</v>
      </c>
      <c r="N12" s="379"/>
      <c r="O12" s="379"/>
      <c r="P12" s="379"/>
      <c r="Q12" s="379"/>
      <c r="R12" s="380"/>
      <c r="S12" s="299" t="str">
        <f>IF(Summary!$X77="E","E","")</f>
        <v/>
      </c>
      <c r="T12" s="299" t="str">
        <f>IF(Summary!$Y77="Y","R","")</f>
        <v/>
      </c>
      <c r="W12" s="476" t="str">
        <f>'Fun Patches'!C13</f>
        <v>&lt;List Patch Here&gt;</v>
      </c>
      <c r="X12" s="475" t="str">
        <f>IF(Summary!$X121="E","E","")</f>
        <v/>
      </c>
      <c r="Y12" s="475" t="str">
        <f>IF(Summary!$Y121="Y","R","")</f>
        <v/>
      </c>
      <c r="AA12" s="472"/>
      <c r="AB12" s="287"/>
      <c r="AC12" s="288"/>
    </row>
    <row r="13" spans="2:30" ht="12.95" customHeight="1">
      <c r="B13" s="360"/>
      <c r="C13" s="370" t="s">
        <v>372</v>
      </c>
      <c r="D13" s="292" t="str">
        <f>IF(Badges!$O322="A","/","")</f>
        <v/>
      </c>
      <c r="E13" s="292" t="str">
        <f>IF(Badges!$O326="A","/","")</f>
        <v/>
      </c>
      <c r="F13" s="292" t="str">
        <f>IF(Badges!$O330="A","/","")</f>
        <v/>
      </c>
      <c r="G13" s="292" t="str">
        <f>IF(Badges!$O334="A","/","")</f>
        <v/>
      </c>
      <c r="H13" s="292" t="str">
        <f>IF(Badges!$O338="A","/","")</f>
        <v/>
      </c>
      <c r="I13" s="293" t="str">
        <f>IF(Summary!$X18="E","E","")</f>
        <v/>
      </c>
      <c r="J13" s="293" t="str">
        <f>IF(Summary!$Y18="Y","R","")</f>
        <v/>
      </c>
      <c r="L13" s="360"/>
      <c r="M13" s="366" t="s">
        <v>925</v>
      </c>
      <c r="N13" s="367"/>
      <c r="O13" s="367"/>
      <c r="P13" s="367"/>
      <c r="Q13" s="367"/>
      <c r="R13" s="368"/>
      <c r="S13" s="301" t="str">
        <f>IF(Summary!$X74="E","E","")</f>
        <v/>
      </c>
      <c r="T13" s="301" t="str">
        <f>IF(Summary!$Y74="Y","R","")</f>
        <v/>
      </c>
      <c r="W13" s="476" t="str">
        <f>'Fun Patches'!C14</f>
        <v>&lt;List Patch Here&gt;</v>
      </c>
      <c r="X13" s="475" t="str">
        <f>IF(Summary!$X122="E","E","")</f>
        <v/>
      </c>
      <c r="Y13" s="475" t="str">
        <f>IF(Summary!$Y122="Y","R","")</f>
        <v/>
      </c>
      <c r="AA13" s="472"/>
      <c r="AB13" s="287"/>
      <c r="AC13" s="288"/>
    </row>
    <row r="14" spans="2:30" ht="12.95" customHeight="1">
      <c r="B14" s="360"/>
      <c r="C14" s="365" t="s">
        <v>393</v>
      </c>
      <c r="D14" s="334" t="str">
        <f>IF(Badges!$O345="A","/","")</f>
        <v/>
      </c>
      <c r="E14" s="334" t="str">
        <f>IF(Badges!$O349="A","/","")</f>
        <v/>
      </c>
      <c r="F14" s="334" t="str">
        <f>IF(Badges!$O353="A","/","")</f>
        <v/>
      </c>
      <c r="G14" s="334" t="str">
        <f>IF(Badges!$O357="A","/","")</f>
        <v/>
      </c>
      <c r="H14" s="334" t="str">
        <f>IF(Badges!$O361="A","/","")</f>
        <v/>
      </c>
      <c r="I14" s="301" t="str">
        <f>IF(Summary!$X19="E","E","")</f>
        <v/>
      </c>
      <c r="J14" s="301" t="str">
        <f>IF(Summary!$Y19="Y","R","")</f>
        <v/>
      </c>
      <c r="K14" s="285" t="str">
        <f>IF(COUNT(#REF!)=4,MAX(#REF!),"")</f>
        <v/>
      </c>
      <c r="L14" s="360"/>
      <c r="M14" s="366" t="s">
        <v>927</v>
      </c>
      <c r="N14" s="367"/>
      <c r="O14" s="367"/>
      <c r="P14" s="367"/>
      <c r="Q14" s="367"/>
      <c r="R14" s="368"/>
      <c r="S14" s="301" t="str">
        <f>IF(Summary!$X75="E","E","")</f>
        <v/>
      </c>
      <c r="T14" s="301" t="str">
        <f>IF(Summary!$Y75="Y","R","")</f>
        <v/>
      </c>
      <c r="W14" s="476" t="str">
        <f>'Fun Patches'!C15</f>
        <v>&lt;List Patch Here&gt;</v>
      </c>
      <c r="X14" s="475" t="str">
        <f>IF(Summary!$X123="E","E","")</f>
        <v/>
      </c>
      <c r="Y14" s="475" t="str">
        <f>IF(Summary!$Y123="Y","R","")</f>
        <v/>
      </c>
      <c r="AA14" s="472"/>
      <c r="AB14" s="287"/>
      <c r="AC14" s="288"/>
    </row>
    <row r="15" spans="2:30" ht="12.95" customHeight="1" thickBot="1">
      <c r="B15" s="360"/>
      <c r="C15" s="374" t="s">
        <v>414</v>
      </c>
      <c r="D15" s="297" t="str">
        <f>IF(Badges!$O368="A","/","")</f>
        <v/>
      </c>
      <c r="E15" s="297" t="str">
        <f>IF(Badges!$O372="A","/","")</f>
        <v/>
      </c>
      <c r="F15" s="297" t="str">
        <f>IF(Badges!$O376="A","/","")</f>
        <v/>
      </c>
      <c r="G15" s="297" t="str">
        <f>IF(Badges!$O380="A","/","")</f>
        <v/>
      </c>
      <c r="H15" s="297" t="str">
        <f>IF(Badges!$O384="A","/","")</f>
        <v/>
      </c>
      <c r="I15" s="295" t="str">
        <f>IF(Summary!$X20="E","E","")</f>
        <v/>
      </c>
      <c r="J15" s="295" t="str">
        <f>IF(Summary!$Y20="Y","R","")</f>
        <v/>
      </c>
      <c r="L15" s="360"/>
      <c r="M15" s="371" t="s">
        <v>929</v>
      </c>
      <c r="N15" s="372"/>
      <c r="O15" s="372"/>
      <c r="P15" s="372"/>
      <c r="Q15" s="372"/>
      <c r="R15" s="373"/>
      <c r="S15" s="295" t="str">
        <f>IF(Summary!$X76="E","E","")</f>
        <v/>
      </c>
      <c r="T15" s="295" t="str">
        <f>IF(Summary!$Y76="Y","R","")</f>
        <v/>
      </c>
      <c r="U15" s="354" t="str">
        <f>IF(COUNTIF(S12:S15,"E")=4,"C"," ")</f>
        <v xml:space="preserve"> </v>
      </c>
      <c r="W15" s="476" t="str">
        <f>'Fun Patches'!C16</f>
        <v>&lt;List Patch Here&gt;</v>
      </c>
      <c r="X15" s="475" t="str">
        <f>IF(Summary!$X124="E","E","")</f>
        <v/>
      </c>
      <c r="Y15" s="475" t="str">
        <f>IF(Summary!$Y124="Y","R","")</f>
        <v/>
      </c>
      <c r="AA15" s="472"/>
      <c r="AB15" s="287"/>
      <c r="AC15" s="288"/>
    </row>
    <row r="16" spans="2:30" ht="12.95" customHeight="1">
      <c r="B16" s="360"/>
      <c r="C16" s="365" t="s">
        <v>435</v>
      </c>
      <c r="D16" s="292" t="str">
        <f>IF(Badges!$O391="A","/","")</f>
        <v/>
      </c>
      <c r="E16" s="292" t="str">
        <f>IF(Badges!$O395="A","/","")</f>
        <v/>
      </c>
      <c r="F16" s="292" t="str">
        <f>IF(Badges!$O399="A","/","")</f>
        <v/>
      </c>
      <c r="G16" s="292" t="str">
        <f>IF(Badges!$O403="A","/","")</f>
        <v/>
      </c>
      <c r="H16" s="292" t="str">
        <f>IF(Badges!$O407="A","/","")</f>
        <v/>
      </c>
      <c r="I16" s="293" t="str">
        <f>IF(Summary!$X21="E","E","")</f>
        <v/>
      </c>
      <c r="J16" s="293" t="str">
        <f>IF(Summary!$Y21="Y","R","")</f>
        <v/>
      </c>
      <c r="L16" s="360"/>
      <c r="M16" s="361" t="s">
        <v>1056</v>
      </c>
      <c r="N16" s="292" t="str">
        <f>IF(Badges!$O240="A","/","")</f>
        <v/>
      </c>
      <c r="O16" s="292" t="str">
        <f>IF(Badges!$O244="A","/","")</f>
        <v/>
      </c>
      <c r="P16" s="292" t="str">
        <f>IF(Badges!$O248="A","/","")</f>
        <v/>
      </c>
      <c r="Q16" s="292" t="str">
        <f>IF(Badges!$O252="A","/","")</f>
        <v/>
      </c>
      <c r="R16" s="292" t="str">
        <f>IF(Badges!$O256="A","/","")</f>
        <v/>
      </c>
      <c r="S16" s="293" t="str">
        <f>IF(Summary!$X14="E","E","")</f>
        <v/>
      </c>
      <c r="T16" s="293" t="str">
        <f>IF(Summary!$Y14="Y","R","")</f>
        <v/>
      </c>
      <c r="W16" s="476" t="str">
        <f>'Fun Patches'!C17</f>
        <v>&lt;List Patch Here&gt;</v>
      </c>
      <c r="X16" s="475" t="str">
        <f>IF(Summary!$X125="E","E","")</f>
        <v/>
      </c>
      <c r="Y16" s="475" t="str">
        <f>IF(Summary!$Y125="Y","R","")</f>
        <v/>
      </c>
      <c r="AA16" s="472"/>
      <c r="AB16" s="287"/>
      <c r="AC16" s="288"/>
    </row>
    <row r="17" spans="2:29" ht="12.95" customHeight="1">
      <c r="B17" s="360"/>
      <c r="C17" s="365" t="s">
        <v>456</v>
      </c>
      <c r="D17" s="334" t="str">
        <f>IF(Badges!$O414="A","/","")</f>
        <v/>
      </c>
      <c r="E17" s="334" t="str">
        <f>IF(Badges!$O418="A","/","")</f>
        <v/>
      </c>
      <c r="F17" s="334" t="str">
        <f>IF(Badges!$O422="A","/","")</f>
        <v/>
      </c>
      <c r="G17" s="334" t="str">
        <f>IF(Badges!$O426="A","/","")</f>
        <v/>
      </c>
      <c r="H17" s="334" t="str">
        <f>IF(Badges!$O430="A","/","")</f>
        <v/>
      </c>
      <c r="I17" s="301" t="str">
        <f>IF(Summary!$X22="E","E","")</f>
        <v/>
      </c>
      <c r="J17" s="301" t="str">
        <f>IF(Summary!$Y22="Y","R","")</f>
        <v/>
      </c>
      <c r="L17" s="360"/>
      <c r="M17" s="365" t="s">
        <v>1057</v>
      </c>
      <c r="N17" s="292" t="str">
        <f>IF(Badges!$O299="A","/","")</f>
        <v/>
      </c>
      <c r="O17" s="292" t="str">
        <f>IF(Badges!$O303="A","/","")</f>
        <v/>
      </c>
      <c r="P17" s="292" t="str">
        <f>IF(Badges!$O307="A","/","")</f>
        <v/>
      </c>
      <c r="Q17" s="292" t="str">
        <f>IF(Badges!$O311="A","/","")</f>
        <v/>
      </c>
      <c r="R17" s="292" t="str">
        <f>IF(Badges!$O315="A","/","")</f>
        <v/>
      </c>
      <c r="S17" s="293" t="str">
        <f>IF(Summary!$X17="E","E","")</f>
        <v/>
      </c>
      <c r="T17" s="293" t="str">
        <f>IF(Summary!$Y17="Y","R","")</f>
        <v/>
      </c>
      <c r="W17" s="476" t="str">
        <f>'Fun Patches'!C18</f>
        <v>&lt;List Patch Here&gt;</v>
      </c>
      <c r="X17" s="475" t="str">
        <f>IF(Summary!$X126="E","E","")</f>
        <v/>
      </c>
      <c r="Y17" s="475" t="str">
        <f>IF(Summary!$Y126="Y","R","")</f>
        <v/>
      </c>
      <c r="AA17" s="472"/>
      <c r="AB17" s="287"/>
      <c r="AC17" s="288"/>
    </row>
    <row r="18" spans="2:29" ht="12.95" customHeight="1" thickBot="1">
      <c r="B18" s="360"/>
      <c r="C18" s="365" t="s">
        <v>477</v>
      </c>
      <c r="D18" s="297" t="str">
        <f>IF(Badges!$O437="A","/","")</f>
        <v/>
      </c>
      <c r="E18" s="297" t="str">
        <f>IF(Badges!$O441="A","/","")</f>
        <v/>
      </c>
      <c r="F18" s="297" t="str">
        <f>IF(Badges!$O445="A","/","")</f>
        <v/>
      </c>
      <c r="G18" s="297" t="str">
        <f>IF(Badges!$O449="A","/","")</f>
        <v/>
      </c>
      <c r="H18" s="297" t="str">
        <f>IF(Badges!$O453="A","/","")</f>
        <v/>
      </c>
      <c r="I18" s="295" t="str">
        <f>IF(Summary!$X23="E","E","")</f>
        <v/>
      </c>
      <c r="J18" s="295" t="str">
        <f>IF(Summary!$Y23="Y","R","")</f>
        <v/>
      </c>
      <c r="K18" s="285" t="str">
        <f>IF(COUNT(#REF!)=4,MAX(#REF!),"")</f>
        <v/>
      </c>
      <c r="L18" s="360"/>
      <c r="M18" s="365" t="s">
        <v>1058</v>
      </c>
      <c r="N18" s="292" t="str">
        <f>IF(Badges!$O57="A","/","")</f>
        <v/>
      </c>
      <c r="O18" s="292" t="str">
        <f>IF(Badges!$O61="A","/","")</f>
        <v/>
      </c>
      <c r="P18" s="292" t="str">
        <f>IF(Badges!$O65="A","/","")</f>
        <v/>
      </c>
      <c r="Q18" s="292" t="str">
        <f>IF(Badges!$O69="A","/","")</f>
        <v/>
      </c>
      <c r="R18" s="292" t="str">
        <f>IF(Badges!$O73="A","/","")</f>
        <v/>
      </c>
      <c r="S18" s="293" t="str">
        <f>IF(Summary!$X6="E","E","")</f>
        <v/>
      </c>
      <c r="T18" s="293" t="str">
        <f>IF(Summary!$Y6="Y","R","")</f>
        <v/>
      </c>
      <c r="W18" s="476" t="str">
        <f>'Fun Patches'!C19</f>
        <v>&lt;List Patch Here&gt;</v>
      </c>
      <c r="X18" s="475" t="str">
        <f>IF(Summary!$X127="E","E","")</f>
        <v/>
      </c>
      <c r="Y18" s="475" t="str">
        <f>IF(Summary!$Y127="Y","R","")</f>
        <v/>
      </c>
      <c r="AA18" s="472"/>
      <c r="AB18" s="287"/>
      <c r="AC18" s="288"/>
    </row>
    <row r="19" spans="2:29" ht="12.95" customHeight="1" thickBot="1">
      <c r="B19" s="360"/>
      <c r="C19" s="370" t="s">
        <v>530</v>
      </c>
      <c r="D19" s="292" t="str">
        <f>IF(Badges!$O496="A","/","")</f>
        <v/>
      </c>
      <c r="E19" s="292" t="str">
        <f>IF(Badges!$O500="A","/","")</f>
        <v/>
      </c>
      <c r="F19" s="292" t="str">
        <f>IF(Badges!$O504="A","/","")</f>
        <v/>
      </c>
      <c r="G19" s="292" t="str">
        <f>IF(Badges!$O508="A","/","")</f>
        <v/>
      </c>
      <c r="H19" s="292" t="str">
        <f>IF(Badges!$O512="A","/","")</f>
        <v/>
      </c>
      <c r="I19" s="293" t="str">
        <f>IF(Summary!$X26="E","E","")</f>
        <v/>
      </c>
      <c r="J19" s="293" t="str">
        <f>IF(Summary!$Y26="Y","R","")</f>
        <v/>
      </c>
      <c r="L19" s="360"/>
      <c r="M19" s="381" t="s">
        <v>1091</v>
      </c>
      <c r="N19" s="376"/>
      <c r="O19" s="376"/>
      <c r="P19" s="376"/>
      <c r="Q19" s="376"/>
      <c r="R19" s="377"/>
      <c r="S19" s="295" t="str">
        <f>IF(Summary!$X78="E","E","")</f>
        <v/>
      </c>
      <c r="T19" s="295" t="str">
        <f>IF(Summary!$Y78="Y","R","")</f>
        <v/>
      </c>
      <c r="U19" s="354" t="str">
        <f>IF(COUNTIF(S16:S19,"E")=4,"C"," ")</f>
        <v xml:space="preserve"> </v>
      </c>
      <c r="W19" s="476" t="str">
        <f>'Fun Patches'!C20</f>
        <v>&lt;List Patch Here&gt;</v>
      </c>
      <c r="X19" s="475" t="str">
        <f>IF(Summary!$X128="E","E","")</f>
        <v/>
      </c>
      <c r="Y19" s="475" t="str">
        <f>IF(Summary!$Y128="Y","R","")</f>
        <v/>
      </c>
      <c r="AA19" s="472"/>
      <c r="AB19" s="287"/>
      <c r="AC19" s="288"/>
    </row>
    <row r="20" spans="2:29" ht="12.95" customHeight="1">
      <c r="B20" s="360"/>
      <c r="C20" s="365" t="s">
        <v>551</v>
      </c>
      <c r="D20" s="334" t="str">
        <f>IF(Badges!$O519="A","/","")</f>
        <v/>
      </c>
      <c r="E20" s="334" t="str">
        <f>IF(Badges!$O523="A","/","")</f>
        <v/>
      </c>
      <c r="F20" s="334" t="str">
        <f>IF(Badges!$O527="A","/","")</f>
        <v/>
      </c>
      <c r="G20" s="334" t="str">
        <f>IF(Badges!$O531="A","/","")</f>
        <v/>
      </c>
      <c r="H20" s="334" t="str">
        <f>IF(Badges!$O535="A","/","")</f>
        <v/>
      </c>
      <c r="I20" s="301" t="str">
        <f>IF(Summary!$X27="E","E","")</f>
        <v/>
      </c>
      <c r="J20" s="301" t="str">
        <f>IF(Summary!$Y27="Y","R","")</f>
        <v/>
      </c>
      <c r="L20" s="360"/>
      <c r="M20" s="378" t="s">
        <v>935</v>
      </c>
      <c r="N20" s="379"/>
      <c r="O20" s="379"/>
      <c r="P20" s="379"/>
      <c r="Q20" s="379"/>
      <c r="R20" s="380"/>
      <c r="S20" s="293" t="str">
        <f>IF(Summary!$X79="E","E","")</f>
        <v/>
      </c>
      <c r="T20" s="293" t="str">
        <f>IF(Summary!$Y79="Y","R","")</f>
        <v/>
      </c>
      <c r="W20" s="476" t="str">
        <f>'Fun Patches'!C21</f>
        <v>&lt;List Patch Here&gt;</v>
      </c>
      <c r="X20" s="475" t="str">
        <f>IF(Summary!$X129="E","E","")</f>
        <v/>
      </c>
      <c r="Y20" s="475" t="str">
        <f>IF(Summary!$Y129="Y","R","")</f>
        <v/>
      </c>
      <c r="AA20" s="472"/>
      <c r="AB20" s="287"/>
      <c r="AC20" s="288"/>
    </row>
    <row r="21" spans="2:29" ht="12.95" customHeight="1" thickBot="1">
      <c r="B21" s="360"/>
      <c r="C21" s="374" t="s">
        <v>572</v>
      </c>
      <c r="D21" s="297" t="str">
        <f>IF(Badges!$O542="A","/","")</f>
        <v/>
      </c>
      <c r="E21" s="297" t="str">
        <f>IF(Badges!$O546="A","/","")</f>
        <v/>
      </c>
      <c r="F21" s="297" t="str">
        <f>IF(Badges!$O550="A","/","")</f>
        <v/>
      </c>
      <c r="G21" s="297" t="str">
        <f>IF(Badges!$O554="A","/","")</f>
        <v/>
      </c>
      <c r="H21" s="297" t="str">
        <f>IF(Badges!$O558="A","/","")</f>
        <v/>
      </c>
      <c r="I21" s="295" t="str">
        <f>IF(Summary!$X28="E","E","")</f>
        <v/>
      </c>
      <c r="J21" s="295" t="str">
        <f>IF(Summary!$Y28="Y","R","")</f>
        <v/>
      </c>
      <c r="L21" s="360"/>
      <c r="M21" s="371" t="s">
        <v>1092</v>
      </c>
      <c r="N21" s="372"/>
      <c r="O21" s="372"/>
      <c r="P21" s="372"/>
      <c r="Q21" s="372"/>
      <c r="R21" s="373"/>
      <c r="S21" s="295" t="str">
        <f>IF(Summary!$X80="E","E","")</f>
        <v/>
      </c>
      <c r="T21" s="295" t="str">
        <f>IF(Summary!$Y80="Y","R","")</f>
        <v/>
      </c>
      <c r="U21" s="354" t="str">
        <f>IF(COUNTIF(S20:S21,"E")=2,"C"," ")</f>
        <v xml:space="preserve"> </v>
      </c>
      <c r="W21" s="476" t="str">
        <f>'Fun Patches'!C22</f>
        <v>&lt;List Patch Here&gt;</v>
      </c>
      <c r="X21" s="475" t="str">
        <f>IF(Summary!$X130="E","E","")</f>
        <v/>
      </c>
      <c r="Y21" s="475" t="str">
        <f>IF(Summary!$Y130="Y","R","")</f>
        <v/>
      </c>
      <c r="AA21" s="472"/>
      <c r="AB21" s="287"/>
      <c r="AC21" s="288"/>
    </row>
    <row r="22" spans="2:29" ht="12.95" customHeight="1">
      <c r="B22" s="360"/>
      <c r="C22" s="365" t="s">
        <v>593</v>
      </c>
      <c r="D22" s="292" t="str">
        <f>IF(Badges!$O565="A","/","")</f>
        <v/>
      </c>
      <c r="E22" s="292" t="str">
        <f>IF(Badges!$O569="A","/","")</f>
        <v/>
      </c>
      <c r="F22" s="292" t="str">
        <f>IF(Badges!$O573="A","/","")</f>
        <v/>
      </c>
      <c r="G22" s="292" t="str">
        <f>IF(Badges!$O577="A","/","")</f>
        <v/>
      </c>
      <c r="H22" s="292" t="str">
        <f>IF(Badges!$O581="A","/","")</f>
        <v/>
      </c>
      <c r="I22" s="293" t="str">
        <f>IF(Summary!$X29="E","E","")</f>
        <v/>
      </c>
      <c r="J22" s="293" t="str">
        <f>IF(Summary!$Y29="Y","R","")</f>
        <v/>
      </c>
      <c r="K22" s="285" t="str">
        <f>IF(COUNT(#REF!)=2,MAX(#REF!),"")</f>
        <v/>
      </c>
      <c r="L22" s="360"/>
      <c r="M22" s="362" t="s">
        <v>942</v>
      </c>
      <c r="N22" s="363"/>
      <c r="O22" s="363"/>
      <c r="P22" s="363"/>
      <c r="Q22" s="363"/>
      <c r="R22" s="364"/>
      <c r="S22" s="293" t="str">
        <f>IF(Summary!$X81="E","E","")</f>
        <v/>
      </c>
      <c r="T22" s="293" t="str">
        <f>IF(Summary!$Y81="Y","R","")</f>
        <v/>
      </c>
      <c r="U22" s="354" t="str">
        <f>IF(COUNTIF(S22:S23,"E")=2,"C"," ")</f>
        <v xml:space="preserve"> </v>
      </c>
      <c r="W22" s="476" t="str">
        <f>'Fun Patches'!C23</f>
        <v>&lt;List Patch Here&gt;</v>
      </c>
      <c r="X22" s="475" t="str">
        <f>IF(Summary!$X131="E","E","")</f>
        <v/>
      </c>
      <c r="Y22" s="475" t="str">
        <f>IF(Summary!$Y131="Y","R","")</f>
        <v/>
      </c>
      <c r="AA22" s="472"/>
      <c r="AB22" s="287"/>
      <c r="AC22" s="288"/>
    </row>
    <row r="23" spans="2:29" ht="12.95" customHeight="1" thickBot="1">
      <c r="B23" s="360"/>
      <c r="C23" s="365" t="s">
        <v>614</v>
      </c>
      <c r="D23" s="334" t="str">
        <f>IF(Badges!$O588="A","/","")</f>
        <v/>
      </c>
      <c r="E23" s="334" t="str">
        <f>IF(Badges!$O592="A","/","")</f>
        <v/>
      </c>
      <c r="F23" s="334" t="str">
        <f>IF(Badges!$O596="A","/","")</f>
        <v/>
      </c>
      <c r="G23" s="334" t="str">
        <f>IF(Badges!$O600="A","/","")</f>
        <v/>
      </c>
      <c r="H23" s="334" t="str">
        <f>IF(Badges!$O604="A","/","")</f>
        <v/>
      </c>
      <c r="I23" s="301" t="str">
        <f>IF(Summary!$X30="E","E","")</f>
        <v/>
      </c>
      <c r="J23" s="301" t="str">
        <f>IF(Summary!$Y30="Y","R","")</f>
        <v/>
      </c>
      <c r="L23" s="360"/>
      <c r="M23" s="375" t="s">
        <v>1093</v>
      </c>
      <c r="N23" s="376"/>
      <c r="O23" s="376"/>
      <c r="P23" s="376"/>
      <c r="Q23" s="376"/>
      <c r="R23" s="377"/>
      <c r="S23" s="295" t="str">
        <f>IF(Summary!$X82="E","E","")</f>
        <v/>
      </c>
      <c r="T23" s="295" t="str">
        <f>IF(Summary!$Y82="Y","R","")</f>
        <v/>
      </c>
      <c r="U23" s="354" t="str">
        <f>IF(COUNTIF(S24:S25,"E")=2,"C"," ")</f>
        <v xml:space="preserve"> </v>
      </c>
      <c r="W23" s="476" t="str">
        <f>'Fun Patches'!C24</f>
        <v>&lt;List Patch Here&gt;</v>
      </c>
      <c r="X23" s="475" t="str">
        <f>IF(Summary!$X132="E","E","")</f>
        <v/>
      </c>
      <c r="Y23" s="475" t="str">
        <f>IF(Summary!$Y132="Y","R","")</f>
        <v/>
      </c>
      <c r="AA23" s="472"/>
      <c r="AB23" s="287"/>
      <c r="AC23" s="288"/>
    </row>
    <row r="24" spans="2:29" ht="12.95" customHeight="1" thickBot="1">
      <c r="B24" s="360"/>
      <c r="C24" s="365" t="s">
        <v>635</v>
      </c>
      <c r="D24" s="297" t="str">
        <f>IF(Badges!$O611="A","/","")</f>
        <v/>
      </c>
      <c r="E24" s="297" t="str">
        <f>IF(Badges!$O615="A","/","")</f>
        <v/>
      </c>
      <c r="F24" s="297" t="str">
        <f>IF(Badges!$O619="A","/","")</f>
        <v/>
      </c>
      <c r="G24" s="297" t="str">
        <f>IF(Badges!$O623="A","/","")</f>
        <v/>
      </c>
      <c r="H24" s="297" t="str">
        <f>IF(Badges!$O627="A","/","")</f>
        <v/>
      </c>
      <c r="I24" s="295" t="str">
        <f>IF(Summary!$X31="E","E","")</f>
        <v/>
      </c>
      <c r="J24" s="295" t="str">
        <f>IF(Summary!$Y31="Y","R","")</f>
        <v/>
      </c>
      <c r="K24" s="285" t="str">
        <f>IF(COUNT(#REF!)=2,MAX(#REF!),"")</f>
        <v/>
      </c>
      <c r="L24" s="360"/>
      <c r="M24" s="378" t="s">
        <v>948</v>
      </c>
      <c r="N24" s="379"/>
      <c r="O24" s="379"/>
      <c r="P24" s="379"/>
      <c r="Q24" s="379"/>
      <c r="R24" s="380"/>
      <c r="S24" s="293" t="str">
        <f>IF(Summary!$X83="E","E","")</f>
        <v/>
      </c>
      <c r="T24" s="293" t="str">
        <f>IF(Summary!$Y83="Y","R","")</f>
        <v/>
      </c>
      <c r="U24" s="439"/>
      <c r="W24" s="476" t="str">
        <f>'Fun Patches'!C25</f>
        <v>&lt;List Patch Here&gt;</v>
      </c>
      <c r="X24" s="475" t="str">
        <f>IF(Summary!$X133="E","E","")</f>
        <v/>
      </c>
      <c r="Y24" s="475" t="str">
        <f>IF(Summary!$Y133="Y","R","")</f>
        <v/>
      </c>
      <c r="AA24" s="472"/>
      <c r="AB24" s="287"/>
      <c r="AC24" s="288"/>
    </row>
    <row r="25" spans="2:29" ht="12.95" customHeight="1">
      <c r="B25" s="360"/>
      <c r="C25" s="370" t="s">
        <v>655</v>
      </c>
      <c r="D25" s="292" t="str">
        <f>IF(Badges!$O634="A","/","")</f>
        <v/>
      </c>
      <c r="E25" s="292" t="str">
        <f>IF(Badges!$O638="A","/","")</f>
        <v/>
      </c>
      <c r="F25" s="292" t="str">
        <f>IF(Badges!$O642="A","/","")</f>
        <v/>
      </c>
      <c r="G25" s="292" t="str">
        <f>IF(Badges!$O646="A","/","")</f>
        <v/>
      </c>
      <c r="H25" s="292" t="str">
        <f>IF(Badges!$O650="A","/","")</f>
        <v/>
      </c>
      <c r="I25" s="293" t="str">
        <f>IF(Summary!$X32="E","E","")</f>
        <v/>
      </c>
      <c r="J25" s="293" t="str">
        <f>IF(Summary!$Y32="Y","R","")</f>
        <v/>
      </c>
      <c r="L25" s="360"/>
      <c r="M25" s="375" t="s">
        <v>1094</v>
      </c>
      <c r="N25" s="376"/>
      <c r="O25" s="376"/>
      <c r="P25" s="376"/>
      <c r="Q25" s="376"/>
      <c r="R25" s="377"/>
      <c r="S25" s="293" t="str">
        <f>IF(Summary!$X84="E","E","")</f>
        <v/>
      </c>
      <c r="T25" s="293" t="str">
        <f>IF(Summary!$Y84="Y","R","")</f>
        <v/>
      </c>
      <c r="U25" s="607" t="s">
        <v>1136</v>
      </c>
      <c r="W25" s="476" t="str">
        <f>'Fun Patches'!C26</f>
        <v>&lt;List Patch Here&gt;</v>
      </c>
      <c r="X25" s="475" t="str">
        <f>IF(Summary!$X134="E","E","")</f>
        <v/>
      </c>
      <c r="Y25" s="475" t="str">
        <f>IF(Summary!$Y134="Y","R","")</f>
        <v/>
      </c>
      <c r="AA25" s="472"/>
      <c r="AB25" s="287"/>
      <c r="AC25" s="288"/>
    </row>
    <row r="26" spans="2:29" ht="12.95" customHeight="1">
      <c r="B26" s="360"/>
      <c r="C26" s="365" t="s">
        <v>692</v>
      </c>
      <c r="D26" s="334" t="str">
        <f>IF(Badges!$O680="A","/","")</f>
        <v/>
      </c>
      <c r="E26" s="334" t="str">
        <f>IF(Badges!$O684="A","/","")</f>
        <v/>
      </c>
      <c r="F26" s="334" t="str">
        <f>IF(Badges!$O688="A","/","")</f>
        <v/>
      </c>
      <c r="G26" s="334" t="str">
        <f>IF(Badges!$O692="A","/","")</f>
        <v/>
      </c>
      <c r="H26" s="334" t="str">
        <f>IF(Badges!$O696="A","/","")</f>
        <v/>
      </c>
      <c r="I26" s="301" t="str">
        <f>IF(Summary!$X34="E","E","")</f>
        <v/>
      </c>
      <c r="J26" s="301" t="str">
        <f>IF(Summary!$Y34="Y","R","")</f>
        <v/>
      </c>
      <c r="K26" s="285" t="str">
        <f>IF(COUNT(#REF!)=2,MAX(#REF!),"")</f>
        <v/>
      </c>
      <c r="L26" s="398"/>
      <c r="M26" s="398"/>
      <c r="N26" s="399"/>
      <c r="O26" s="399"/>
      <c r="P26" s="399"/>
      <c r="Q26" s="399"/>
      <c r="R26" s="399"/>
      <c r="S26" s="470"/>
      <c r="T26" s="470"/>
      <c r="U26" s="607"/>
      <c r="W26" s="476" t="str">
        <f>'Fun Patches'!C27</f>
        <v>&lt;List Patch Here&gt;</v>
      </c>
      <c r="X26" s="475" t="str">
        <f>IF(Summary!$X135="E","E","")</f>
        <v/>
      </c>
      <c r="Y26" s="475" t="str">
        <f>IF(Summary!$Y135="Y","R","")</f>
        <v/>
      </c>
      <c r="AA26" s="472"/>
      <c r="AB26" s="287"/>
      <c r="AC26" s="288"/>
    </row>
    <row r="27" spans="2:29" ht="12.95" customHeight="1" thickBot="1">
      <c r="B27" s="360"/>
      <c r="C27" s="374" t="s">
        <v>713</v>
      </c>
      <c r="D27" s="297" t="str">
        <f>IF(Badges!$O703="A","/","")</f>
        <v/>
      </c>
      <c r="E27" s="297" t="str">
        <f>IF(Badges!$O707="A","/","")</f>
        <v/>
      </c>
      <c r="F27" s="297" t="str">
        <f>IF(Badges!$O711="A","/","")</f>
        <v/>
      </c>
      <c r="G27" s="297" t="str">
        <f>IF(Badges!$O715="A","/","")</f>
        <v/>
      </c>
      <c r="H27" s="297" t="str">
        <f>IF(Badges!$O719="A","/","")</f>
        <v/>
      </c>
      <c r="I27" s="295" t="str">
        <f>IF(Summary!$X35="E","E","")</f>
        <v/>
      </c>
      <c r="J27" s="295" t="str">
        <f>IF(Summary!$Y35="Y","R","")</f>
        <v/>
      </c>
      <c r="L27" s="300"/>
      <c r="M27" s="300"/>
      <c r="N27" s="300"/>
      <c r="O27" s="300"/>
      <c r="P27" s="300"/>
      <c r="Q27" s="300"/>
      <c r="R27" s="300"/>
      <c r="S27" s="307"/>
      <c r="T27" s="307"/>
      <c r="U27" s="607"/>
      <c r="W27" s="476" t="str">
        <f>'Fun Patches'!C28</f>
        <v>&lt;List Patch Here&gt;</v>
      </c>
      <c r="X27" s="475" t="str">
        <f>IF(Summary!$X136="E","E","")</f>
        <v/>
      </c>
      <c r="Y27" s="475" t="str">
        <f>IF(Summary!$Y136="Y","R","")</f>
        <v/>
      </c>
      <c r="AA27" s="472"/>
      <c r="AB27" s="287"/>
      <c r="AC27" s="288"/>
    </row>
    <row r="28" spans="2:29" ht="12.95" customHeight="1">
      <c r="B28" s="360"/>
      <c r="C28" s="365" t="s">
        <v>734</v>
      </c>
      <c r="D28" s="292" t="str">
        <f>IF(Badges!$O726="A","/","")</f>
        <v/>
      </c>
      <c r="E28" s="292" t="str">
        <f>IF(Badges!$O730="A","/","")</f>
        <v/>
      </c>
      <c r="F28" s="292" t="str">
        <f>IF(Badges!$O734="A","/","")</f>
        <v/>
      </c>
      <c r="G28" s="292" t="str">
        <f>IF(Badges!$O738="A","/","")</f>
        <v/>
      </c>
      <c r="H28" s="292" t="str">
        <f>IF(Badges!$O742="A","/","")</f>
        <v/>
      </c>
      <c r="I28" s="293" t="str">
        <f>IF(Summary!$X36="E","E","")</f>
        <v/>
      </c>
      <c r="J28" s="293" t="str">
        <f>IF(Summary!$Y36="Y","R","")</f>
        <v/>
      </c>
      <c r="L28" s="611" t="str">
        <f>'Age-Level'!C117</f>
        <v>Investiture</v>
      </c>
      <c r="M28" s="611"/>
      <c r="N28" s="611"/>
      <c r="O28" s="611"/>
      <c r="P28" s="611"/>
      <c r="Q28" s="611"/>
      <c r="R28" s="613"/>
      <c r="S28" s="293" t="str">
        <f>IF(Summary!$X108="E","E","")</f>
        <v/>
      </c>
      <c r="T28" s="293" t="str">
        <f>IF(Summary!$Y108="Y","R","")</f>
        <v/>
      </c>
      <c r="U28" s="607"/>
      <c r="W28" s="476" t="str">
        <f>'Fun Patches'!C29</f>
        <v>&lt;List Patch Here&gt;</v>
      </c>
      <c r="X28" s="475" t="str">
        <f>IF(Summary!$X137="E","E","")</f>
        <v/>
      </c>
      <c r="Y28" s="475" t="str">
        <f>IF(Summary!$Y137="Y","R","")</f>
        <v/>
      </c>
      <c r="AA28" s="472"/>
      <c r="AB28" s="287"/>
      <c r="AC28" s="288"/>
    </row>
    <row r="29" spans="2:29" ht="12.95" customHeight="1">
      <c r="B29" s="360"/>
      <c r="C29" s="365" t="s">
        <v>1059</v>
      </c>
      <c r="D29" s="334" t="str">
        <f>IF(Badges!$O103="A","/","")</f>
        <v/>
      </c>
      <c r="E29" s="334" t="str">
        <f>IF(Badges!$O107="A","/","")</f>
        <v/>
      </c>
      <c r="F29" s="334" t="str">
        <f>IF(Badges!$O111="A","/","")</f>
        <v/>
      </c>
      <c r="G29" s="334" t="str">
        <f>IF(Badges!$O115="A","/","")</f>
        <v/>
      </c>
      <c r="H29" s="334" t="str">
        <f>IF(Badges!$O119="A","/","")</f>
        <v/>
      </c>
      <c r="I29" s="301" t="str">
        <f>IF(Summary!$X8="E","E","")</f>
        <v/>
      </c>
      <c r="J29" s="301" t="str">
        <f>IF(Summary!$Y8="Y","R","")</f>
        <v/>
      </c>
      <c r="L29" s="611" t="str">
        <f>'Age-Level'!C118</f>
        <v>Rededication (1st year)</v>
      </c>
      <c r="M29" s="611"/>
      <c r="N29" s="611"/>
      <c r="O29" s="611"/>
      <c r="P29" s="611"/>
      <c r="Q29" s="611"/>
      <c r="R29" s="613"/>
      <c r="S29" s="293" t="str">
        <f>IF(Summary!$X109="E","E","")</f>
        <v/>
      </c>
      <c r="T29" s="293" t="str">
        <f>IF(Summary!$Y109="Y","R","")</f>
        <v/>
      </c>
      <c r="U29" s="607"/>
      <c r="W29" s="476" t="str">
        <f>'Fun Patches'!C30</f>
        <v>&lt;List Patch Here&gt;</v>
      </c>
      <c r="X29" s="475" t="str">
        <f>IF(Summary!$X138="E","E","")</f>
        <v/>
      </c>
      <c r="Y29" s="475" t="str">
        <f>IF(Summary!$Y138="Y","R","")</f>
        <v/>
      </c>
      <c r="AA29" s="472"/>
      <c r="AB29" s="287"/>
      <c r="AC29" s="288"/>
    </row>
    <row r="30" spans="2:29" ht="12.95" customHeight="1" thickBot="1">
      <c r="B30" s="360"/>
      <c r="C30" s="369" t="s">
        <v>1095</v>
      </c>
      <c r="D30" s="297" t="str">
        <f>IF(Badges!$O749="A","/","")</f>
        <v/>
      </c>
      <c r="E30" s="297" t="str">
        <f>IF(Badges!$O753="A","/","")</f>
        <v/>
      </c>
      <c r="F30" s="297" t="str">
        <f>IF(Badges!$O757="A","/","")</f>
        <v/>
      </c>
      <c r="G30" s="297" t="str">
        <f>IF(Badges!$O761="A","/","")</f>
        <v/>
      </c>
      <c r="H30" s="297" t="str">
        <f>IF(Badges!$O765="A","/","")</f>
        <v/>
      </c>
      <c r="I30" s="295" t="str">
        <f>IF(Summary!$X37="E","E","")</f>
        <v/>
      </c>
      <c r="J30" s="295" t="str">
        <f>IF(Summary!$Y37="Y","R","")</f>
        <v/>
      </c>
      <c r="L30" s="611" t="str">
        <f>'Age-Level'!C119</f>
        <v>Rededication (2nd year)</v>
      </c>
      <c r="M30" s="611"/>
      <c r="N30" s="611"/>
      <c r="O30" s="611"/>
      <c r="P30" s="611"/>
      <c r="Q30" s="611"/>
      <c r="R30" s="613"/>
      <c r="S30" s="293" t="str">
        <f>IF(Summary!$X110="E","E","")</f>
        <v/>
      </c>
      <c r="T30" s="293" t="str">
        <f>IF(Summary!$Y110="Y","R","")</f>
        <v/>
      </c>
      <c r="U30" s="607"/>
      <c r="W30" s="476" t="str">
        <f>'Fun Patches'!C31</f>
        <v>&lt;List Patch Here&gt;</v>
      </c>
      <c r="X30" s="475" t="str">
        <f>IF(Summary!$X139="E","E","")</f>
        <v/>
      </c>
      <c r="Y30" s="475" t="str">
        <f>IF(Summary!$Y139="Y","R","")</f>
        <v/>
      </c>
      <c r="AA30" s="472"/>
      <c r="AB30" s="287"/>
      <c r="AC30" s="288"/>
    </row>
    <row r="31" spans="2:29" ht="12.95" customHeight="1">
      <c r="B31" s="360"/>
      <c r="C31" s="370" t="s">
        <v>756</v>
      </c>
      <c r="D31" s="292" t="str">
        <f>IF(Badges!$O772="A","/","")</f>
        <v/>
      </c>
      <c r="E31" s="292" t="str">
        <f>IF(Badges!$O776="A","/","")</f>
        <v/>
      </c>
      <c r="F31" s="292" t="str">
        <f>IF(Badges!$O780="A","/","")</f>
        <v/>
      </c>
      <c r="G31" s="292" t="str">
        <f>IF(Badges!$O784="A","/","")</f>
        <v/>
      </c>
      <c r="H31" s="292" t="str">
        <f>IF(Badges!$O788="A","/","")</f>
        <v/>
      </c>
      <c r="I31" s="293" t="str">
        <f>IF(Summary!$X38="E","E","")</f>
        <v/>
      </c>
      <c r="J31" s="293" t="str">
        <f>IF(Summary!$Y38="Y","R","")</f>
        <v/>
      </c>
      <c r="L31" s="611" t="str">
        <f>'Age-Level'!C120</f>
        <v>Rededication (3rd year)</v>
      </c>
      <c r="M31" s="611"/>
      <c r="N31" s="611"/>
      <c r="O31" s="611"/>
      <c r="P31" s="611"/>
      <c r="Q31" s="611"/>
      <c r="R31" s="613"/>
      <c r="S31" s="293" t="str">
        <f>IF(Summary!$X111="E","E","")</f>
        <v/>
      </c>
      <c r="T31" s="293" t="str">
        <f>IF(Summary!$Y111="Y","R","")</f>
        <v/>
      </c>
      <c r="U31" s="607"/>
      <c r="W31" s="476" t="str">
        <f>'Fun Patches'!C32</f>
        <v>&lt;List Patch Here&gt;</v>
      </c>
      <c r="X31" s="475" t="str">
        <f>IF(Summary!$X140="E","E","")</f>
        <v/>
      </c>
      <c r="Y31" s="475" t="str">
        <f>IF(Summary!$Y140="Y","R","")</f>
        <v/>
      </c>
      <c r="AA31" s="472"/>
      <c r="AB31" s="287"/>
      <c r="AC31" s="288"/>
    </row>
    <row r="32" spans="2:29" ht="12.95" customHeight="1" thickBot="1">
      <c r="B32" s="360"/>
      <c r="C32" s="374" t="s">
        <v>777</v>
      </c>
      <c r="D32" s="297" t="str">
        <f>IF(Badges!$O791="C","/","")</f>
        <v/>
      </c>
      <c r="E32" s="297" t="str">
        <f>IF(Badges!$O792="C","/","")</f>
        <v/>
      </c>
      <c r="F32" s="297" t="str">
        <f>IF(Badges!$O793="C","/","")</f>
        <v/>
      </c>
      <c r="G32" s="297" t="str">
        <f>IF(Badges!$O794="C","/","")</f>
        <v/>
      </c>
      <c r="H32" s="297" t="str">
        <f>IF(Badges!$O795="C","/","")</f>
        <v/>
      </c>
      <c r="I32" s="295" t="str">
        <f>IF(Summary!$X39="E","E","")</f>
        <v/>
      </c>
      <c r="J32" s="295" t="str">
        <f>IF(Summary!$Y39="Y","R","")</f>
        <v/>
      </c>
      <c r="L32" s="398"/>
      <c r="M32" s="398"/>
      <c r="N32" s="399"/>
      <c r="O32" s="399"/>
      <c r="P32" s="399"/>
      <c r="Q32" s="399"/>
      <c r="R32" s="399"/>
      <c r="S32" s="470"/>
      <c r="T32" s="470"/>
      <c r="U32" s="607"/>
      <c r="W32" s="476" t="str">
        <f>'Fun Patches'!C33</f>
        <v>&lt;List Patch Here&gt;</v>
      </c>
      <c r="X32" s="475" t="str">
        <f>IF(Summary!$X141="E","E","")</f>
        <v/>
      </c>
      <c r="Y32" s="475" t="str">
        <f>IF(Summary!$Y141="Y","R","")</f>
        <v/>
      </c>
      <c r="AA32" s="472"/>
      <c r="AB32" s="287"/>
      <c r="AC32" s="288"/>
    </row>
    <row r="33" spans="2:29" ht="12.95" customHeight="1">
      <c r="B33" s="360"/>
      <c r="C33" s="361" t="s">
        <v>1096</v>
      </c>
      <c r="D33" s="292" t="str">
        <f>IF(Badges!$O802="A","/","")</f>
        <v/>
      </c>
      <c r="E33" s="292" t="str">
        <f>IF(Badges!$O806="A","/","")</f>
        <v/>
      </c>
      <c r="F33" s="292" t="str">
        <f>IF(Badges!$O810="A","/","")</f>
        <v/>
      </c>
      <c r="G33" s="292" t="str">
        <f>IF(Badges!$O814="A","/","")</f>
        <v/>
      </c>
      <c r="H33" s="292" t="str">
        <f>IF(Badges!$O818="A","/","")</f>
        <v/>
      </c>
      <c r="I33" s="293" t="str">
        <f>IF(Summary!$X40="E","E","")</f>
        <v/>
      </c>
      <c r="J33" s="293" t="str">
        <f>IF(Summary!$Y40="Y","R","")</f>
        <v/>
      </c>
      <c r="L33" s="300"/>
      <c r="M33" s="300"/>
      <c r="N33" s="300"/>
      <c r="O33" s="300"/>
      <c r="P33" s="300"/>
      <c r="Q33" s="300"/>
      <c r="R33" s="300"/>
      <c r="S33" s="307"/>
      <c r="T33" s="307"/>
      <c r="U33" s="607"/>
      <c r="W33" s="476" t="str">
        <f>'Fun Patches'!C34</f>
        <v>&lt;List Patch Here&gt;</v>
      </c>
      <c r="X33" s="475" t="str">
        <f>IF(Summary!$X142="E","E","")</f>
        <v/>
      </c>
      <c r="Y33" s="475" t="str">
        <f>IF(Summary!$Y142="Y","R","")</f>
        <v/>
      </c>
      <c r="AA33" s="472"/>
      <c r="AB33" s="287"/>
      <c r="AC33" s="288"/>
    </row>
    <row r="34" spans="2:29" ht="12.95" customHeight="1">
      <c r="B34" s="360"/>
      <c r="C34" s="369" t="s">
        <v>1060</v>
      </c>
      <c r="D34" s="334" t="str">
        <f>IF(Badges!$O825="A","/","")</f>
        <v/>
      </c>
      <c r="E34" s="334" t="str">
        <f>IF(Badges!$O829="A","/","")</f>
        <v/>
      </c>
      <c r="F34" s="334" t="str">
        <f>IF(Badges!$O833="A","/","")</f>
        <v/>
      </c>
      <c r="G34" s="334" t="str">
        <f>IF(Badges!$O837="A","/","")</f>
        <v/>
      </c>
      <c r="H34" s="334" t="str">
        <f>IF(Badges!$O841="A","/","")</f>
        <v/>
      </c>
      <c r="I34" s="301" t="str">
        <f>IF(Summary!$X41="E","E","")</f>
        <v/>
      </c>
      <c r="J34" s="301" t="str">
        <f>IF(Summary!$Y41="Y","R","")</f>
        <v/>
      </c>
      <c r="L34" s="612" t="str">
        <f>'Council Own'!B6</f>
        <v>&lt;&lt;List Badge 1 Here&gt;&gt;</v>
      </c>
      <c r="M34" s="613"/>
      <c r="N34" s="292" t="str">
        <f>IF('Council Own'!$O11="A","/","")</f>
        <v/>
      </c>
      <c r="O34" s="292" t="str">
        <f>IF('Council Own'!$O15="A","/","")</f>
        <v/>
      </c>
      <c r="P34" s="292" t="str">
        <f>IF('Council Own'!$O19="A","/","")</f>
        <v/>
      </c>
      <c r="Q34" s="292" t="str">
        <f>IF('Council Own'!$O23="A","/","")</f>
        <v/>
      </c>
      <c r="R34" s="292" t="str">
        <f>IF('Council Own'!$O27="A","/","")</f>
        <v/>
      </c>
      <c r="S34" s="293" t="str">
        <f>IF(Summary!$X86="E","E","")</f>
        <v/>
      </c>
      <c r="T34" s="308" t="str">
        <f>IF(Summary!$Y86="Y","R","")</f>
        <v/>
      </c>
      <c r="U34" s="607"/>
      <c r="W34" s="476" t="str">
        <f>'Fun Patches'!C35</f>
        <v>&lt;List Patch Here&gt;</v>
      </c>
      <c r="X34" s="475" t="str">
        <f>IF(Summary!$X143="E","E","")</f>
        <v/>
      </c>
      <c r="Y34" s="475" t="str">
        <f>IF(Summary!$Y143="Y","R","")</f>
        <v/>
      </c>
      <c r="AA34" s="472"/>
      <c r="AB34" s="287"/>
      <c r="AC34" s="288"/>
    </row>
    <row r="35" spans="2:29" ht="12.95" customHeight="1">
      <c r="L35" s="612" t="str">
        <f>'Council Own'!B30</f>
        <v>&lt;&lt;List Badge 2 Here&gt;&gt;</v>
      </c>
      <c r="M35" s="613"/>
      <c r="N35" s="292" t="str">
        <f>IF('Council Own'!$O35="A","/","")</f>
        <v/>
      </c>
      <c r="O35" s="292" t="str">
        <f>IF('Council Own'!$O39="A","/","")</f>
        <v/>
      </c>
      <c r="P35" s="292" t="str">
        <f>IF('Council Own'!$O43="A","/","")</f>
        <v/>
      </c>
      <c r="Q35" s="292" t="str">
        <f>IF('Council Own'!$O47="A","/","")</f>
        <v/>
      </c>
      <c r="R35" s="292" t="str">
        <f>IF('Council Own'!$O51="A","/","")</f>
        <v/>
      </c>
      <c r="S35" s="293" t="str">
        <f>IF(Summary!$X87="E","E","")</f>
        <v/>
      </c>
      <c r="T35" s="308" t="str">
        <f>IF(Summary!$Y87="Y","R","")</f>
        <v/>
      </c>
      <c r="U35" s="607"/>
      <c r="W35" s="476" t="str">
        <f>'Fun Patches'!C36</f>
        <v>&lt;List Patch Here&gt;</v>
      </c>
      <c r="X35" s="475" t="str">
        <f>IF(Summary!$X144="E","E","")</f>
        <v/>
      </c>
      <c r="Y35" s="475" t="str">
        <f>IF(Summary!$Y144="Y","R","")</f>
        <v/>
      </c>
      <c r="AA35" s="472"/>
      <c r="AB35" s="287"/>
      <c r="AC35" s="288"/>
    </row>
    <row r="36" spans="2:29" ht="12.95" customHeight="1">
      <c r="L36" s="614" t="str">
        <f>'Council Own'!B54</f>
        <v>&lt;&lt;List Badge 3 Here&gt;&gt;</v>
      </c>
      <c r="M36" s="615"/>
      <c r="N36" s="334" t="str">
        <f>IF('Council Own'!$O59="A","/","")</f>
        <v/>
      </c>
      <c r="O36" s="334" t="str">
        <f>IF('Council Own'!$O63="A","/","")</f>
        <v/>
      </c>
      <c r="P36" s="334" t="str">
        <f>IF('Council Own'!$O67="A","/","")</f>
        <v/>
      </c>
      <c r="Q36" s="334" t="str">
        <f>IF('Council Own'!$O71="A","/","")</f>
        <v/>
      </c>
      <c r="R36" s="334" t="str">
        <f>IF('Council Own'!$O75="A","/","")</f>
        <v/>
      </c>
      <c r="S36" s="301" t="str">
        <f>IF(Summary!$X88="E","E","")</f>
        <v/>
      </c>
      <c r="T36" s="335" t="str">
        <f>IF(Summary!$Y88="Y","R","")</f>
        <v/>
      </c>
      <c r="U36" s="607"/>
      <c r="W36" s="476" t="str">
        <f>'Fun Patches'!C37</f>
        <v>&lt;List Patch Here&gt;</v>
      </c>
      <c r="X36" s="475" t="str">
        <f>IF(Summary!$X145="E","E","")</f>
        <v/>
      </c>
      <c r="Y36" s="475" t="str">
        <f>IF(Summary!$Y145="Y","R","")</f>
        <v/>
      </c>
      <c r="AA36" s="472"/>
      <c r="AB36" s="287"/>
      <c r="AC36" s="288"/>
    </row>
    <row r="37" spans="2:29" ht="12.95" customHeight="1">
      <c r="B37" s="382"/>
      <c r="C37" s="361" t="s">
        <v>509</v>
      </c>
      <c r="D37" s="292" t="str">
        <f>IF(Badges!$O473="A","/","")</f>
        <v/>
      </c>
      <c r="E37" s="292" t="str">
        <f>IF(Badges!$O477="A","/","")</f>
        <v/>
      </c>
      <c r="F37" s="292" t="str">
        <f>IF(Badges!$O481="A","/","")</f>
        <v/>
      </c>
      <c r="G37" s="292" t="str">
        <f>IF(Badges!$O485="A","/","")</f>
        <v/>
      </c>
      <c r="H37" s="292" t="str">
        <f>IF(Badges!$O489="A","/","")</f>
        <v/>
      </c>
      <c r="I37" s="293" t="str">
        <f>IF(Summary!$X25="E","E","")</f>
        <v/>
      </c>
      <c r="J37" s="293" t="str">
        <f>IF(Summary!$Y25="Y","R","")</f>
        <v/>
      </c>
      <c r="L37" s="614" t="str">
        <f>'Council Own'!B78</f>
        <v>&lt;&lt;List Badge 4 Here&gt;&gt;</v>
      </c>
      <c r="M37" s="615"/>
      <c r="N37" s="334" t="str">
        <f>IF('Council Own'!$O83="A","/","")</f>
        <v/>
      </c>
      <c r="O37" s="334" t="str">
        <f>IF('Council Own'!$O87="A","/","")</f>
        <v/>
      </c>
      <c r="P37" s="334" t="str">
        <f>IF('Council Own'!$O91="A","/","")</f>
        <v/>
      </c>
      <c r="Q37" s="334" t="str">
        <f>IF('Council Own'!$O95="A","/","")</f>
        <v/>
      </c>
      <c r="R37" s="334" t="str">
        <f>IF('Council Own'!$O99="A","/","")</f>
        <v/>
      </c>
      <c r="S37" s="301" t="str">
        <f>IF(Summary!$X89="E","E","")</f>
        <v/>
      </c>
      <c r="T37" s="335" t="str">
        <f>IF(Summary!$Y89="Y","R","")</f>
        <v/>
      </c>
      <c r="U37" s="607"/>
      <c r="W37" s="476" t="str">
        <f>'Fun Patches'!C38</f>
        <v>&lt;List Patch Here&gt;</v>
      </c>
      <c r="X37" s="475" t="str">
        <f>IF(Summary!$X146="E","E","")</f>
        <v/>
      </c>
      <c r="Y37" s="475" t="str">
        <f>IF(Summary!$Y146="Y","R","")</f>
        <v/>
      </c>
      <c r="AA37" s="472"/>
      <c r="AB37" s="287"/>
      <c r="AC37" s="288"/>
    </row>
    <row r="38" spans="2:29" ht="12.95" customHeight="1" thickBot="1">
      <c r="B38" s="383"/>
      <c r="C38" s="374" t="s">
        <v>676</v>
      </c>
      <c r="D38" s="297" t="str">
        <f>IF(Badges!$O657="A","/","")</f>
        <v/>
      </c>
      <c r="E38" s="297" t="str">
        <f>IF(Badges!$O661="A","/","")</f>
        <v/>
      </c>
      <c r="F38" s="297" t="str">
        <f>IF(Badges!$O665="A","/","")</f>
        <v/>
      </c>
      <c r="G38" s="297" t="str">
        <f>IF(Badges!$O669="A","/","")</f>
        <v/>
      </c>
      <c r="H38" s="297" t="str">
        <f>IF(Badges!$O673="A","/","")</f>
        <v/>
      </c>
      <c r="I38" s="295" t="str">
        <f>IF(Summary!$X33="E","E","")</f>
        <v/>
      </c>
      <c r="J38" s="295" t="str">
        <f>IF(Summary!$Y33="Y","R","")</f>
        <v/>
      </c>
      <c r="L38" s="614" t="str">
        <f>'Council Own'!B102</f>
        <v>&lt;&lt;List Badge 5 Here&gt;&gt;</v>
      </c>
      <c r="M38" s="615"/>
      <c r="N38" s="334" t="str">
        <f>IF('Council Own'!$O107="A","/","")</f>
        <v/>
      </c>
      <c r="O38" s="334" t="str">
        <f>IF('Council Own'!$O111="A","/","")</f>
        <v/>
      </c>
      <c r="P38" s="334" t="str">
        <f>IF('Council Own'!$O115="A","/","")</f>
        <v/>
      </c>
      <c r="Q38" s="334" t="str">
        <f>IF('Council Own'!$O119="A","/","")</f>
        <v/>
      </c>
      <c r="R38" s="334" t="str">
        <f>IF('Council Own'!$O123="A","/","")</f>
        <v/>
      </c>
      <c r="S38" s="301" t="str">
        <f>IF(Summary!$X90="E","E","")</f>
        <v/>
      </c>
      <c r="T38" s="335" t="str">
        <f>IF(Summary!$Y90="Y","R","")</f>
        <v/>
      </c>
      <c r="U38" s="607"/>
      <c r="W38" s="476" t="str">
        <f>'Fun Patches'!C39</f>
        <v>&lt;List Patch Here&gt;</v>
      </c>
      <c r="X38" s="475" t="str">
        <f>IF(Summary!$X147="E","E","")</f>
        <v/>
      </c>
      <c r="Y38" s="475" t="str">
        <f>IF(Summary!$Y147="Y","R","")</f>
        <v/>
      </c>
      <c r="AA38" s="472"/>
      <c r="AB38" s="287"/>
      <c r="AC38" s="288"/>
    </row>
    <row r="39" spans="2:29" ht="12.95" customHeight="1">
      <c r="B39" s="383"/>
      <c r="C39" s="361" t="s">
        <v>498</v>
      </c>
      <c r="D39" s="292" t="str">
        <f>IF(Badges!$O458="A","/","")</f>
        <v/>
      </c>
      <c r="E39" s="292" t="str">
        <f>IF(Badges!$O460="A","/","")</f>
        <v/>
      </c>
      <c r="F39" s="292" t="str">
        <f>IF(Badges!$O462="A","/","")</f>
        <v/>
      </c>
      <c r="G39" s="292" t="str">
        <f>IF(Badges!$O464="A","/","")</f>
        <v/>
      </c>
      <c r="H39" s="292" t="str">
        <f>IF(Badges!$O466="A","/","")</f>
        <v/>
      </c>
      <c r="I39" s="293" t="str">
        <f>IF(Summary!$X24="E","E","")</f>
        <v/>
      </c>
      <c r="J39" s="293" t="str">
        <f>IF(Summary!$Y24="Y","R","")</f>
        <v/>
      </c>
      <c r="L39" s="614" t="str">
        <f>'Council Own'!B125</f>
        <v>&lt;&lt;List Badge 6 Here&gt;&gt;</v>
      </c>
      <c r="M39" s="615"/>
      <c r="N39" s="334" t="str">
        <f>IF('Council Own'!$O130="A","/","")</f>
        <v/>
      </c>
      <c r="O39" s="334" t="str">
        <f>IF('Council Own'!$O134="A","/","")</f>
        <v/>
      </c>
      <c r="P39" s="334" t="str">
        <f>IF('Council Own'!$O138="A","/","")</f>
        <v/>
      </c>
      <c r="Q39" s="334" t="str">
        <f>IF('Council Own'!$O142="A","/","")</f>
        <v/>
      </c>
      <c r="R39" s="334" t="str">
        <f>IF('Council Own'!$O146="A","/","")</f>
        <v/>
      </c>
      <c r="S39" s="301" t="str">
        <f>IF(Summary!$X91="E","E","")</f>
        <v/>
      </c>
      <c r="T39" s="335" t="str">
        <f>IF(Summary!$Y91="Y","R","")</f>
        <v/>
      </c>
      <c r="U39" s="607"/>
      <c r="W39" s="476" t="str">
        <f>'Fun Patches'!C40</f>
        <v>&lt;List Patch Here&gt;</v>
      </c>
      <c r="X39" s="475" t="str">
        <f>IF(Summary!$X148="E","E","")</f>
        <v/>
      </c>
      <c r="Y39" s="475" t="str">
        <f>IF(Summary!$Y148="Y","R","")</f>
        <v/>
      </c>
      <c r="AA39" s="472"/>
      <c r="AB39" s="287"/>
      <c r="AC39" s="288"/>
    </row>
    <row r="40" spans="2:29" ht="12.95" customHeight="1">
      <c r="B40" s="384"/>
      <c r="C40" s="369" t="s">
        <v>340</v>
      </c>
      <c r="D40" s="292" t="str">
        <f>IF(Badges!$O284="A","/","")</f>
        <v/>
      </c>
      <c r="E40" s="292" t="str">
        <f>IF(Badges!$O286="A","/","")</f>
        <v/>
      </c>
      <c r="F40" s="292" t="str">
        <f>IF(Badges!$O288="A","/","")</f>
        <v/>
      </c>
      <c r="G40" s="292" t="str">
        <f>IF(Badges!$O290="A","/","")</f>
        <v/>
      </c>
      <c r="H40" s="292" t="str">
        <f>IF(Badges!$O292="A","/","")</f>
        <v/>
      </c>
      <c r="I40" s="293" t="str">
        <f>IF(Summary!$X16="E","E","")</f>
        <v/>
      </c>
      <c r="J40" s="293" t="str">
        <f>IF(Summary!$Y16="Y","R","")</f>
        <v/>
      </c>
      <c r="L40" s="614" t="str">
        <f>'Council Own'!B149</f>
        <v>&lt;&lt;List Badge 7 Here&gt;&gt;</v>
      </c>
      <c r="M40" s="615"/>
      <c r="N40" s="334" t="str">
        <f>IF('Council Own'!$O154="A","/","")</f>
        <v/>
      </c>
      <c r="O40" s="334" t="str">
        <f>IF('Council Own'!$O158="A","/","")</f>
        <v/>
      </c>
      <c r="P40" s="334" t="str">
        <f>IF('Council Own'!$O162="A","/","")</f>
        <v/>
      </c>
      <c r="Q40" s="334" t="str">
        <f>IF('Council Own'!$O166="A","/","")</f>
        <v/>
      </c>
      <c r="R40" s="334" t="str">
        <f>IF('Council Own'!$O170="A","/","")</f>
        <v/>
      </c>
      <c r="S40" s="301" t="str">
        <f>IF(Summary!$X92="E","E","")</f>
        <v/>
      </c>
      <c r="T40" s="335" t="str">
        <f>IF(Summary!$Y92="Y","R","")</f>
        <v/>
      </c>
      <c r="U40" s="607"/>
      <c r="W40" s="476" t="str">
        <f>'Fun Patches'!C41</f>
        <v>&lt;List Patch Here&gt;</v>
      </c>
      <c r="X40" s="475" t="str">
        <f>IF(Summary!$X149="E","E","")</f>
        <v/>
      </c>
      <c r="Y40" s="475" t="str">
        <f>IF(Summary!$Y149="Y","R","")</f>
        <v/>
      </c>
      <c r="AA40" s="472"/>
      <c r="AB40" s="287"/>
      <c r="AC40" s="288"/>
    </row>
    <row r="41" spans="2:29" ht="12.95" customHeight="1">
      <c r="L41" s="614" t="str">
        <f>'Council Own'!B173</f>
        <v>&lt;&lt;List Badge 8 Here&gt;&gt;</v>
      </c>
      <c r="M41" s="615"/>
      <c r="N41" s="334" t="str">
        <f>IF('Council Own'!$O178="A","/","")</f>
        <v/>
      </c>
      <c r="O41" s="334" t="str">
        <f>IF('Council Own'!$O182="A","/","")</f>
        <v/>
      </c>
      <c r="P41" s="334" t="str">
        <f>IF('Council Own'!$O186="A","/","")</f>
        <v/>
      </c>
      <c r="Q41" s="334" t="str">
        <f>IF('Council Own'!$O190="A","/","")</f>
        <v/>
      </c>
      <c r="R41" s="334" t="str">
        <f>IF('Council Own'!$O194="A","/","")</f>
        <v/>
      </c>
      <c r="S41" s="301" t="str">
        <f>IF(Summary!$X93="E","E","")</f>
        <v/>
      </c>
      <c r="T41" s="335" t="str">
        <f>IF(Summary!$Y93="Y","R","")</f>
        <v/>
      </c>
      <c r="U41" s="607"/>
      <c r="W41" s="476" t="str">
        <f>'Fun Patches'!C42</f>
        <v>&lt;List Patch Here&gt;</v>
      </c>
      <c r="X41" s="475" t="str">
        <f>IF(Summary!$X150="E","E","")</f>
        <v/>
      </c>
      <c r="Y41" s="475" t="str">
        <f>IF(Summary!$Y150="Y","R","")</f>
        <v/>
      </c>
      <c r="AA41" s="472"/>
      <c r="AB41" s="287"/>
      <c r="AC41" s="288"/>
    </row>
    <row r="42" spans="2:29" ht="12.95" customHeight="1">
      <c r="L42" s="614" t="str">
        <f>'Council Own'!B197</f>
        <v>&lt;&lt;List Badge 9 Here&gt;&gt;</v>
      </c>
      <c r="M42" s="615"/>
      <c r="N42" s="334" t="str">
        <f>IF('Council Own'!$O202="A","/","")</f>
        <v/>
      </c>
      <c r="O42" s="334" t="str">
        <f>IF('Council Own'!$O206="A","/","")</f>
        <v/>
      </c>
      <c r="P42" s="334" t="str">
        <f>IF('Council Own'!$O210="A","/","")</f>
        <v/>
      </c>
      <c r="Q42" s="334" t="str">
        <f>IF('Council Own'!$O214="A","/","")</f>
        <v/>
      </c>
      <c r="R42" s="334" t="str">
        <f>IF('Council Own'!$O218="A","/","")</f>
        <v/>
      </c>
      <c r="S42" s="301" t="str">
        <f>IF(Summary!$X94="E","E","")</f>
        <v/>
      </c>
      <c r="T42" s="335" t="str">
        <f>IF(Summary!$Y94="Y","R","")</f>
        <v/>
      </c>
      <c r="U42" s="607"/>
      <c r="W42" s="476" t="str">
        <f>'Fun Patches'!C43</f>
        <v>&lt;List Patch Here&gt;</v>
      </c>
      <c r="X42" s="475" t="str">
        <f>IF(Summary!$X151="E","E","")</f>
        <v/>
      </c>
      <c r="Y42" s="475" t="str">
        <f>IF(Summary!$Y151="Y","R","")</f>
        <v/>
      </c>
      <c r="AA42" s="472"/>
      <c r="AB42" s="287"/>
      <c r="AC42" s="288"/>
    </row>
    <row r="43" spans="2:29" ht="12.95" customHeight="1">
      <c r="B43" s="360"/>
      <c r="C43" s="361" t="s">
        <v>1061</v>
      </c>
      <c r="D43" s="292" t="str">
        <f>IF(Badges!$O846="C","/","")</f>
        <v/>
      </c>
      <c r="E43" s="292" t="str">
        <f>IF(Badges!$O847="C","/","")</f>
        <v/>
      </c>
      <c r="F43" s="292" t="str">
        <f>IF(Badges!$O848="C","/","")</f>
        <v/>
      </c>
      <c r="G43" s="292" t="str">
        <f>IF(Badges!$O849="C","/","")</f>
        <v/>
      </c>
      <c r="H43" s="292" t="str">
        <f>IF(Badges!$O850="C","/","")</f>
        <v/>
      </c>
      <c r="I43" s="293" t="str">
        <f>IF(Summary!$X43="E","E","")</f>
        <v/>
      </c>
      <c r="J43" s="293" t="str">
        <f>IF(Summary!$Y43="Y","R","")</f>
        <v/>
      </c>
      <c r="L43" s="614" t="str">
        <f>'Council Own'!B221</f>
        <v>&lt;&lt;List Badge 10 Here&gt;&gt;</v>
      </c>
      <c r="M43" s="615"/>
      <c r="N43" s="334" t="str">
        <f>IF('Council Own'!$O226="A","/","")</f>
        <v/>
      </c>
      <c r="O43" s="334" t="str">
        <f>IF('Council Own'!$O230="A","/","")</f>
        <v/>
      </c>
      <c r="P43" s="334" t="str">
        <f>IF('Council Own'!$O234="A","/","")</f>
        <v/>
      </c>
      <c r="Q43" s="334" t="str">
        <f>IF('Council Own'!$O238="A","/","")</f>
        <v/>
      </c>
      <c r="R43" s="334" t="str">
        <f>IF('Council Own'!$O242="A","/","")</f>
        <v/>
      </c>
      <c r="S43" s="301" t="str">
        <f>IF(Summary!$X95="E","E","")</f>
        <v/>
      </c>
      <c r="T43" s="335" t="str">
        <f>IF(Summary!$Y95="Y","R","")</f>
        <v/>
      </c>
      <c r="U43" s="607"/>
      <c r="W43" s="476" t="str">
        <f>'Fun Patches'!C44</f>
        <v>&lt;List Patch Here&gt;</v>
      </c>
      <c r="X43" s="475" t="str">
        <f>IF(Summary!$X152="E","E","")</f>
        <v/>
      </c>
      <c r="Y43" s="475" t="str">
        <f>IF(Summary!$Y152="Y","R","")</f>
        <v/>
      </c>
      <c r="AA43" s="472"/>
      <c r="AB43" s="287"/>
      <c r="AC43" s="288"/>
    </row>
    <row r="44" spans="2:29" ht="12.95" customHeight="1">
      <c r="B44" s="360"/>
      <c r="C44" s="365" t="s">
        <v>1062</v>
      </c>
      <c r="D44" s="292" t="str">
        <f>IF(Badges!$O853="C","/","")</f>
        <v/>
      </c>
      <c r="E44" s="292" t="str">
        <f>IF(Badges!$O854="C","/","")</f>
        <v/>
      </c>
      <c r="F44" s="292" t="str">
        <f>IF(Badges!$O855="C","/","")</f>
        <v/>
      </c>
      <c r="G44" s="292" t="str">
        <f>IF(Badges!$O856="C","/","")</f>
        <v/>
      </c>
      <c r="H44" s="292" t="str">
        <f>IF(Badges!$O857="C","/","")</f>
        <v/>
      </c>
      <c r="I44" s="293" t="str">
        <f>IF(Summary!$X44="E","E","")</f>
        <v/>
      </c>
      <c r="J44" s="293" t="str">
        <f>IF(Summary!$Y44="Y","R","")</f>
        <v/>
      </c>
      <c r="U44" s="607"/>
      <c r="W44" s="476" t="str">
        <f>'Fun Patches'!C45</f>
        <v>&lt;List Patch Here&gt;</v>
      </c>
      <c r="X44" s="475" t="str">
        <f>IF(Summary!$X153="E","E","")</f>
        <v/>
      </c>
      <c r="Y44" s="475" t="str">
        <f>IF(Summary!$Y153="Y","R","")</f>
        <v/>
      </c>
      <c r="AA44" s="472"/>
      <c r="AB44" s="287"/>
      <c r="AC44" s="288"/>
    </row>
    <row r="45" spans="2:29" ht="12.95" customHeight="1" thickBot="1">
      <c r="B45" s="360"/>
      <c r="C45" s="374" t="s">
        <v>1063</v>
      </c>
      <c r="D45" s="297" t="str">
        <f>IF(Badges!$O860="C","/","")</f>
        <v/>
      </c>
      <c r="E45" s="297" t="str">
        <f>IF(Badges!$O861="C","/","")</f>
        <v/>
      </c>
      <c r="F45" s="297" t="str">
        <f>IF(Badges!$O862="C","/","")</f>
        <v/>
      </c>
      <c r="G45" s="297" t="str">
        <f>IF(Badges!$O863="C","/","")</f>
        <v/>
      </c>
      <c r="H45" s="297" t="str">
        <f>IF(Badges!$O864="C","/","")</f>
        <v/>
      </c>
      <c r="I45" s="295" t="str">
        <f>IF(Summary!$X45="E","E","")</f>
        <v/>
      </c>
      <c r="J45" s="295" t="str">
        <f>IF(Summary!$Y45="Y","R","")</f>
        <v/>
      </c>
      <c r="U45" s="607"/>
      <c r="W45" s="476" t="str">
        <f>'Fun Patches'!C46</f>
        <v>&lt;List Patch Here&gt;</v>
      </c>
      <c r="X45" s="475" t="str">
        <f>IF(Summary!$X154="E","E","")</f>
        <v/>
      </c>
      <c r="Y45" s="475" t="str">
        <f>IF(Summary!$Y154="Y","R","")</f>
        <v/>
      </c>
      <c r="AA45" s="472"/>
      <c r="AB45" s="287"/>
      <c r="AC45" s="288"/>
    </row>
    <row r="46" spans="2:29" ht="12.95" customHeight="1">
      <c r="B46" s="360"/>
      <c r="C46" s="361" t="s">
        <v>1064</v>
      </c>
      <c r="D46" s="292" t="str">
        <f>IF(Badges!$O868="C","/","")</f>
        <v/>
      </c>
      <c r="E46" s="292" t="str">
        <f>IF(Badges!$O869="C","/","")</f>
        <v/>
      </c>
      <c r="F46" s="292" t="str">
        <f>IF(Badges!$O870="C","/","")</f>
        <v/>
      </c>
      <c r="G46" s="292" t="str">
        <f>IF(Badges!$O871="C","/","")</f>
        <v/>
      </c>
      <c r="H46" s="292" t="str">
        <f>IF(Badges!$O872="C","/","")</f>
        <v/>
      </c>
      <c r="I46" s="293" t="str">
        <f>IF(Summary!$X47="E","E","")</f>
        <v/>
      </c>
      <c r="J46" s="293" t="str">
        <f>IF(Summary!$Y47="Y","R","")</f>
        <v/>
      </c>
      <c r="L46" s="610"/>
      <c r="M46" s="610"/>
      <c r="N46" s="610"/>
      <c r="O46" s="610"/>
      <c r="P46" s="610"/>
      <c r="Q46" s="610"/>
      <c r="R46" s="616"/>
      <c r="S46" s="283"/>
      <c r="T46" s="284"/>
      <c r="U46" s="607"/>
      <c r="W46" s="476" t="str">
        <f>'Fun Patches'!C47</f>
        <v>&lt;List Patch Here&gt;</v>
      </c>
      <c r="X46" s="475" t="str">
        <f>IF(Summary!$X155="E","E","")</f>
        <v/>
      </c>
      <c r="Y46" s="475" t="str">
        <f>IF(Summary!$Y155="Y","R","")</f>
        <v/>
      </c>
      <c r="AA46" s="472"/>
      <c r="AB46" s="287"/>
      <c r="AC46" s="288"/>
    </row>
    <row r="47" spans="2:29" ht="12.95" customHeight="1">
      <c r="B47" s="360"/>
      <c r="C47" s="365" t="s">
        <v>1065</v>
      </c>
      <c r="D47" s="292" t="str">
        <f>IF(Badges!$O875="C","/","")</f>
        <v/>
      </c>
      <c r="E47" s="292" t="str">
        <f>IF(Badges!$O876="C","/","")</f>
        <v/>
      </c>
      <c r="F47" s="292" t="str">
        <f>IF(Badges!$O877="C","/","")</f>
        <v/>
      </c>
      <c r="G47" s="292" t="str">
        <f>IF(Badges!$O878="C","/","")</f>
        <v/>
      </c>
      <c r="H47" s="292" t="str">
        <f>IF(Badges!$O879="C","/","")</f>
        <v/>
      </c>
      <c r="I47" s="293" t="str">
        <f>IF(Summary!$X48="E","E","")</f>
        <v/>
      </c>
      <c r="J47" s="293" t="str">
        <f>IF(Summary!$Y48="Y","R","")</f>
        <v/>
      </c>
      <c r="L47" s="609"/>
      <c r="M47" s="609"/>
      <c r="N47" s="609"/>
      <c r="O47" s="609"/>
      <c r="P47" s="609"/>
      <c r="Q47" s="609"/>
      <c r="R47" s="617"/>
      <c r="S47" s="287"/>
      <c r="T47" s="288"/>
      <c r="U47" s="607"/>
      <c r="W47" s="476" t="str">
        <f>'Fun Patches'!C48</f>
        <v>&lt;List Patch Here&gt;</v>
      </c>
      <c r="X47" s="475" t="str">
        <f>IF(Summary!$X156="E","E","")</f>
        <v/>
      </c>
      <c r="Y47" s="475" t="str">
        <f>IF(Summary!$Y156="Y","R","")</f>
        <v/>
      </c>
      <c r="AA47" s="472"/>
      <c r="AB47" s="287"/>
      <c r="AC47" s="288"/>
    </row>
    <row r="48" spans="2:29" ht="12.95" customHeight="1" thickBot="1">
      <c r="B48" s="360"/>
      <c r="C48" s="374" t="s">
        <v>1066</v>
      </c>
      <c r="D48" s="297" t="str">
        <f>IF(Badges!$O882="C","/","")</f>
        <v/>
      </c>
      <c r="E48" s="297" t="str">
        <f>IF(Badges!$O883="C","/","")</f>
        <v/>
      </c>
      <c r="F48" s="297" t="str">
        <f>IF(Badges!$O884="C","/","")</f>
        <v/>
      </c>
      <c r="G48" s="297" t="str">
        <f>IF(Badges!$O885="C","/","")</f>
        <v/>
      </c>
      <c r="H48" s="297" t="str">
        <f>IF(Badges!$O886="C","/","")</f>
        <v/>
      </c>
      <c r="I48" s="298" t="str">
        <f>IF(Summary!$X49="E","E","")</f>
        <v/>
      </c>
      <c r="J48" s="298" t="str">
        <f>IF(Summary!$Y49="Y","R","")</f>
        <v/>
      </c>
      <c r="L48" s="609"/>
      <c r="M48" s="609"/>
      <c r="N48" s="609"/>
      <c r="O48" s="609"/>
      <c r="P48" s="609"/>
      <c r="Q48" s="609"/>
      <c r="R48" s="617"/>
      <c r="S48" s="287"/>
      <c r="T48" s="288"/>
      <c r="U48" s="607"/>
      <c r="W48" s="476" t="str">
        <f>'Fun Patches'!C49</f>
        <v>&lt;List Patch Here&gt;</v>
      </c>
      <c r="X48" s="475" t="str">
        <f>IF(Summary!$X157="E","E","")</f>
        <v/>
      </c>
      <c r="Y48" s="475" t="str">
        <f>IF(Summary!$Y157="Y","R","")</f>
        <v/>
      </c>
      <c r="AA48" s="472"/>
      <c r="AB48" s="287"/>
      <c r="AC48" s="288"/>
    </row>
    <row r="49" spans="2:29" ht="12.95" customHeight="1">
      <c r="B49" s="360"/>
      <c r="C49" s="385" t="s">
        <v>1067</v>
      </c>
      <c r="D49" s="292" t="str">
        <f>IF(Badges!$O890="C","/","")</f>
        <v/>
      </c>
      <c r="E49" s="292" t="str">
        <f>IF(Badges!$O891="C","/","")</f>
        <v/>
      </c>
      <c r="F49" s="292" t="str">
        <f>IF(Badges!$O892="C","/","")</f>
        <v/>
      </c>
      <c r="G49" s="292" t="str">
        <f>IF(Badges!$O893="C","/","")</f>
        <v/>
      </c>
      <c r="H49" s="292" t="str">
        <f>IF(Badges!$O894="C","/","")</f>
        <v/>
      </c>
      <c r="I49" s="299" t="str">
        <f>IF(Summary!$X51="E","E","")</f>
        <v/>
      </c>
      <c r="J49" s="299" t="str">
        <f>IF(Summary!$Y51="Y","R","")</f>
        <v/>
      </c>
      <c r="L49" s="610"/>
      <c r="M49" s="610"/>
      <c r="N49" s="610"/>
      <c r="O49" s="610"/>
      <c r="P49" s="610"/>
      <c r="Q49" s="610"/>
      <c r="R49" s="616"/>
      <c r="S49" s="287"/>
      <c r="T49" s="288"/>
      <c r="U49" s="607"/>
      <c r="W49" s="476" t="str">
        <f>'Fun Patches'!C50</f>
        <v>&lt;List Patch Here&gt;</v>
      </c>
      <c r="X49" s="475" t="str">
        <f>IF(Summary!$X158="E","E","")</f>
        <v/>
      </c>
      <c r="Y49" s="475" t="str">
        <f>IF(Summary!$Y158="Y","R","")</f>
        <v/>
      </c>
      <c r="AA49" s="472"/>
      <c r="AB49" s="287"/>
      <c r="AC49" s="288"/>
    </row>
    <row r="50" spans="2:29" ht="12.95" customHeight="1">
      <c r="B50" s="360"/>
      <c r="C50" s="386" t="s">
        <v>1068</v>
      </c>
      <c r="D50" s="292" t="str">
        <f>IF(Badges!$O897="C","/","")</f>
        <v/>
      </c>
      <c r="E50" s="292" t="str">
        <f>IF(Badges!$O898="C","/","")</f>
        <v/>
      </c>
      <c r="F50" s="292" t="str">
        <f>IF(Badges!$O899="C","/","")</f>
        <v/>
      </c>
      <c r="G50" s="292" t="str">
        <f>IF(Badges!$O900="C","/","")</f>
        <v/>
      </c>
      <c r="H50" s="292" t="str">
        <f>IF(Badges!$O901="C","/","")</f>
        <v/>
      </c>
      <c r="I50" s="293" t="str">
        <f>IF(Summary!$X52="E","E","")</f>
        <v/>
      </c>
      <c r="J50" s="293" t="str">
        <f>IF(Summary!$Y52="Y","R","")</f>
        <v/>
      </c>
      <c r="L50" s="609"/>
      <c r="M50" s="609"/>
      <c r="N50" s="609"/>
      <c r="O50" s="609"/>
      <c r="P50" s="609"/>
      <c r="Q50" s="609"/>
      <c r="R50" s="617"/>
      <c r="S50" s="287"/>
      <c r="T50" s="288"/>
      <c r="U50" s="607"/>
      <c r="W50" s="476" t="str">
        <f>'Fun Patches'!C51</f>
        <v>&lt;List Patch Here&gt;</v>
      </c>
      <c r="X50" s="475" t="str">
        <f>IF(Summary!$X159="E","E","")</f>
        <v/>
      </c>
      <c r="Y50" s="475" t="str">
        <f>IF(Summary!$Y159="Y","R","")</f>
        <v/>
      </c>
      <c r="AA50" s="472"/>
      <c r="AB50" s="287"/>
      <c r="AC50" s="288"/>
    </row>
    <row r="51" spans="2:29" ht="12.95" customHeight="1" thickBot="1">
      <c r="B51" s="360"/>
      <c r="C51" s="387" t="s">
        <v>1069</v>
      </c>
      <c r="D51" s="297" t="str">
        <f>IF(Badges!$O904="C","/","")</f>
        <v/>
      </c>
      <c r="E51" s="297" t="str">
        <f>IF(Badges!$O905="C","/","")</f>
        <v/>
      </c>
      <c r="F51" s="297" t="str">
        <f>IF(Badges!$O906="C","/","")</f>
        <v/>
      </c>
      <c r="G51" s="297" t="str">
        <f>IF(Badges!$O907="C","/","")</f>
        <v/>
      </c>
      <c r="H51" s="297" t="str">
        <f>IF(Badges!$O908="C","/","")</f>
        <v/>
      </c>
      <c r="I51" s="298" t="str">
        <f>IF(Summary!$X53="E","E","")</f>
        <v/>
      </c>
      <c r="J51" s="298" t="str">
        <f>IF(Summary!$Y53="Y","R","")</f>
        <v/>
      </c>
      <c r="L51" s="609"/>
      <c r="M51" s="609"/>
      <c r="N51" s="609"/>
      <c r="O51" s="609"/>
      <c r="P51" s="609"/>
      <c r="Q51" s="609"/>
      <c r="R51" s="617"/>
      <c r="S51" s="287"/>
      <c r="T51" s="288"/>
      <c r="U51" s="607"/>
      <c r="W51" s="476" t="str">
        <f>'Fun Patches'!C52</f>
        <v>&lt;List Patch Here&gt;</v>
      </c>
      <c r="X51" s="475" t="str">
        <f>IF(Summary!$X160="E","E","")</f>
        <v/>
      </c>
      <c r="Y51" s="475" t="str">
        <f>IF(Summary!$Y160="Y","R","")</f>
        <v/>
      </c>
      <c r="AA51" s="472"/>
      <c r="AB51" s="287"/>
      <c r="AC51" s="288"/>
    </row>
    <row r="52" spans="2:29" ht="12.95" customHeight="1">
      <c r="B52" s="360"/>
      <c r="C52" s="370" t="s">
        <v>1070</v>
      </c>
      <c r="D52" s="292" t="str">
        <f>IF(Badges!$O912="C","/","")</f>
        <v/>
      </c>
      <c r="E52" s="292" t="str">
        <f>IF(Badges!$O913="C","/","")</f>
        <v/>
      </c>
      <c r="F52" s="292" t="str">
        <f>IF(Badges!$O914="C","/","")</f>
        <v/>
      </c>
      <c r="G52" s="292" t="str">
        <f>IF(Badges!$O915="C","/","")</f>
        <v/>
      </c>
      <c r="H52" s="292" t="str">
        <f>IF(Badges!$O916="C","/","")</f>
        <v/>
      </c>
      <c r="I52" s="299" t="str">
        <f>IF(Summary!$X55="E","E","")</f>
        <v/>
      </c>
      <c r="J52" s="299" t="str">
        <f>IF(Summary!$Y55="Y","R","")</f>
        <v/>
      </c>
      <c r="L52" s="610"/>
      <c r="M52" s="610"/>
      <c r="N52" s="610"/>
      <c r="O52" s="610"/>
      <c r="P52" s="610"/>
      <c r="Q52" s="610"/>
      <c r="R52" s="616"/>
      <c r="S52" s="287"/>
      <c r="T52" s="288"/>
      <c r="U52" s="607"/>
      <c r="W52" s="476" t="str">
        <f>'Fun Patches'!C53</f>
        <v>&lt;List Patch Here&gt;</v>
      </c>
      <c r="X52" s="475" t="str">
        <f>IF(Summary!$X161="E","E","")</f>
        <v/>
      </c>
      <c r="Y52" s="475" t="str">
        <f>IF(Summary!$Y161="Y","R","")</f>
        <v/>
      </c>
      <c r="AA52" s="472"/>
      <c r="AB52" s="287"/>
      <c r="AC52" s="288"/>
    </row>
    <row r="53" spans="2:29" ht="12.95" customHeight="1">
      <c r="B53" s="360"/>
      <c r="C53" s="365" t="s">
        <v>1071</v>
      </c>
      <c r="D53" s="292" t="str">
        <f>IF(Badges!$O919="C","/","")</f>
        <v/>
      </c>
      <c r="E53" s="292" t="str">
        <f>IF(Badges!$O920="C","/","")</f>
        <v/>
      </c>
      <c r="F53" s="292" t="str">
        <f>IF(Badges!$O921="C","/","")</f>
        <v/>
      </c>
      <c r="G53" s="292" t="str">
        <f>IF(Badges!$O922="C","/","")</f>
        <v/>
      </c>
      <c r="H53" s="292" t="str">
        <f>IF(Badges!$O923="C","/","")</f>
        <v/>
      </c>
      <c r="I53" s="293" t="str">
        <f>IF(Summary!$X56="E","E","")</f>
        <v/>
      </c>
      <c r="J53" s="293" t="str">
        <f>IF(Summary!$Y56="Y","R","")</f>
        <v/>
      </c>
      <c r="L53" s="609"/>
      <c r="M53" s="609"/>
      <c r="N53" s="609"/>
      <c r="O53" s="609"/>
      <c r="P53" s="609"/>
      <c r="Q53" s="609"/>
      <c r="R53" s="617"/>
      <c r="S53" s="287"/>
      <c r="T53" s="288"/>
      <c r="U53" s="607"/>
      <c r="W53" s="477" t="str">
        <f>'Fun Patches'!C54</f>
        <v>&lt;List Patch Here&gt;</v>
      </c>
      <c r="X53" s="475" t="str">
        <f>IF(Summary!$X162="E","E","")</f>
        <v/>
      </c>
      <c r="Y53" s="475" t="str">
        <f>IF(Summary!$Y162="Y","R","")</f>
        <v/>
      </c>
      <c r="AA53" s="472"/>
      <c r="AB53" s="287"/>
      <c r="AC53" s="288"/>
    </row>
    <row r="54" spans="2:29" ht="12.95" customHeight="1" thickBot="1">
      <c r="B54" s="360"/>
      <c r="C54" s="374" t="s">
        <v>1072</v>
      </c>
      <c r="D54" s="297" t="str">
        <f>IF(Badges!$O926="C","/","")</f>
        <v/>
      </c>
      <c r="E54" s="297" t="str">
        <f>IF(Badges!$O927="C","/","")</f>
        <v/>
      </c>
      <c r="F54" s="297" t="str">
        <f>IF(Badges!$O928="C","/","")</f>
        <v/>
      </c>
      <c r="G54" s="297" t="str">
        <f>IF(Badges!$O929="C","/","")</f>
        <v/>
      </c>
      <c r="H54" s="297" t="str">
        <f>IF(Badges!$O930="C","/","")</f>
        <v/>
      </c>
      <c r="I54" s="298" t="str">
        <f>IF(Summary!$X57="E","E","")</f>
        <v/>
      </c>
      <c r="J54" s="298" t="str">
        <f>IF(Summary!$Y57="Y","R","")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IF(Badges!$O934="C","/","")</f>
        <v/>
      </c>
      <c r="E55" s="292" t="str">
        <f>IF(Badges!$O935="C","/","")</f>
        <v/>
      </c>
      <c r="F55" s="292" t="str">
        <f>IF(Badges!$O936="C","/","")</f>
        <v/>
      </c>
      <c r="G55" s="292" t="str">
        <f>IF(Badges!$O937="C","/","")</f>
        <v/>
      </c>
      <c r="H55" s="292" t="str">
        <f>IF(Badges!$O938="C","/","")</f>
        <v/>
      </c>
      <c r="I55" s="299" t="str">
        <f>IF(Summary!$X59="E","E","")</f>
        <v/>
      </c>
      <c r="J55" s="299" t="str">
        <f>IF(Summary!$Y59="Y","R","")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IF(Badges!$O941="C","/","")</f>
        <v/>
      </c>
      <c r="E56" s="292" t="str">
        <f>IF(Badges!$O942="C","/","")</f>
        <v/>
      </c>
      <c r="F56" s="292" t="str">
        <f>IF(Badges!$O943="C","/","")</f>
        <v/>
      </c>
      <c r="G56" s="292" t="str">
        <f>IF(Badges!$O944="C","/","")</f>
        <v/>
      </c>
      <c r="H56" s="292" t="str">
        <f>IF(Badges!$O945="C","/","")</f>
        <v/>
      </c>
      <c r="I56" s="293" t="str">
        <f>IF(Summary!$X60="E","E","")</f>
        <v/>
      </c>
      <c r="J56" s="293" t="str">
        <f>IF(Summary!$Y60="Y","R","")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IF(Badges!$O951="A","/","")</f>
        <v/>
      </c>
      <c r="E57" s="292" t="str">
        <f>IF(Badges!$O954="A","/","")</f>
        <v/>
      </c>
      <c r="F57" s="292" t="str">
        <f>IF(Badges!$O958="A","/","")</f>
        <v/>
      </c>
      <c r="G57" s="292" t="str">
        <f>IF(Badges!$O962="A","/","")</f>
        <v/>
      </c>
      <c r="H57" s="292" t="str">
        <f>IF(Badges!$O966="A","/","")</f>
        <v/>
      </c>
      <c r="I57" s="293" t="str">
        <f>IF(Summary!$X61="E","E","")</f>
        <v/>
      </c>
      <c r="J57" s="293" t="str">
        <f>IF(Summary!$Y61="Y","R","")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IF('Age-Level'!$O6="C","/","")</f>
        <v/>
      </c>
      <c r="E60" s="292" t="str">
        <f>IF('Age-Level'!$O7="C","/","")</f>
        <v/>
      </c>
      <c r="F60" s="292" t="str">
        <f>IF('Age-Level'!$O8="C","/","")</f>
        <v/>
      </c>
      <c r="G60" s="292" t="str">
        <f>IF('Age-Level'!$O9="C","/","")</f>
        <v/>
      </c>
      <c r="H60" s="292" t="str">
        <f>IF('Age-Level'!$O10="C","/","")</f>
        <v/>
      </c>
      <c r="I60" s="293" t="str">
        <f>IF(Summary!$X98="E","E","")</f>
        <v/>
      </c>
      <c r="J60" s="293" t="str">
        <f>IF(Summary!$Y98="Y","R","")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IF('Age-Level'!$O13="C","/","")</f>
        <v/>
      </c>
      <c r="E61" s="294" t="str">
        <f>IF('Age-Level'!$O14="C","/","")</f>
        <v/>
      </c>
      <c r="F61" s="294" t="str">
        <f>IF('Age-Level'!$O15="C","/","")</f>
        <v/>
      </c>
      <c r="G61" s="294" t="str">
        <f>IF('Age-Level'!$O16="C","/","")</f>
        <v/>
      </c>
      <c r="H61" s="294" t="str">
        <f>IF('Age-Level'!$O17="C","/","")</f>
        <v/>
      </c>
      <c r="I61" s="295" t="str">
        <f>IF(Summary!$X99="E","E","")</f>
        <v/>
      </c>
      <c r="J61" s="295" t="str">
        <f>IF(Summary!$Y99="Y","R","")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IF('Age-Level'!$O20="C","/","")</f>
        <v/>
      </c>
      <c r="E62" s="296" t="str">
        <f>IF('Age-Level'!$O21="C","/","")</f>
        <v/>
      </c>
      <c r="F62" s="296" t="str">
        <f>IF('Age-Level'!$O22="C","/","")</f>
        <v/>
      </c>
      <c r="G62" s="296" t="str">
        <f>IF('Age-Level'!$O23="C","/","")</f>
        <v/>
      </c>
      <c r="H62" s="296" t="str">
        <f>IF('Age-Level'!$O24="C","/","")</f>
        <v/>
      </c>
      <c r="I62" s="293" t="str">
        <f>IF(Summary!$X100="E","E","")</f>
        <v/>
      </c>
      <c r="J62" s="293" t="str">
        <f>IF(Summary!$Y100="Y","R","")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IF('Age-Level'!$O27="C","/","")</f>
        <v/>
      </c>
      <c r="E63" s="297" t="str">
        <f>IF('Age-Level'!$O28="C","/","")</f>
        <v/>
      </c>
      <c r="F63" s="297" t="str">
        <f>IF('Age-Level'!$O29="C","/","")</f>
        <v/>
      </c>
      <c r="G63" s="297" t="str">
        <f>IF('Age-Level'!$O30="C","/","")</f>
        <v/>
      </c>
      <c r="H63" s="297" t="str">
        <f>IF('Age-Level'!$O31="C","/","")</f>
        <v/>
      </c>
      <c r="I63" s="295" t="str">
        <f>IF(Summary!$X101="E","E","")</f>
        <v/>
      </c>
      <c r="J63" s="295" t="str">
        <f>IF(Summary!$Y101="Y","R","")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IF('Age-Level'!$O34="C","/","")</f>
        <v/>
      </c>
      <c r="E64" s="292" t="str">
        <f>IF('Age-Level'!$O35="C","/","")</f>
        <v/>
      </c>
      <c r="F64" s="292" t="str">
        <f>IF('Age-Level'!$O36="C","/","")</f>
        <v/>
      </c>
      <c r="G64" s="292" t="str">
        <f>IF('Age-Level'!$O37="C","/","")</f>
        <v/>
      </c>
      <c r="H64" s="292" t="str">
        <f>IF('Age-Level'!$O38="C","/","")</f>
        <v/>
      </c>
      <c r="I64" s="293" t="str">
        <f>IF(Summary!$X102="E","E","")</f>
        <v/>
      </c>
      <c r="J64" s="293" t="str">
        <f>IF(Summary!$Y102="Y","R","")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IF(Summary!$X103="E","E","")</f>
        <v/>
      </c>
      <c r="J65" s="295" t="str">
        <f>IF(Summary!$Y103="Y","R","")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IF('Age-Level'!$O44="a","/","")</f>
        <v/>
      </c>
      <c r="E68" s="296" t="str">
        <f>IF('Age-Level'!$O48="a","/","")</f>
        <v/>
      </c>
      <c r="F68" s="296" t="str">
        <f>IF('Age-Level'!$O52="a","/","")</f>
        <v/>
      </c>
      <c r="G68" s="296" t="str">
        <f>IF('Age-Level'!$O57="a","/","")</f>
        <v/>
      </c>
      <c r="H68" s="296" t="str">
        <f>IF('Age-Level'!$O59="a","/","")</f>
        <v/>
      </c>
      <c r="I68" s="293" t="str">
        <f>IF(Summary!$X104="E","E","")</f>
        <v/>
      </c>
      <c r="J68" s="293" t="str">
        <f>IF(Summary!$Y104="Y","R","")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IF('Age-Level'!$O62="a","/","")</f>
        <v/>
      </c>
      <c r="E69" s="297" t="str">
        <f>IF('Age-Level'!$O66="a","/","")</f>
        <v/>
      </c>
      <c r="F69" s="297" t="str">
        <f>IF('Age-Level'!$O70="a","/","")</f>
        <v/>
      </c>
      <c r="G69" s="297" t="str">
        <f>IF('Age-Level'!$O75="a","/","")</f>
        <v/>
      </c>
      <c r="H69" s="297" t="str">
        <f>IF('Age-Level'!$O77="a","/","")</f>
        <v/>
      </c>
      <c r="I69" s="295" t="str">
        <f>IF(Summary!$X105="E","E","")</f>
        <v/>
      </c>
      <c r="J69" s="295" t="str">
        <f>IF(Summary!$Y105="Y","R","")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IF('Age-Level'!$O80="a","/","")</f>
        <v/>
      </c>
      <c r="E70" s="296" t="str">
        <f>IF('Age-Level'!$O84="a","/","")</f>
        <v/>
      </c>
      <c r="F70" s="296" t="str">
        <f>IF('Age-Level'!$O88="a","/","")</f>
        <v/>
      </c>
      <c r="G70" s="296" t="str">
        <f>IF('Age-Level'!$O93="a","/","")</f>
        <v/>
      </c>
      <c r="H70" s="296" t="str">
        <f>IF('Age-Level'!$O95="a","/","")</f>
        <v/>
      </c>
      <c r="I70" s="293" t="str">
        <f>IF(Summary!$X106="E","E","")</f>
        <v/>
      </c>
      <c r="J70" s="293" t="str">
        <f>IF(Summary!$Y106="Y","R","")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IF('Age-Level'!$O98="a","/","")</f>
        <v/>
      </c>
      <c r="E71" s="297" t="str">
        <f>IF('Age-Level'!$O102="a","/","")</f>
        <v/>
      </c>
      <c r="F71" s="297" t="str">
        <f>IF('Age-Level'!$O106="a","/","")</f>
        <v/>
      </c>
      <c r="G71" s="297" t="str">
        <f>IF('Age-Level'!$O111="a","/","")</f>
        <v/>
      </c>
      <c r="H71" s="297" t="str">
        <f>IF('Age-Level'!$O113="a","/","")</f>
        <v/>
      </c>
      <c r="I71" s="295" t="str">
        <f>IF(Summary!$X107="E","E","")</f>
        <v/>
      </c>
      <c r="J71" s="295" t="str">
        <f>IF(Summary!$Y107="Y","R","")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IF(Bridging!$O10="A","/","")</f>
        <v/>
      </c>
      <c r="G72" s="296" t="str">
        <f>IF(Bridging!$O14="A","/","")</f>
        <v/>
      </c>
      <c r="H72" s="296" t="str">
        <f>IF(Bridging!$O16="A","/","")</f>
        <v/>
      </c>
      <c r="I72" s="295" t="str">
        <f>IF(Summary!$X96="E","E","")</f>
        <v/>
      </c>
      <c r="J72" s="295" t="str">
        <f>IF(Summary!$Y96="Y","R","")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74Qz4HgxSiFL6mTNBqpXhEzai63vvIVCX5tvpgHfzkdY2zXk/2HdLWPzLwSueHiojkqGD5LoGxogGRWlBl8HwA==" saltValue="Eck0Xp9K57omDd02uNlVtw=="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75" priority="3">
      <formula>LEFT($U$1,8)&lt;&gt;"Brownie_"</formula>
    </cfRule>
  </conditionalFormatting>
  <conditionalFormatting sqref="T1:W1">
    <cfRule type="expression" dxfId="74" priority="2">
      <formula>LEFT($U$1,8)="Brownie_"</formula>
    </cfRule>
  </conditionalFormatting>
  <conditionalFormatting sqref="C1">
    <cfRule type="expression" dxfId="73" priority="1">
      <formula>LEFT($U$1,8)&lt;&gt;"Brownie_"</formula>
    </cfRule>
  </conditionalFormatting>
  <conditionalFormatting sqref="L46:L90 W54:W75 AA4:AA75">
    <cfRule type="duplicateValues" dxfId="7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37861-22E2-494C-9856-E9D538E088D2}">
  <sheetPr>
    <tabColor rgb="FF663300"/>
  </sheetPr>
  <dimension ref="A1:AD90"/>
  <sheetViews>
    <sheetView showGridLines="0" zoomScaleNormal="100" workbookViewId="0">
      <selection activeCell="AA32" sqref="AA32"/>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Brownie_13</v>
      </c>
      <c r="U1" s="349" t="str">
        <f ca="1">MID(CELL("filename",A1),FIND(IF(ISERROR(FIND("]",CELL("filename",A1))),"$","]"),CELL("filename",A1))+1,256)</f>
        <v>Brownie_13</v>
      </c>
      <c r="W1" s="350" t="str">
        <f ca="1">IF(T1&lt;&gt;"",T1,"")</f>
        <v>Brownie_13</v>
      </c>
      <c r="X1" s="351"/>
      <c r="Y1" s="351"/>
      <c r="Z1" s="352"/>
      <c r="AA1" s="353"/>
      <c r="AB1" s="351"/>
      <c r="AC1" s="351"/>
      <c r="AD1" s="352"/>
    </row>
    <row r="2" spans="2:30" ht="12.95" customHeight="1">
      <c r="T2" s="357"/>
    </row>
    <row r="3" spans="2:30" ht="12.95" customHeight="1"/>
    <row r="4" spans="2:30" ht="12.95" customHeight="1">
      <c r="B4" s="360"/>
      <c r="C4" s="361" t="s">
        <v>130</v>
      </c>
      <c r="D4" s="292" t="str">
        <f>IF(Badges!$P11="A","/","")</f>
        <v/>
      </c>
      <c r="E4" s="292" t="str">
        <f>IF(Badges!$P15="A","/","")</f>
        <v/>
      </c>
      <c r="F4" s="292" t="str">
        <f>IF(Badges!$P19="A","/","")</f>
        <v/>
      </c>
      <c r="G4" s="292" t="str">
        <f>IF(Badges!$P23="A","/","")</f>
        <v/>
      </c>
      <c r="H4" s="292" t="str">
        <f>IF(Badges!$P27="A","/","")</f>
        <v/>
      </c>
      <c r="I4" s="293" t="str">
        <f>IF(Summary!$Z4="E","E","")</f>
        <v/>
      </c>
      <c r="J4" s="293" t="str">
        <f>IF(Summary!$AA4="Y","R","")</f>
        <v/>
      </c>
      <c r="K4" s="285" t="str">
        <f>IF(COUNT(#REF!)=4,MAX(#REF!),"")</f>
        <v/>
      </c>
      <c r="L4" s="360"/>
      <c r="M4" s="362" t="s">
        <v>897</v>
      </c>
      <c r="N4" s="363"/>
      <c r="O4" s="363"/>
      <c r="P4" s="363"/>
      <c r="Q4" s="363"/>
      <c r="R4" s="364"/>
      <c r="S4" s="293" t="str">
        <f>IF(Summary!$Z67="E","E","")</f>
        <v/>
      </c>
      <c r="T4" s="293" t="str">
        <f>IF(Summary!$AA67="Y","R","")</f>
        <v/>
      </c>
      <c r="W4" s="474" t="str">
        <f>'Fun Patches'!C5</f>
        <v>&lt;List Patch Here&gt;</v>
      </c>
      <c r="X4" s="475" t="str">
        <f>IF(Summary!$Z113="E","E","")</f>
        <v/>
      </c>
      <c r="Y4" s="475" t="str">
        <f>IF(Summary!$AA113="Y","R","")</f>
        <v/>
      </c>
      <c r="AA4" s="286"/>
      <c r="AB4" s="283"/>
      <c r="AC4" s="284"/>
    </row>
    <row r="5" spans="2:30" ht="12.95" customHeight="1">
      <c r="B5" s="360"/>
      <c r="C5" s="365" t="s">
        <v>152</v>
      </c>
      <c r="D5" s="292" t="str">
        <f>IF(Badges!$P34="A","/","")</f>
        <v/>
      </c>
      <c r="E5" s="292" t="str">
        <f>IF(Badges!$P38="A","/","")</f>
        <v/>
      </c>
      <c r="F5" s="292" t="str">
        <f>IF(Badges!$P42="A","/","")</f>
        <v/>
      </c>
      <c r="G5" s="292" t="str">
        <f>IF(Badges!$P46="A","/","")</f>
        <v/>
      </c>
      <c r="H5" s="292" t="str">
        <f>IF(Badges!$P50="A","/","")</f>
        <v/>
      </c>
      <c r="I5" s="293" t="str">
        <f>IF(Summary!$Z5="E","E","")</f>
        <v/>
      </c>
      <c r="J5" s="293" t="str">
        <f>IF(Summary!$AA5="Y","R","")</f>
        <v/>
      </c>
      <c r="L5" s="360"/>
      <c r="M5" s="366" t="s">
        <v>1085</v>
      </c>
      <c r="N5" s="367"/>
      <c r="O5" s="367"/>
      <c r="P5" s="367"/>
      <c r="Q5" s="367"/>
      <c r="R5" s="368"/>
      <c r="S5" s="301" t="str">
        <f>IF(Summary!$Z64="E","E","")</f>
        <v/>
      </c>
      <c r="T5" s="301" t="str">
        <f>IF(Summary!$AA64="Y","R","")</f>
        <v/>
      </c>
      <c r="W5" s="476" t="str">
        <f>'Fun Patches'!C6</f>
        <v>&lt;List Patch Here&gt;</v>
      </c>
      <c r="X5" s="475" t="str">
        <f>IF(Summary!$Z114="E","E","")</f>
        <v/>
      </c>
      <c r="Y5" s="475" t="str">
        <f>IF(Summary!$AA114="Y","R","")</f>
        <v/>
      </c>
      <c r="AA5" s="472"/>
      <c r="AB5" s="287"/>
      <c r="AC5" s="288"/>
    </row>
    <row r="6" spans="2:30" ht="12.95" customHeight="1" thickBot="1">
      <c r="B6" s="360"/>
      <c r="C6" s="369" t="s">
        <v>193</v>
      </c>
      <c r="D6" s="297" t="str">
        <f>IF(Badges!$P80="A","/","")</f>
        <v/>
      </c>
      <c r="E6" s="297" t="str">
        <f>IF(Badges!$P84="A","/","")</f>
        <v/>
      </c>
      <c r="F6" s="297" t="str">
        <f>IF(Badges!$P88="A","/","")</f>
        <v/>
      </c>
      <c r="G6" s="297" t="str">
        <f>IF(Badges!$P92="A","/","")</f>
        <v/>
      </c>
      <c r="H6" s="297" t="str">
        <f>IF(Badges!$P96="A","/","")</f>
        <v/>
      </c>
      <c r="I6" s="295" t="str">
        <f>IF(Summary!$Z7="E","E","")</f>
        <v/>
      </c>
      <c r="J6" s="295" t="str">
        <f>IF(Summary!$AA7="Y","R","")</f>
        <v/>
      </c>
      <c r="L6" s="360"/>
      <c r="M6" s="366" t="s">
        <v>1086</v>
      </c>
      <c r="N6" s="367"/>
      <c r="O6" s="367"/>
      <c r="P6" s="367"/>
      <c r="Q6" s="367"/>
      <c r="R6" s="368"/>
      <c r="S6" s="301" t="str">
        <f>IF(Summary!$Z65="E","E","")</f>
        <v/>
      </c>
      <c r="T6" s="301" t="str">
        <f>IF(Summary!$AA65="Y","R","")</f>
        <v/>
      </c>
      <c r="W6" s="476" t="str">
        <f>'Fun Patches'!C7</f>
        <v>&lt;List Patch Here&gt;</v>
      </c>
      <c r="X6" s="475" t="str">
        <f>IF(Summary!$Z115="E","E","")</f>
        <v/>
      </c>
      <c r="Y6" s="475" t="str">
        <f>IF(Summary!$AA115="Y","R","")</f>
        <v/>
      </c>
      <c r="AA6" s="472"/>
      <c r="AB6" s="287"/>
      <c r="AC6" s="288"/>
    </row>
    <row r="7" spans="2:30" ht="12.95" customHeight="1" thickBot="1">
      <c r="B7" s="360"/>
      <c r="C7" s="370" t="s">
        <v>233</v>
      </c>
      <c r="D7" s="292" t="str">
        <f>IF(Badges!$P126="A","/","")</f>
        <v/>
      </c>
      <c r="E7" s="292" t="str">
        <f>IF(Badges!$P130="A","/","")</f>
        <v/>
      </c>
      <c r="F7" s="292" t="str">
        <f>IF(Badges!$P134="A","/","")</f>
        <v/>
      </c>
      <c r="G7" s="292" t="str">
        <f>IF(Badges!$P138="A","/","")</f>
        <v/>
      </c>
      <c r="H7" s="292" t="str">
        <f>IF(Badges!$P142="A","/","")</f>
        <v/>
      </c>
      <c r="I7" s="293" t="str">
        <f>IF(Summary!$Z9="E","E","")</f>
        <v/>
      </c>
      <c r="J7" s="293" t="str">
        <f>IF(Summary!$AA9="Y","R","")</f>
        <v/>
      </c>
      <c r="L7" s="360"/>
      <c r="M7" s="371" t="s">
        <v>1087</v>
      </c>
      <c r="N7" s="372"/>
      <c r="O7" s="372"/>
      <c r="P7" s="372"/>
      <c r="Q7" s="372"/>
      <c r="R7" s="373"/>
      <c r="S7" s="295" t="str">
        <f>IF(Summary!$Z66="E","E","")</f>
        <v/>
      </c>
      <c r="T7" s="295" t="str">
        <f>IF(Summary!$AA66="Y","R","")</f>
        <v/>
      </c>
      <c r="U7" s="354" t="str">
        <f>IF(COUNTIF(S4:S7,"E")=4,"C"," ")</f>
        <v xml:space="preserve"> </v>
      </c>
      <c r="W7" s="476" t="str">
        <f>'Fun Patches'!C8</f>
        <v>&lt;List Patch Here&gt;</v>
      </c>
      <c r="X7" s="475" t="str">
        <f>IF(Summary!$Z116="E","E","")</f>
        <v/>
      </c>
      <c r="Y7" s="475" t="str">
        <f>IF(Summary!$AA116="Y","R","")</f>
        <v/>
      </c>
      <c r="AA7" s="472"/>
      <c r="AB7" s="287"/>
      <c r="AC7" s="288"/>
    </row>
    <row r="8" spans="2:30" ht="12.95" customHeight="1">
      <c r="B8" s="360"/>
      <c r="C8" s="365" t="s">
        <v>254</v>
      </c>
      <c r="D8" s="334" t="str">
        <f>IF(Badges!$P149="A","/","")</f>
        <v/>
      </c>
      <c r="E8" s="334" t="str">
        <f>IF(Badges!$P153="A","/","")</f>
        <v/>
      </c>
      <c r="F8" s="334" t="str">
        <f>IF(Badges!$P157="A","/","")</f>
        <v/>
      </c>
      <c r="G8" s="334" t="str">
        <f>IF(Badges!$P161="A","/","")</f>
        <v/>
      </c>
      <c r="H8" s="334" t="str">
        <f>IF(Badges!$P165="A","/","")</f>
        <v/>
      </c>
      <c r="I8" s="301" t="str">
        <f>IF(Summary!$Z10="E","E","")</f>
        <v/>
      </c>
      <c r="J8" s="301" t="str">
        <f>IF(Summary!$AA10="Y","R","")</f>
        <v/>
      </c>
      <c r="L8" s="360"/>
      <c r="M8" s="362" t="s">
        <v>1054</v>
      </c>
      <c r="N8" s="363"/>
      <c r="O8" s="363"/>
      <c r="P8" s="363"/>
      <c r="Q8" s="363"/>
      <c r="R8" s="364"/>
      <c r="S8" s="293" t="str">
        <f>IF(Summary!$Z72="E","E","")</f>
        <v/>
      </c>
      <c r="T8" s="293" t="str">
        <f>IF(Summary!$AA72="Y","R","")</f>
        <v/>
      </c>
      <c r="W8" s="476" t="str">
        <f>'Fun Patches'!C9</f>
        <v>&lt;List Patch Here&gt;</v>
      </c>
      <c r="X8" s="475" t="str">
        <f>IF(Summary!$Z117="E","E","")</f>
        <v/>
      </c>
      <c r="Y8" s="475" t="str">
        <f>IF(Summary!$AA117="Y","R","")</f>
        <v/>
      </c>
      <c r="AA8" s="472"/>
      <c r="AB8" s="287"/>
      <c r="AC8" s="288"/>
    </row>
    <row r="9" spans="2:30" ht="12.95" customHeight="1" thickBot="1">
      <c r="B9" s="360"/>
      <c r="C9" s="374" t="s">
        <v>275</v>
      </c>
      <c r="D9" s="297" t="str">
        <f>IF(Badges!$P172="A","/","")</f>
        <v/>
      </c>
      <c r="E9" s="297" t="str">
        <f>IF(Badges!$P176="A","/","")</f>
        <v/>
      </c>
      <c r="F9" s="297" t="str">
        <f>IF(Badges!$P180="A","/","")</f>
        <v/>
      </c>
      <c r="G9" s="297" t="str">
        <f>IF(Badges!$P184="A","/","")</f>
        <v/>
      </c>
      <c r="H9" s="297" t="str">
        <f>IF(Badges!$P188="A","/","")</f>
        <v/>
      </c>
      <c r="I9" s="295" t="str">
        <f>IF(Summary!$Z11="E","E","")</f>
        <v/>
      </c>
      <c r="J9" s="295" t="str">
        <f>IF(Summary!$AA11="Y","R","")</f>
        <v/>
      </c>
      <c r="L9" s="360"/>
      <c r="M9" s="366" t="s">
        <v>1088</v>
      </c>
      <c r="N9" s="367"/>
      <c r="O9" s="367"/>
      <c r="P9" s="367"/>
      <c r="Q9" s="367"/>
      <c r="R9" s="368"/>
      <c r="S9" s="301" t="str">
        <f>IF(Summary!$Z69="E","E","")</f>
        <v/>
      </c>
      <c r="T9" s="301" t="str">
        <f>IF(Summary!$AA69="Y","R","")</f>
        <v/>
      </c>
      <c r="W9" s="476" t="str">
        <f>'Fun Patches'!C10</f>
        <v>&lt;List Patch Here&gt;</v>
      </c>
      <c r="X9" s="475" t="str">
        <f>IF(Summary!$Z118="E","E","")</f>
        <v/>
      </c>
      <c r="Y9" s="475" t="str">
        <f>IF(Summary!$AA118="Y","R","")</f>
        <v/>
      </c>
      <c r="AA9" s="472"/>
      <c r="AB9" s="287"/>
      <c r="AC9" s="288"/>
    </row>
    <row r="10" spans="2:30" ht="12.95" customHeight="1">
      <c r="B10" s="360"/>
      <c r="C10" s="361" t="s">
        <v>278</v>
      </c>
      <c r="D10" s="292" t="str">
        <f>IF(Badges!$P195="A","/","")</f>
        <v/>
      </c>
      <c r="E10" s="292" t="str">
        <f>IF(Badges!$P199="A","/","")</f>
        <v/>
      </c>
      <c r="F10" s="292" t="str">
        <f>IF(Badges!$P202="A","/","")</f>
        <v/>
      </c>
      <c r="G10" s="292" t="str">
        <f>IF(Badges!$P206="A","/","")</f>
        <v/>
      </c>
      <c r="H10" s="292" t="str">
        <f>IF(Badges!$P210="A","/","")</f>
        <v/>
      </c>
      <c r="I10" s="293" t="str">
        <f>IF(Summary!$Z12="E","E","")</f>
        <v/>
      </c>
      <c r="J10" s="293" t="str">
        <f>IF(Summary!$AA12="Y","R","")</f>
        <v/>
      </c>
      <c r="K10" s="285" t="str">
        <f>IF(COUNT(#REF!)=4,MAX(#REF!),"")</f>
        <v/>
      </c>
      <c r="L10" s="360"/>
      <c r="M10" s="366" t="s">
        <v>1089</v>
      </c>
      <c r="N10" s="367"/>
      <c r="O10" s="367"/>
      <c r="P10" s="367"/>
      <c r="Q10" s="367"/>
      <c r="R10" s="368"/>
      <c r="S10" s="301" t="str">
        <f>IF(Summary!$Z70="E","E","")</f>
        <v/>
      </c>
      <c r="T10" s="301" t="str">
        <f>IF(Summary!$AA70="Y","R","")</f>
        <v/>
      </c>
      <c r="W10" s="476" t="str">
        <f>'Fun Patches'!C11</f>
        <v>&lt;List Patch Here&gt;</v>
      </c>
      <c r="X10" s="475" t="str">
        <f>IF(Summary!$Z119="E","E","")</f>
        <v/>
      </c>
      <c r="Y10" s="475" t="str">
        <f>IF(Summary!$AA119="Y","R","")</f>
        <v/>
      </c>
      <c r="AA10" s="472"/>
      <c r="AB10" s="287"/>
      <c r="AC10" s="288"/>
    </row>
    <row r="11" spans="2:30" ht="12.95" customHeight="1" thickBot="1">
      <c r="B11" s="360"/>
      <c r="C11" s="365" t="s">
        <v>297</v>
      </c>
      <c r="D11" s="334" t="str">
        <f>IF(Badges!$P217="A","/","")</f>
        <v/>
      </c>
      <c r="E11" s="334" t="str">
        <f>IF(Badges!$P221="A","/","")</f>
        <v/>
      </c>
      <c r="F11" s="334" t="str">
        <f>IF(Badges!$P225="A","/","")</f>
        <v/>
      </c>
      <c r="G11" s="334" t="str">
        <f>IF(Badges!$P229="A","/","")</f>
        <v/>
      </c>
      <c r="H11" s="334" t="str">
        <f>IF(Badges!$P233="A","/","")</f>
        <v/>
      </c>
      <c r="I11" s="301" t="str">
        <f>IF(Summary!$Z13="E","E","")</f>
        <v/>
      </c>
      <c r="J11" s="301" t="str">
        <f>IF(Summary!$AA13="Y","R","")</f>
        <v/>
      </c>
      <c r="L11" s="360"/>
      <c r="M11" s="375" t="s">
        <v>1090</v>
      </c>
      <c r="N11" s="376"/>
      <c r="O11" s="376"/>
      <c r="P11" s="376"/>
      <c r="Q11" s="376"/>
      <c r="R11" s="377"/>
      <c r="S11" s="298" t="str">
        <f>IF(Summary!$Z71="E","E","")</f>
        <v/>
      </c>
      <c r="T11" s="298" t="str">
        <f>IF(Summary!$AA71="Y","R","")</f>
        <v/>
      </c>
      <c r="U11" s="354" t="str">
        <f>IF(COUNTIF(S8:S11,"E")=4,"C"," ")</f>
        <v xml:space="preserve"> </v>
      </c>
      <c r="W11" s="476" t="str">
        <f>'Fun Patches'!C12</f>
        <v>&lt;List Patch Here&gt;</v>
      </c>
      <c r="X11" s="475" t="str">
        <f>IF(Summary!$Z120="E","E","")</f>
        <v/>
      </c>
      <c r="Y11" s="475" t="str">
        <f>IF(Summary!$AA120="Y","R","")</f>
        <v/>
      </c>
      <c r="AA11" s="472"/>
      <c r="AB11" s="287"/>
      <c r="AC11" s="288"/>
    </row>
    <row r="12" spans="2:30" ht="12.95" customHeight="1" thickBot="1">
      <c r="B12" s="360"/>
      <c r="C12" s="365" t="s">
        <v>319</v>
      </c>
      <c r="D12" s="297" t="str">
        <f>IF(Badges!$P263="A","/","")</f>
        <v/>
      </c>
      <c r="E12" s="297" t="str">
        <f>IF(Badges!$P267="A","/","")</f>
        <v/>
      </c>
      <c r="F12" s="297" t="str">
        <f>IF(Badges!$P271="A","/","")</f>
        <v/>
      </c>
      <c r="G12" s="297" t="str">
        <f>IF(Badges!$P275="A","/","")</f>
        <v/>
      </c>
      <c r="H12" s="297" t="str">
        <f>IF(Badges!$P279="A","/","")</f>
        <v/>
      </c>
      <c r="I12" s="295" t="str">
        <f>IF(Summary!$Z15="E","E","")</f>
        <v/>
      </c>
      <c r="J12" s="295" t="str">
        <f>IF(Summary!$AA15="Y","R","")</f>
        <v/>
      </c>
      <c r="L12" s="360"/>
      <c r="M12" s="378" t="s">
        <v>1055</v>
      </c>
      <c r="N12" s="379"/>
      <c r="O12" s="379"/>
      <c r="P12" s="379"/>
      <c r="Q12" s="379"/>
      <c r="R12" s="380"/>
      <c r="S12" s="299" t="str">
        <f>IF(Summary!$Z77="E","E","")</f>
        <v/>
      </c>
      <c r="T12" s="299" t="str">
        <f>IF(Summary!$AA77="Y","R","")</f>
        <v/>
      </c>
      <c r="W12" s="476" t="str">
        <f>'Fun Patches'!C13</f>
        <v>&lt;List Patch Here&gt;</v>
      </c>
      <c r="X12" s="475" t="str">
        <f>IF(Summary!$Z121="E","E","")</f>
        <v/>
      </c>
      <c r="Y12" s="475" t="str">
        <f>IF(Summary!$AA121="Y","R","")</f>
        <v/>
      </c>
      <c r="AA12" s="472"/>
      <c r="AB12" s="287"/>
      <c r="AC12" s="288"/>
    </row>
    <row r="13" spans="2:30" ht="12.95" customHeight="1">
      <c r="B13" s="360"/>
      <c r="C13" s="370" t="s">
        <v>372</v>
      </c>
      <c r="D13" s="292" t="str">
        <f>IF(Badges!$P322="A","/","")</f>
        <v/>
      </c>
      <c r="E13" s="292" t="str">
        <f>IF(Badges!$P326="A","/","")</f>
        <v/>
      </c>
      <c r="F13" s="292" t="str">
        <f>IF(Badges!$P330="A","/","")</f>
        <v/>
      </c>
      <c r="G13" s="292" t="str">
        <f>IF(Badges!$P334="A","/","")</f>
        <v/>
      </c>
      <c r="H13" s="292" t="str">
        <f>IF(Badges!$P338="A","/","")</f>
        <v/>
      </c>
      <c r="I13" s="293" t="str">
        <f>IF(Summary!$Z18="E","E","")</f>
        <v/>
      </c>
      <c r="J13" s="293" t="str">
        <f>IF(Summary!$AA18="Y","R","")</f>
        <v/>
      </c>
      <c r="L13" s="360"/>
      <c r="M13" s="366" t="s">
        <v>925</v>
      </c>
      <c r="N13" s="367"/>
      <c r="O13" s="367"/>
      <c r="P13" s="367"/>
      <c r="Q13" s="367"/>
      <c r="R13" s="368"/>
      <c r="S13" s="301" t="str">
        <f>IF(Summary!$Z74="E","E","")</f>
        <v/>
      </c>
      <c r="T13" s="301" t="str">
        <f>IF(Summary!$AA74="Y","R","")</f>
        <v/>
      </c>
      <c r="W13" s="476" t="str">
        <f>'Fun Patches'!C14</f>
        <v>&lt;List Patch Here&gt;</v>
      </c>
      <c r="X13" s="475" t="str">
        <f>IF(Summary!$Z122="E","E","")</f>
        <v/>
      </c>
      <c r="Y13" s="475" t="str">
        <f>IF(Summary!$AA122="Y","R","")</f>
        <v/>
      </c>
      <c r="AA13" s="472"/>
      <c r="AB13" s="287"/>
      <c r="AC13" s="288"/>
    </row>
    <row r="14" spans="2:30" ht="12.95" customHeight="1">
      <c r="B14" s="360"/>
      <c r="C14" s="365" t="s">
        <v>393</v>
      </c>
      <c r="D14" s="334" t="str">
        <f>IF(Badges!$P345="A","/","")</f>
        <v/>
      </c>
      <c r="E14" s="334" t="str">
        <f>IF(Badges!$P349="A","/","")</f>
        <v/>
      </c>
      <c r="F14" s="334" t="str">
        <f>IF(Badges!$P353="A","/","")</f>
        <v/>
      </c>
      <c r="G14" s="334" t="str">
        <f>IF(Badges!$P357="A","/","")</f>
        <v/>
      </c>
      <c r="H14" s="334" t="str">
        <f>IF(Badges!$P361="A","/","")</f>
        <v/>
      </c>
      <c r="I14" s="301" t="str">
        <f>IF(Summary!$Z19="E","E","")</f>
        <v/>
      </c>
      <c r="J14" s="301" t="str">
        <f>IF(Summary!$AA19="Y","R","")</f>
        <v/>
      </c>
      <c r="K14" s="285" t="str">
        <f>IF(COUNT(#REF!)=4,MAX(#REF!),"")</f>
        <v/>
      </c>
      <c r="L14" s="360"/>
      <c r="M14" s="366" t="s">
        <v>927</v>
      </c>
      <c r="N14" s="367"/>
      <c r="O14" s="367"/>
      <c r="P14" s="367"/>
      <c r="Q14" s="367"/>
      <c r="R14" s="368"/>
      <c r="S14" s="301" t="str">
        <f>IF(Summary!$Z75="E","E","")</f>
        <v/>
      </c>
      <c r="T14" s="301" t="str">
        <f>IF(Summary!$AA75="Y","R","")</f>
        <v/>
      </c>
      <c r="W14" s="476" t="str">
        <f>'Fun Patches'!C15</f>
        <v>&lt;List Patch Here&gt;</v>
      </c>
      <c r="X14" s="475" t="str">
        <f>IF(Summary!$Z123="E","E","")</f>
        <v/>
      </c>
      <c r="Y14" s="475" t="str">
        <f>IF(Summary!$AA123="Y","R","")</f>
        <v/>
      </c>
      <c r="AA14" s="472"/>
      <c r="AB14" s="287"/>
      <c r="AC14" s="288"/>
    </row>
    <row r="15" spans="2:30" ht="12.95" customHeight="1" thickBot="1">
      <c r="B15" s="360"/>
      <c r="C15" s="374" t="s">
        <v>414</v>
      </c>
      <c r="D15" s="297" t="str">
        <f>IF(Badges!$P368="A","/","")</f>
        <v/>
      </c>
      <c r="E15" s="297" t="str">
        <f>IF(Badges!$P372="A","/","")</f>
        <v/>
      </c>
      <c r="F15" s="297" t="str">
        <f>IF(Badges!$P376="A","/","")</f>
        <v/>
      </c>
      <c r="G15" s="297" t="str">
        <f>IF(Badges!$P380="A","/","")</f>
        <v/>
      </c>
      <c r="H15" s="297" t="str">
        <f>IF(Badges!$P384="A","/","")</f>
        <v/>
      </c>
      <c r="I15" s="295" t="str">
        <f>IF(Summary!$Z20="E","E","")</f>
        <v/>
      </c>
      <c r="J15" s="295" t="str">
        <f>IF(Summary!$AA20="Y","R","")</f>
        <v/>
      </c>
      <c r="L15" s="360"/>
      <c r="M15" s="371" t="s">
        <v>929</v>
      </c>
      <c r="N15" s="372"/>
      <c r="O15" s="372"/>
      <c r="P15" s="372"/>
      <c r="Q15" s="372"/>
      <c r="R15" s="373"/>
      <c r="S15" s="295" t="str">
        <f>IF(Summary!$Z76="E","E","")</f>
        <v/>
      </c>
      <c r="T15" s="295" t="str">
        <f>IF(Summary!$AA76="Y","R","")</f>
        <v/>
      </c>
      <c r="U15" s="354" t="str">
        <f>IF(COUNTIF(S12:S15,"E")=4,"C"," ")</f>
        <v xml:space="preserve"> </v>
      </c>
      <c r="W15" s="476" t="str">
        <f>'Fun Patches'!C16</f>
        <v>&lt;List Patch Here&gt;</v>
      </c>
      <c r="X15" s="475" t="str">
        <f>IF(Summary!$Z124="E","E","")</f>
        <v/>
      </c>
      <c r="Y15" s="475" t="str">
        <f>IF(Summary!$AA124="Y","R","")</f>
        <v/>
      </c>
      <c r="AA15" s="472"/>
      <c r="AB15" s="287"/>
      <c r="AC15" s="288"/>
    </row>
    <row r="16" spans="2:30" ht="12.95" customHeight="1">
      <c r="B16" s="360"/>
      <c r="C16" s="365" t="s">
        <v>435</v>
      </c>
      <c r="D16" s="292" t="str">
        <f>IF(Badges!$P391="A","/","")</f>
        <v/>
      </c>
      <c r="E16" s="292" t="str">
        <f>IF(Badges!$P395="A","/","")</f>
        <v/>
      </c>
      <c r="F16" s="292" t="str">
        <f>IF(Badges!$P399="A","/","")</f>
        <v/>
      </c>
      <c r="G16" s="292" t="str">
        <f>IF(Badges!$P403="A","/","")</f>
        <v/>
      </c>
      <c r="H16" s="292" t="str">
        <f>IF(Badges!$P407="A","/","")</f>
        <v/>
      </c>
      <c r="I16" s="293" t="str">
        <f>IF(Summary!$Z21="E","E","")</f>
        <v/>
      </c>
      <c r="J16" s="293" t="str">
        <f>IF(Summary!$AA21="Y","R","")</f>
        <v/>
      </c>
      <c r="L16" s="360"/>
      <c r="M16" s="361" t="s">
        <v>1056</v>
      </c>
      <c r="N16" s="292" t="str">
        <f>IF(Badges!$P240="A","/","")</f>
        <v/>
      </c>
      <c r="O16" s="292" t="str">
        <f>IF(Badges!$P244="A","/","")</f>
        <v/>
      </c>
      <c r="P16" s="292" t="str">
        <f>IF(Badges!$P248="A","/","")</f>
        <v/>
      </c>
      <c r="Q16" s="292" t="str">
        <f>IF(Badges!$P252="A","/","")</f>
        <v/>
      </c>
      <c r="R16" s="292" t="str">
        <f>IF(Badges!$P256="A","/","")</f>
        <v/>
      </c>
      <c r="S16" s="293" t="str">
        <f>IF(Summary!$Z14="E","E","")</f>
        <v/>
      </c>
      <c r="T16" s="293" t="str">
        <f>IF(Summary!$AA14="Y","R","")</f>
        <v/>
      </c>
      <c r="W16" s="476" t="str">
        <f>'Fun Patches'!C17</f>
        <v>&lt;List Patch Here&gt;</v>
      </c>
      <c r="X16" s="475" t="str">
        <f>IF(Summary!$Z125="E","E","")</f>
        <v/>
      </c>
      <c r="Y16" s="475" t="str">
        <f>IF(Summary!$AA125="Y","R","")</f>
        <v/>
      </c>
      <c r="AA16" s="472"/>
      <c r="AB16" s="287"/>
      <c r="AC16" s="288"/>
    </row>
    <row r="17" spans="2:29" ht="12.95" customHeight="1">
      <c r="B17" s="360"/>
      <c r="C17" s="365" t="s">
        <v>456</v>
      </c>
      <c r="D17" s="334" t="str">
        <f>IF(Badges!$P414="A","/","")</f>
        <v/>
      </c>
      <c r="E17" s="334" t="str">
        <f>IF(Badges!$P418="A","/","")</f>
        <v/>
      </c>
      <c r="F17" s="334" t="str">
        <f>IF(Badges!$P422="A","/","")</f>
        <v/>
      </c>
      <c r="G17" s="334" t="str">
        <f>IF(Badges!$P426="A","/","")</f>
        <v/>
      </c>
      <c r="H17" s="334" t="str">
        <f>IF(Badges!$P430="A","/","")</f>
        <v/>
      </c>
      <c r="I17" s="301" t="str">
        <f>IF(Summary!$Z22="E","E","")</f>
        <v/>
      </c>
      <c r="J17" s="301" t="str">
        <f>IF(Summary!$AA22="Y","R","")</f>
        <v/>
      </c>
      <c r="L17" s="360"/>
      <c r="M17" s="365" t="s">
        <v>1057</v>
      </c>
      <c r="N17" s="292" t="str">
        <f>IF(Badges!$P299="A","/","")</f>
        <v/>
      </c>
      <c r="O17" s="292" t="str">
        <f>IF(Badges!$P303="A","/","")</f>
        <v/>
      </c>
      <c r="P17" s="292" t="str">
        <f>IF(Badges!$P307="A","/","")</f>
        <v/>
      </c>
      <c r="Q17" s="292" t="str">
        <f>IF(Badges!$P311="A","/","")</f>
        <v/>
      </c>
      <c r="R17" s="292" t="str">
        <f>IF(Badges!$P315="A","/","")</f>
        <v/>
      </c>
      <c r="S17" s="293" t="str">
        <f>IF(Summary!$Z17="E","E","")</f>
        <v/>
      </c>
      <c r="T17" s="293" t="str">
        <f>IF(Summary!$AA17="Y","R","")</f>
        <v/>
      </c>
      <c r="W17" s="476" t="str">
        <f>'Fun Patches'!C18</f>
        <v>&lt;List Patch Here&gt;</v>
      </c>
      <c r="X17" s="475" t="str">
        <f>IF(Summary!$Z126="E","E","")</f>
        <v/>
      </c>
      <c r="Y17" s="475" t="str">
        <f>IF(Summary!$AA126="Y","R","")</f>
        <v/>
      </c>
      <c r="AA17" s="472"/>
      <c r="AB17" s="287"/>
      <c r="AC17" s="288"/>
    </row>
    <row r="18" spans="2:29" ht="12.95" customHeight="1" thickBot="1">
      <c r="B18" s="360"/>
      <c r="C18" s="365" t="s">
        <v>477</v>
      </c>
      <c r="D18" s="297" t="str">
        <f>IF(Badges!$P437="A","/","")</f>
        <v/>
      </c>
      <c r="E18" s="297" t="str">
        <f>IF(Badges!$P441="A","/","")</f>
        <v/>
      </c>
      <c r="F18" s="297" t="str">
        <f>IF(Badges!$P445="A","/","")</f>
        <v/>
      </c>
      <c r="G18" s="297" t="str">
        <f>IF(Badges!$P449="A","/","")</f>
        <v/>
      </c>
      <c r="H18" s="297" t="str">
        <f>IF(Badges!$P453="A","/","")</f>
        <v/>
      </c>
      <c r="I18" s="295" t="str">
        <f>IF(Summary!$Z23="E","E","")</f>
        <v/>
      </c>
      <c r="J18" s="295" t="str">
        <f>IF(Summary!$AA23="Y","R","")</f>
        <v/>
      </c>
      <c r="K18" s="285" t="str">
        <f>IF(COUNT(#REF!)=4,MAX(#REF!),"")</f>
        <v/>
      </c>
      <c r="L18" s="360"/>
      <c r="M18" s="365" t="s">
        <v>1058</v>
      </c>
      <c r="N18" s="292" t="str">
        <f>IF(Badges!$P57="A","/","")</f>
        <v/>
      </c>
      <c r="O18" s="292" t="str">
        <f>IF(Badges!$P61="A","/","")</f>
        <v/>
      </c>
      <c r="P18" s="292" t="str">
        <f>IF(Badges!$P65="A","/","")</f>
        <v/>
      </c>
      <c r="Q18" s="292" t="str">
        <f>IF(Badges!$P69="A","/","")</f>
        <v/>
      </c>
      <c r="R18" s="292" t="str">
        <f>IF(Badges!$P73="A","/","")</f>
        <v/>
      </c>
      <c r="S18" s="293" t="str">
        <f>IF(Summary!$Z6="E","E","")</f>
        <v/>
      </c>
      <c r="T18" s="293" t="str">
        <f>IF(Summary!$AA6="Y","R","")</f>
        <v/>
      </c>
      <c r="W18" s="476" t="str">
        <f>'Fun Patches'!C19</f>
        <v>&lt;List Patch Here&gt;</v>
      </c>
      <c r="X18" s="475" t="str">
        <f>IF(Summary!$Z127="E","E","")</f>
        <v/>
      </c>
      <c r="Y18" s="475" t="str">
        <f>IF(Summary!$AA127="Y","R","")</f>
        <v/>
      </c>
      <c r="AA18" s="472"/>
      <c r="AB18" s="287"/>
      <c r="AC18" s="288"/>
    </row>
    <row r="19" spans="2:29" ht="12.95" customHeight="1" thickBot="1">
      <c r="B19" s="360"/>
      <c r="C19" s="370" t="s">
        <v>530</v>
      </c>
      <c r="D19" s="292" t="str">
        <f>IF(Badges!$P496="A","/","")</f>
        <v/>
      </c>
      <c r="E19" s="292" t="str">
        <f>IF(Badges!$P500="A","/","")</f>
        <v/>
      </c>
      <c r="F19" s="292" t="str">
        <f>IF(Badges!$P504="A","/","")</f>
        <v/>
      </c>
      <c r="G19" s="292" t="str">
        <f>IF(Badges!$P508="A","/","")</f>
        <v/>
      </c>
      <c r="H19" s="292" t="str">
        <f>IF(Badges!$P512="A","/","")</f>
        <v/>
      </c>
      <c r="I19" s="293" t="str">
        <f>IF(Summary!$Z26="E","E","")</f>
        <v/>
      </c>
      <c r="J19" s="293" t="str">
        <f>IF(Summary!$AA26="Y","R","")</f>
        <v/>
      </c>
      <c r="L19" s="360"/>
      <c r="M19" s="381" t="s">
        <v>1091</v>
      </c>
      <c r="N19" s="376"/>
      <c r="O19" s="376"/>
      <c r="P19" s="376"/>
      <c r="Q19" s="376"/>
      <c r="R19" s="377"/>
      <c r="S19" s="295" t="str">
        <f>IF(Summary!$Z78="E","E","")</f>
        <v/>
      </c>
      <c r="T19" s="295" t="str">
        <f>IF(Summary!$AA78="Y","R","")</f>
        <v/>
      </c>
      <c r="U19" s="354" t="str">
        <f>IF(COUNTIF(S16:S19,"E")=4,"C"," ")</f>
        <v xml:space="preserve"> </v>
      </c>
      <c r="W19" s="476" t="str">
        <f>'Fun Patches'!C20</f>
        <v>&lt;List Patch Here&gt;</v>
      </c>
      <c r="X19" s="475" t="str">
        <f>IF(Summary!$Z128="E","E","")</f>
        <v/>
      </c>
      <c r="Y19" s="475" t="str">
        <f>IF(Summary!$AA128="Y","R","")</f>
        <v/>
      </c>
      <c r="AA19" s="472"/>
      <c r="AB19" s="287"/>
      <c r="AC19" s="288"/>
    </row>
    <row r="20" spans="2:29" ht="12.95" customHeight="1">
      <c r="B20" s="360"/>
      <c r="C20" s="365" t="s">
        <v>551</v>
      </c>
      <c r="D20" s="334" t="str">
        <f>IF(Badges!$P519="A","/","")</f>
        <v/>
      </c>
      <c r="E20" s="334" t="str">
        <f>IF(Badges!$P523="A","/","")</f>
        <v/>
      </c>
      <c r="F20" s="334" t="str">
        <f>IF(Badges!$P527="A","/","")</f>
        <v/>
      </c>
      <c r="G20" s="334" t="str">
        <f>IF(Badges!$P531="A","/","")</f>
        <v/>
      </c>
      <c r="H20" s="334" t="str">
        <f>IF(Badges!$P535="A","/","")</f>
        <v/>
      </c>
      <c r="I20" s="301" t="str">
        <f>IF(Summary!$Z27="E","E","")</f>
        <v/>
      </c>
      <c r="J20" s="301" t="str">
        <f>IF(Summary!$AA27="Y","R","")</f>
        <v/>
      </c>
      <c r="L20" s="360"/>
      <c r="M20" s="378" t="s">
        <v>935</v>
      </c>
      <c r="N20" s="379"/>
      <c r="O20" s="379"/>
      <c r="P20" s="379"/>
      <c r="Q20" s="379"/>
      <c r="R20" s="380"/>
      <c r="S20" s="293" t="str">
        <f>IF(Summary!$Z79="E","E","")</f>
        <v/>
      </c>
      <c r="T20" s="293" t="str">
        <f>IF(Summary!$AA79="Y","R","")</f>
        <v/>
      </c>
      <c r="W20" s="476" t="str">
        <f>'Fun Patches'!C21</f>
        <v>&lt;List Patch Here&gt;</v>
      </c>
      <c r="X20" s="475" t="str">
        <f>IF(Summary!$Z129="E","E","")</f>
        <v/>
      </c>
      <c r="Y20" s="475" t="str">
        <f>IF(Summary!$AA129="Y","R","")</f>
        <v/>
      </c>
      <c r="AA20" s="472"/>
      <c r="AB20" s="287"/>
      <c r="AC20" s="288"/>
    </row>
    <row r="21" spans="2:29" ht="12.95" customHeight="1" thickBot="1">
      <c r="B21" s="360"/>
      <c r="C21" s="374" t="s">
        <v>572</v>
      </c>
      <c r="D21" s="297" t="str">
        <f>IF(Badges!$P542="A","/","")</f>
        <v/>
      </c>
      <c r="E21" s="297" t="str">
        <f>IF(Badges!$P546="A","/","")</f>
        <v/>
      </c>
      <c r="F21" s="297" t="str">
        <f>IF(Badges!$P550="A","/","")</f>
        <v/>
      </c>
      <c r="G21" s="297" t="str">
        <f>IF(Badges!$P554="A","/","")</f>
        <v/>
      </c>
      <c r="H21" s="297" t="str">
        <f>IF(Badges!$P558="A","/","")</f>
        <v/>
      </c>
      <c r="I21" s="295" t="str">
        <f>IF(Summary!$Z28="E","E","")</f>
        <v/>
      </c>
      <c r="J21" s="295" t="str">
        <f>IF(Summary!$AA28="Y","R","")</f>
        <v/>
      </c>
      <c r="L21" s="360"/>
      <c r="M21" s="371" t="s">
        <v>1092</v>
      </c>
      <c r="N21" s="372"/>
      <c r="O21" s="372"/>
      <c r="P21" s="372"/>
      <c r="Q21" s="372"/>
      <c r="R21" s="373"/>
      <c r="S21" s="295" t="str">
        <f>IF(Summary!$Z80="E","E","")</f>
        <v/>
      </c>
      <c r="T21" s="295" t="str">
        <f>IF(Summary!$AA80="Y","R","")</f>
        <v/>
      </c>
      <c r="U21" s="354" t="str">
        <f>IF(COUNTIF(S20:S21,"E")=2,"C"," ")</f>
        <v xml:space="preserve"> </v>
      </c>
      <c r="W21" s="476" t="str">
        <f>'Fun Patches'!C22</f>
        <v>&lt;List Patch Here&gt;</v>
      </c>
      <c r="X21" s="475" t="str">
        <f>IF(Summary!$Z130="E","E","")</f>
        <v/>
      </c>
      <c r="Y21" s="475" t="str">
        <f>IF(Summary!$AA130="Y","R","")</f>
        <v/>
      </c>
      <c r="AA21" s="472"/>
      <c r="AB21" s="287"/>
      <c r="AC21" s="288"/>
    </row>
    <row r="22" spans="2:29" ht="12.95" customHeight="1">
      <c r="B22" s="360"/>
      <c r="C22" s="365" t="s">
        <v>593</v>
      </c>
      <c r="D22" s="292" t="str">
        <f>IF(Badges!$P565="A","/","")</f>
        <v/>
      </c>
      <c r="E22" s="292" t="str">
        <f>IF(Badges!$P569="A","/","")</f>
        <v/>
      </c>
      <c r="F22" s="292" t="str">
        <f>IF(Badges!$P573="A","/","")</f>
        <v/>
      </c>
      <c r="G22" s="292" t="str">
        <f>IF(Badges!$P577="A","/","")</f>
        <v/>
      </c>
      <c r="H22" s="292" t="str">
        <f>IF(Badges!$P581="A","/","")</f>
        <v/>
      </c>
      <c r="I22" s="293" t="str">
        <f>IF(Summary!$Z29="E","E","")</f>
        <v/>
      </c>
      <c r="J22" s="293" t="str">
        <f>IF(Summary!$AA29="Y","R","")</f>
        <v/>
      </c>
      <c r="K22" s="285" t="str">
        <f>IF(COUNT(#REF!)=2,MAX(#REF!),"")</f>
        <v/>
      </c>
      <c r="L22" s="360"/>
      <c r="M22" s="362" t="s">
        <v>942</v>
      </c>
      <c r="N22" s="363"/>
      <c r="O22" s="363"/>
      <c r="P22" s="363"/>
      <c r="Q22" s="363"/>
      <c r="R22" s="364"/>
      <c r="S22" s="293" t="str">
        <f>IF(Summary!$Z81="E","E","")</f>
        <v/>
      </c>
      <c r="T22" s="293" t="str">
        <f>IF(Summary!$AA81="Y","R","")</f>
        <v/>
      </c>
      <c r="U22" s="354" t="str">
        <f>IF(COUNTIF(S22:S23,"E")=2,"C"," ")</f>
        <v xml:space="preserve"> </v>
      </c>
      <c r="W22" s="476" t="str">
        <f>'Fun Patches'!C23</f>
        <v>&lt;List Patch Here&gt;</v>
      </c>
      <c r="X22" s="475" t="str">
        <f>IF(Summary!$Z131="E","E","")</f>
        <v/>
      </c>
      <c r="Y22" s="475" t="str">
        <f>IF(Summary!$AA131="Y","R","")</f>
        <v/>
      </c>
      <c r="AA22" s="472"/>
      <c r="AB22" s="287"/>
      <c r="AC22" s="288"/>
    </row>
    <row r="23" spans="2:29" ht="12.95" customHeight="1" thickBot="1">
      <c r="B23" s="360"/>
      <c r="C23" s="365" t="s">
        <v>614</v>
      </c>
      <c r="D23" s="334" t="str">
        <f>IF(Badges!$P588="A","/","")</f>
        <v/>
      </c>
      <c r="E23" s="334" t="str">
        <f>IF(Badges!$P592="A","/","")</f>
        <v/>
      </c>
      <c r="F23" s="334" t="str">
        <f>IF(Badges!$P596="A","/","")</f>
        <v/>
      </c>
      <c r="G23" s="334" t="str">
        <f>IF(Badges!$P600="A","/","")</f>
        <v/>
      </c>
      <c r="H23" s="334" t="str">
        <f>IF(Badges!$P604="A","/","")</f>
        <v/>
      </c>
      <c r="I23" s="301" t="str">
        <f>IF(Summary!$Z30="E","E","")</f>
        <v/>
      </c>
      <c r="J23" s="301" t="str">
        <f>IF(Summary!$AA30="Y","R","")</f>
        <v/>
      </c>
      <c r="L23" s="360"/>
      <c r="M23" s="375" t="s">
        <v>1093</v>
      </c>
      <c r="N23" s="376"/>
      <c r="O23" s="376"/>
      <c r="P23" s="376"/>
      <c r="Q23" s="376"/>
      <c r="R23" s="377"/>
      <c r="S23" s="295" t="str">
        <f>IF(Summary!$Z82="E","E","")</f>
        <v/>
      </c>
      <c r="T23" s="295" t="str">
        <f>IF(Summary!$AA82="Y","R","")</f>
        <v/>
      </c>
      <c r="U23" s="354" t="str">
        <f>IF(COUNTIF(S24:S25,"E")=2,"C"," ")</f>
        <v xml:space="preserve"> </v>
      </c>
      <c r="W23" s="476" t="str">
        <f>'Fun Patches'!C24</f>
        <v>&lt;List Patch Here&gt;</v>
      </c>
      <c r="X23" s="475" t="str">
        <f>IF(Summary!$Z132="E","E","")</f>
        <v/>
      </c>
      <c r="Y23" s="475" t="str">
        <f>IF(Summary!$AA132="Y","R","")</f>
        <v/>
      </c>
      <c r="AA23" s="472"/>
      <c r="AB23" s="287"/>
      <c r="AC23" s="288"/>
    </row>
    <row r="24" spans="2:29" ht="12.95" customHeight="1" thickBot="1">
      <c r="B24" s="360"/>
      <c r="C24" s="365" t="s">
        <v>635</v>
      </c>
      <c r="D24" s="297" t="str">
        <f>IF(Badges!$P611="A","/","")</f>
        <v/>
      </c>
      <c r="E24" s="297" t="str">
        <f>IF(Badges!$P615="A","/","")</f>
        <v/>
      </c>
      <c r="F24" s="297" t="str">
        <f>IF(Badges!$P619="A","/","")</f>
        <v/>
      </c>
      <c r="G24" s="297" t="str">
        <f>IF(Badges!$P623="A","/","")</f>
        <v/>
      </c>
      <c r="H24" s="297" t="str">
        <f>IF(Badges!$P627="A","/","")</f>
        <v/>
      </c>
      <c r="I24" s="295" t="str">
        <f>IF(Summary!$Z31="E","E","")</f>
        <v/>
      </c>
      <c r="J24" s="295" t="str">
        <f>IF(Summary!$AA31="Y","R","")</f>
        <v/>
      </c>
      <c r="K24" s="285" t="str">
        <f>IF(COUNT(#REF!)=2,MAX(#REF!),"")</f>
        <v/>
      </c>
      <c r="L24" s="360"/>
      <c r="M24" s="378" t="s">
        <v>948</v>
      </c>
      <c r="N24" s="379"/>
      <c r="O24" s="379"/>
      <c r="P24" s="379"/>
      <c r="Q24" s="379"/>
      <c r="R24" s="380"/>
      <c r="S24" s="293" t="str">
        <f>IF(Summary!$Z83="E","E","")</f>
        <v/>
      </c>
      <c r="T24" s="293" t="str">
        <f>IF(Summary!$AA83="Y","R","")</f>
        <v/>
      </c>
      <c r="U24" s="439"/>
      <c r="W24" s="476" t="str">
        <f>'Fun Patches'!C25</f>
        <v>&lt;List Patch Here&gt;</v>
      </c>
      <c r="X24" s="475" t="str">
        <f>IF(Summary!$Z133="E","E","")</f>
        <v/>
      </c>
      <c r="Y24" s="475" t="str">
        <f>IF(Summary!$AA133="Y","R","")</f>
        <v/>
      </c>
      <c r="AA24" s="472"/>
      <c r="AB24" s="287"/>
      <c r="AC24" s="288"/>
    </row>
    <row r="25" spans="2:29" ht="12.95" customHeight="1">
      <c r="B25" s="360"/>
      <c r="C25" s="370" t="s">
        <v>655</v>
      </c>
      <c r="D25" s="292" t="str">
        <f>IF(Badges!$P634="A","/","")</f>
        <v/>
      </c>
      <c r="E25" s="292" t="str">
        <f>IF(Badges!$P638="A","/","")</f>
        <v/>
      </c>
      <c r="F25" s="292" t="str">
        <f>IF(Badges!$P642="A","/","")</f>
        <v/>
      </c>
      <c r="G25" s="292" t="str">
        <f>IF(Badges!$P646="A","/","")</f>
        <v/>
      </c>
      <c r="H25" s="292" t="str">
        <f>IF(Badges!$P650="A","/","")</f>
        <v/>
      </c>
      <c r="I25" s="293" t="str">
        <f>IF(Summary!$Z32="E","E","")</f>
        <v/>
      </c>
      <c r="J25" s="293" t="str">
        <f>IF(Summary!$AA32="Y","R","")</f>
        <v/>
      </c>
      <c r="L25" s="360"/>
      <c r="M25" s="375" t="s">
        <v>1094</v>
      </c>
      <c r="N25" s="376"/>
      <c r="O25" s="376"/>
      <c r="P25" s="376"/>
      <c r="Q25" s="376"/>
      <c r="R25" s="377"/>
      <c r="S25" s="293" t="str">
        <f>IF(Summary!$Z84="E","E","")</f>
        <v/>
      </c>
      <c r="T25" s="293" t="str">
        <f>IF(Summary!$AA84="Y","R","")</f>
        <v/>
      </c>
      <c r="U25" s="607" t="s">
        <v>1136</v>
      </c>
      <c r="W25" s="476" t="str">
        <f>'Fun Patches'!C26</f>
        <v>&lt;List Patch Here&gt;</v>
      </c>
      <c r="X25" s="475" t="str">
        <f>IF(Summary!$Z134="E","E","")</f>
        <v/>
      </c>
      <c r="Y25" s="475" t="str">
        <f>IF(Summary!$AA134="Y","R","")</f>
        <v/>
      </c>
      <c r="AA25" s="472"/>
      <c r="AB25" s="287"/>
      <c r="AC25" s="288"/>
    </row>
    <row r="26" spans="2:29" ht="12.95" customHeight="1">
      <c r="B26" s="360"/>
      <c r="C26" s="365" t="s">
        <v>692</v>
      </c>
      <c r="D26" s="334" t="str">
        <f>IF(Badges!$P680="A","/","")</f>
        <v/>
      </c>
      <c r="E26" s="334" t="str">
        <f>IF(Badges!$P684="A","/","")</f>
        <v/>
      </c>
      <c r="F26" s="334" t="str">
        <f>IF(Badges!$P688="A","/","")</f>
        <v/>
      </c>
      <c r="G26" s="334" t="str">
        <f>IF(Badges!$P692="A","/","")</f>
        <v/>
      </c>
      <c r="H26" s="334" t="str">
        <f>IF(Badges!$P696="A","/","")</f>
        <v/>
      </c>
      <c r="I26" s="301" t="str">
        <f>IF(Summary!$Z34="E","E","")</f>
        <v/>
      </c>
      <c r="J26" s="301" t="str">
        <f>IF(Summary!$AA34="Y","R","")</f>
        <v/>
      </c>
      <c r="K26" s="285" t="str">
        <f>IF(COUNT(#REF!)=2,MAX(#REF!),"")</f>
        <v/>
      </c>
      <c r="L26" s="398"/>
      <c r="M26" s="398"/>
      <c r="N26" s="399"/>
      <c r="O26" s="399"/>
      <c r="P26" s="399"/>
      <c r="Q26" s="399"/>
      <c r="R26" s="399"/>
      <c r="S26" s="470"/>
      <c r="T26" s="470"/>
      <c r="U26" s="607"/>
      <c r="W26" s="476" t="str">
        <f>'Fun Patches'!C27</f>
        <v>&lt;List Patch Here&gt;</v>
      </c>
      <c r="X26" s="475" t="str">
        <f>IF(Summary!$Z135="E","E","")</f>
        <v/>
      </c>
      <c r="Y26" s="475" t="str">
        <f>IF(Summary!$AA135="Y","R","")</f>
        <v/>
      </c>
      <c r="AA26" s="472"/>
      <c r="AB26" s="287"/>
      <c r="AC26" s="288"/>
    </row>
    <row r="27" spans="2:29" ht="12.95" customHeight="1" thickBot="1">
      <c r="B27" s="360"/>
      <c r="C27" s="374" t="s">
        <v>713</v>
      </c>
      <c r="D27" s="297" t="str">
        <f>IF(Badges!$P703="A","/","")</f>
        <v/>
      </c>
      <c r="E27" s="297" t="str">
        <f>IF(Badges!$P707="A","/","")</f>
        <v/>
      </c>
      <c r="F27" s="297" t="str">
        <f>IF(Badges!$P711="A","/","")</f>
        <v/>
      </c>
      <c r="G27" s="297" t="str">
        <f>IF(Badges!$P715="A","/","")</f>
        <v/>
      </c>
      <c r="H27" s="297" t="str">
        <f>IF(Badges!$P719="A","/","")</f>
        <v/>
      </c>
      <c r="I27" s="295" t="str">
        <f>IF(Summary!$Z35="E","E","")</f>
        <v/>
      </c>
      <c r="J27" s="295" t="str">
        <f>IF(Summary!$AA35="Y","R","")</f>
        <v/>
      </c>
      <c r="L27" s="300"/>
      <c r="M27" s="300"/>
      <c r="N27" s="300"/>
      <c r="O27" s="300"/>
      <c r="P27" s="300"/>
      <c r="Q27" s="300"/>
      <c r="R27" s="300"/>
      <c r="S27" s="307"/>
      <c r="T27" s="307"/>
      <c r="U27" s="607"/>
      <c r="W27" s="476" t="str">
        <f>'Fun Patches'!C28</f>
        <v>&lt;List Patch Here&gt;</v>
      </c>
      <c r="X27" s="475" t="str">
        <f>IF(Summary!$Z136="E","E","")</f>
        <v/>
      </c>
      <c r="Y27" s="475" t="str">
        <f>IF(Summary!$AA136="Y","R","")</f>
        <v/>
      </c>
      <c r="AA27" s="472"/>
      <c r="AB27" s="287"/>
      <c r="AC27" s="288"/>
    </row>
    <row r="28" spans="2:29" ht="12.95" customHeight="1">
      <c r="B28" s="360"/>
      <c r="C28" s="365" t="s">
        <v>734</v>
      </c>
      <c r="D28" s="292" t="str">
        <f>IF(Badges!$P726="A","/","")</f>
        <v/>
      </c>
      <c r="E28" s="292" t="str">
        <f>IF(Badges!$P730="A","/","")</f>
        <v/>
      </c>
      <c r="F28" s="292" t="str">
        <f>IF(Badges!$P734="A","/","")</f>
        <v/>
      </c>
      <c r="G28" s="292" t="str">
        <f>IF(Badges!$P738="A","/","")</f>
        <v/>
      </c>
      <c r="H28" s="292" t="str">
        <f>IF(Badges!$P742="A","/","")</f>
        <v/>
      </c>
      <c r="I28" s="293" t="str">
        <f>IF(Summary!$Z36="E","E","")</f>
        <v/>
      </c>
      <c r="J28" s="293" t="str">
        <f>IF(Summary!$AA36="Y","R","")</f>
        <v/>
      </c>
      <c r="L28" s="611" t="str">
        <f>'Age-Level'!C117</f>
        <v>Investiture</v>
      </c>
      <c r="M28" s="611"/>
      <c r="N28" s="611"/>
      <c r="O28" s="611"/>
      <c r="P28" s="611"/>
      <c r="Q28" s="611"/>
      <c r="R28" s="613"/>
      <c r="S28" s="293" t="str">
        <f>IF(Summary!$Z108="E","E","")</f>
        <v/>
      </c>
      <c r="T28" s="293" t="str">
        <f>IF(Summary!$AA108="Y","R","")</f>
        <v/>
      </c>
      <c r="U28" s="607"/>
      <c r="W28" s="476" t="str">
        <f>'Fun Patches'!C29</f>
        <v>&lt;List Patch Here&gt;</v>
      </c>
      <c r="X28" s="475" t="str">
        <f>IF(Summary!$Z137="E","E","")</f>
        <v/>
      </c>
      <c r="Y28" s="475" t="str">
        <f>IF(Summary!$AA137="Y","R","")</f>
        <v/>
      </c>
      <c r="AA28" s="472"/>
      <c r="AB28" s="287"/>
      <c r="AC28" s="288"/>
    </row>
    <row r="29" spans="2:29" ht="12.95" customHeight="1">
      <c r="B29" s="360"/>
      <c r="C29" s="365" t="s">
        <v>1059</v>
      </c>
      <c r="D29" s="334" t="str">
        <f>IF(Badges!$P103="A","/","")</f>
        <v/>
      </c>
      <c r="E29" s="334" t="str">
        <f>IF(Badges!$P107="A","/","")</f>
        <v/>
      </c>
      <c r="F29" s="334" t="str">
        <f>IF(Badges!$P111="A","/","")</f>
        <v/>
      </c>
      <c r="G29" s="334" t="str">
        <f>IF(Badges!$P115="A","/","")</f>
        <v/>
      </c>
      <c r="H29" s="334" t="str">
        <f>IF(Badges!$P119="A","/","")</f>
        <v/>
      </c>
      <c r="I29" s="301" t="str">
        <f>IF(Summary!$Z8="E","E","")</f>
        <v/>
      </c>
      <c r="J29" s="301" t="str">
        <f>IF(Summary!$AA8="Y","R","")</f>
        <v/>
      </c>
      <c r="L29" s="611" t="str">
        <f>'Age-Level'!C118</f>
        <v>Rededication (1st year)</v>
      </c>
      <c r="M29" s="611"/>
      <c r="N29" s="611"/>
      <c r="O29" s="611"/>
      <c r="P29" s="611"/>
      <c r="Q29" s="611"/>
      <c r="R29" s="613"/>
      <c r="S29" s="293" t="str">
        <f>IF(Summary!$Z109="E","E","")</f>
        <v/>
      </c>
      <c r="T29" s="293" t="str">
        <f>IF(Summary!$AA109="Y","R","")</f>
        <v/>
      </c>
      <c r="U29" s="607"/>
      <c r="W29" s="476" t="str">
        <f>'Fun Patches'!C30</f>
        <v>&lt;List Patch Here&gt;</v>
      </c>
      <c r="X29" s="475" t="str">
        <f>IF(Summary!$Z138="E","E","")</f>
        <v/>
      </c>
      <c r="Y29" s="475" t="str">
        <f>IF(Summary!$AA138="Y","R","")</f>
        <v/>
      </c>
      <c r="AA29" s="472"/>
      <c r="AB29" s="287"/>
      <c r="AC29" s="288"/>
    </row>
    <row r="30" spans="2:29" ht="12.95" customHeight="1" thickBot="1">
      <c r="B30" s="360"/>
      <c r="C30" s="369" t="s">
        <v>1095</v>
      </c>
      <c r="D30" s="297" t="str">
        <f>IF(Badges!$P749="A","/","")</f>
        <v/>
      </c>
      <c r="E30" s="297" t="str">
        <f>IF(Badges!$P753="A","/","")</f>
        <v/>
      </c>
      <c r="F30" s="297" t="str">
        <f>IF(Badges!$P757="A","/","")</f>
        <v/>
      </c>
      <c r="G30" s="297" t="str">
        <f>IF(Badges!$P761="A","/","")</f>
        <v/>
      </c>
      <c r="H30" s="297" t="str">
        <f>IF(Badges!$P765="A","/","")</f>
        <v/>
      </c>
      <c r="I30" s="295" t="str">
        <f>IF(Summary!$Z37="E","E","")</f>
        <v/>
      </c>
      <c r="J30" s="295" t="str">
        <f>IF(Summary!$AA37="Y","R","")</f>
        <v/>
      </c>
      <c r="L30" s="611" t="str">
        <f>'Age-Level'!C119</f>
        <v>Rededication (2nd year)</v>
      </c>
      <c r="M30" s="611"/>
      <c r="N30" s="611"/>
      <c r="O30" s="611"/>
      <c r="P30" s="611"/>
      <c r="Q30" s="611"/>
      <c r="R30" s="613"/>
      <c r="S30" s="293" t="str">
        <f>IF(Summary!$Z110="E","E","")</f>
        <v/>
      </c>
      <c r="T30" s="293" t="str">
        <f>IF(Summary!$AA110="Y","R","")</f>
        <v/>
      </c>
      <c r="U30" s="607"/>
      <c r="W30" s="476" t="str">
        <f>'Fun Patches'!C31</f>
        <v>&lt;List Patch Here&gt;</v>
      </c>
      <c r="X30" s="475" t="str">
        <f>IF(Summary!$Z139="E","E","")</f>
        <v/>
      </c>
      <c r="Y30" s="475" t="str">
        <f>IF(Summary!$AA139="Y","R","")</f>
        <v/>
      </c>
      <c r="AA30" s="472"/>
      <c r="AB30" s="287"/>
      <c r="AC30" s="288"/>
    </row>
    <row r="31" spans="2:29" ht="12.95" customHeight="1">
      <c r="B31" s="360"/>
      <c r="C31" s="370" t="s">
        <v>756</v>
      </c>
      <c r="D31" s="292" t="str">
        <f>IF(Badges!$P772="A","/","")</f>
        <v/>
      </c>
      <c r="E31" s="292" t="str">
        <f>IF(Badges!$P776="A","/","")</f>
        <v/>
      </c>
      <c r="F31" s="292" t="str">
        <f>IF(Badges!$P780="A","/","")</f>
        <v/>
      </c>
      <c r="G31" s="292" t="str">
        <f>IF(Badges!$P784="A","/","")</f>
        <v/>
      </c>
      <c r="H31" s="292" t="str">
        <f>IF(Badges!$P788="A","/","")</f>
        <v/>
      </c>
      <c r="I31" s="293" t="str">
        <f>IF(Summary!$Z38="E","E","")</f>
        <v/>
      </c>
      <c r="J31" s="293" t="str">
        <f>IF(Summary!$AA38="Y","R","")</f>
        <v/>
      </c>
      <c r="L31" s="611" t="str">
        <f>'Age-Level'!C120</f>
        <v>Rededication (3rd year)</v>
      </c>
      <c r="M31" s="611"/>
      <c r="N31" s="611"/>
      <c r="O31" s="611"/>
      <c r="P31" s="611"/>
      <c r="Q31" s="611"/>
      <c r="R31" s="613"/>
      <c r="S31" s="293" t="str">
        <f>IF(Summary!$Z111="E","E","")</f>
        <v/>
      </c>
      <c r="T31" s="293" t="str">
        <f>IF(Summary!$AA111="Y","R","")</f>
        <v/>
      </c>
      <c r="U31" s="607"/>
      <c r="W31" s="476" t="str">
        <f>'Fun Patches'!C32</f>
        <v>&lt;List Patch Here&gt;</v>
      </c>
      <c r="X31" s="475" t="str">
        <f>IF(Summary!$Z140="E","E","")</f>
        <v/>
      </c>
      <c r="Y31" s="475" t="str">
        <f>IF(Summary!$AA140="Y","R","")</f>
        <v/>
      </c>
      <c r="AA31" s="472"/>
      <c r="AB31" s="287"/>
      <c r="AC31" s="288"/>
    </row>
    <row r="32" spans="2:29" ht="12.95" customHeight="1" thickBot="1">
      <c r="B32" s="360"/>
      <c r="C32" s="374" t="s">
        <v>777</v>
      </c>
      <c r="D32" s="297" t="str">
        <f>IF(Badges!$P791="C","/","")</f>
        <v/>
      </c>
      <c r="E32" s="297" t="str">
        <f>IF(Badges!$P792="C","/","")</f>
        <v/>
      </c>
      <c r="F32" s="297" t="str">
        <f>IF(Badges!$P793="C","/","")</f>
        <v/>
      </c>
      <c r="G32" s="297" t="str">
        <f>IF(Badges!$P794="C","/","")</f>
        <v/>
      </c>
      <c r="H32" s="297" t="str">
        <f>IF(Badges!$P795="C","/","")</f>
        <v/>
      </c>
      <c r="I32" s="295" t="str">
        <f>IF(Summary!$Z39="E","E","")</f>
        <v/>
      </c>
      <c r="J32" s="295" t="str">
        <f>IF(Summary!$AA39="Y","R","")</f>
        <v/>
      </c>
      <c r="L32" s="398"/>
      <c r="M32" s="398"/>
      <c r="N32" s="399"/>
      <c r="O32" s="399"/>
      <c r="P32" s="399"/>
      <c r="Q32" s="399"/>
      <c r="R32" s="399"/>
      <c r="S32" s="470"/>
      <c r="T32" s="470"/>
      <c r="U32" s="607"/>
      <c r="W32" s="476" t="str">
        <f>'Fun Patches'!C33</f>
        <v>&lt;List Patch Here&gt;</v>
      </c>
      <c r="X32" s="475" t="str">
        <f>IF(Summary!$Z141="E","E","")</f>
        <v/>
      </c>
      <c r="Y32" s="475" t="str">
        <f>IF(Summary!$AA141="Y","R","")</f>
        <v/>
      </c>
      <c r="AA32" s="472"/>
      <c r="AB32" s="287"/>
      <c r="AC32" s="288"/>
    </row>
    <row r="33" spans="2:29" ht="12.95" customHeight="1">
      <c r="B33" s="360"/>
      <c r="C33" s="361" t="s">
        <v>1096</v>
      </c>
      <c r="D33" s="292" t="str">
        <f>IF(Badges!$P802="A","/","")</f>
        <v/>
      </c>
      <c r="E33" s="292" t="str">
        <f>IF(Badges!$P806="A","/","")</f>
        <v/>
      </c>
      <c r="F33" s="292" t="str">
        <f>IF(Badges!$P810="A","/","")</f>
        <v/>
      </c>
      <c r="G33" s="292" t="str">
        <f>IF(Badges!$P814="A","/","")</f>
        <v/>
      </c>
      <c r="H33" s="292" t="str">
        <f>IF(Badges!$P818="A","/","")</f>
        <v/>
      </c>
      <c r="I33" s="293" t="str">
        <f>IF(Summary!$Z40="E","E","")</f>
        <v/>
      </c>
      <c r="J33" s="293" t="str">
        <f>IF(Summary!$AA40="Y","R","")</f>
        <v/>
      </c>
      <c r="L33" s="300"/>
      <c r="M33" s="300"/>
      <c r="N33" s="300"/>
      <c r="O33" s="300"/>
      <c r="P33" s="300"/>
      <c r="Q33" s="300"/>
      <c r="R33" s="300"/>
      <c r="S33" s="307"/>
      <c r="T33" s="307"/>
      <c r="U33" s="607"/>
      <c r="W33" s="476" t="str">
        <f>'Fun Patches'!C34</f>
        <v>&lt;List Patch Here&gt;</v>
      </c>
      <c r="X33" s="475" t="str">
        <f>IF(Summary!$Z142="E","E","")</f>
        <v/>
      </c>
      <c r="Y33" s="475" t="str">
        <f>IF(Summary!$AA142="Y","R","")</f>
        <v/>
      </c>
      <c r="AA33" s="472"/>
      <c r="AB33" s="287"/>
      <c r="AC33" s="288"/>
    </row>
    <row r="34" spans="2:29" ht="12.95" customHeight="1">
      <c r="B34" s="360"/>
      <c r="C34" s="369" t="s">
        <v>1060</v>
      </c>
      <c r="D34" s="334" t="str">
        <f>IF(Badges!$P825="A","/","")</f>
        <v/>
      </c>
      <c r="E34" s="334" t="str">
        <f>IF(Badges!$P829="A","/","")</f>
        <v/>
      </c>
      <c r="F34" s="334" t="str">
        <f>IF(Badges!$P833="A","/","")</f>
        <v/>
      </c>
      <c r="G34" s="334" t="str">
        <f>IF(Badges!$P837="A","/","")</f>
        <v/>
      </c>
      <c r="H34" s="334" t="str">
        <f>IF(Badges!$P841="A","/","")</f>
        <v/>
      </c>
      <c r="I34" s="301" t="str">
        <f>IF(Summary!$Z41="E","E","")</f>
        <v/>
      </c>
      <c r="J34" s="301" t="str">
        <f>IF(Summary!$AA41="Y","R","")</f>
        <v/>
      </c>
      <c r="L34" s="612" t="str">
        <f>'Council Own'!B6</f>
        <v>&lt;&lt;List Badge 1 Here&gt;&gt;</v>
      </c>
      <c r="M34" s="613"/>
      <c r="N34" s="292" t="str">
        <f>IF('Council Own'!$P11="A","/","")</f>
        <v/>
      </c>
      <c r="O34" s="292" t="str">
        <f>IF('Council Own'!$P15="A","/","")</f>
        <v/>
      </c>
      <c r="P34" s="292" t="str">
        <f>IF('Council Own'!$P19="A","/","")</f>
        <v/>
      </c>
      <c r="Q34" s="292" t="str">
        <f>IF('Council Own'!$P23="A","/","")</f>
        <v/>
      </c>
      <c r="R34" s="292" t="str">
        <f>IF('Council Own'!$P27="A","/","")</f>
        <v/>
      </c>
      <c r="S34" s="293" t="str">
        <f>IF(Summary!$Z86="E","E","")</f>
        <v/>
      </c>
      <c r="T34" s="308" t="str">
        <f>IF(Summary!$AA86="Y","R","")</f>
        <v/>
      </c>
      <c r="U34" s="607"/>
      <c r="W34" s="476" t="str">
        <f>'Fun Patches'!C35</f>
        <v>&lt;List Patch Here&gt;</v>
      </c>
      <c r="X34" s="475" t="str">
        <f>IF(Summary!$Z143="E","E","")</f>
        <v/>
      </c>
      <c r="Y34" s="475" t="str">
        <f>IF(Summary!$AA143="Y","R","")</f>
        <v/>
      </c>
      <c r="AA34" s="472"/>
      <c r="AB34" s="287"/>
      <c r="AC34" s="288"/>
    </row>
    <row r="35" spans="2:29" ht="12.95" customHeight="1">
      <c r="L35" s="612" t="str">
        <f>'Council Own'!B30</f>
        <v>&lt;&lt;List Badge 2 Here&gt;&gt;</v>
      </c>
      <c r="M35" s="613"/>
      <c r="N35" s="292" t="str">
        <f>IF('Council Own'!$P35="A","/","")</f>
        <v/>
      </c>
      <c r="O35" s="292" t="str">
        <f>IF('Council Own'!$P39="A","/","")</f>
        <v/>
      </c>
      <c r="P35" s="292" t="str">
        <f>IF('Council Own'!$P43="A","/","")</f>
        <v/>
      </c>
      <c r="Q35" s="292" t="str">
        <f>IF('Council Own'!$P47="A","/","")</f>
        <v/>
      </c>
      <c r="R35" s="292" t="str">
        <f>IF('Council Own'!$P51="A","/","")</f>
        <v/>
      </c>
      <c r="S35" s="293" t="str">
        <f>IF(Summary!$Z87="E","E","")</f>
        <v/>
      </c>
      <c r="T35" s="308" t="str">
        <f>IF(Summary!$AA87="Y","R","")</f>
        <v/>
      </c>
      <c r="U35" s="607"/>
      <c r="W35" s="476" t="str">
        <f>'Fun Patches'!C36</f>
        <v>&lt;List Patch Here&gt;</v>
      </c>
      <c r="X35" s="475" t="str">
        <f>IF(Summary!$Z144="E","E","")</f>
        <v/>
      </c>
      <c r="Y35" s="475" t="str">
        <f>IF(Summary!$AA144="Y","R","")</f>
        <v/>
      </c>
      <c r="AA35" s="472"/>
      <c r="AB35" s="287"/>
      <c r="AC35" s="288"/>
    </row>
    <row r="36" spans="2:29" ht="12.95" customHeight="1">
      <c r="L36" s="614" t="str">
        <f>'Council Own'!B54</f>
        <v>&lt;&lt;List Badge 3 Here&gt;&gt;</v>
      </c>
      <c r="M36" s="615"/>
      <c r="N36" s="334" t="str">
        <f>IF('Council Own'!$P59="A","/","")</f>
        <v/>
      </c>
      <c r="O36" s="334" t="str">
        <f>IF('Council Own'!$P63="A","/","")</f>
        <v/>
      </c>
      <c r="P36" s="334" t="str">
        <f>IF('Council Own'!$P67="A","/","")</f>
        <v/>
      </c>
      <c r="Q36" s="334" t="str">
        <f>IF('Council Own'!$P71="A","/","")</f>
        <v/>
      </c>
      <c r="R36" s="334" t="str">
        <f>IF('Council Own'!$P75="A","/","")</f>
        <v/>
      </c>
      <c r="S36" s="301" t="str">
        <f>IF(Summary!$Z88="E","E","")</f>
        <v/>
      </c>
      <c r="T36" s="335" t="str">
        <f>IF(Summary!$AA88="Y","R","")</f>
        <v/>
      </c>
      <c r="U36" s="607"/>
      <c r="W36" s="476" t="str">
        <f>'Fun Patches'!C37</f>
        <v>&lt;List Patch Here&gt;</v>
      </c>
      <c r="X36" s="475" t="str">
        <f>IF(Summary!$Z145="E","E","")</f>
        <v/>
      </c>
      <c r="Y36" s="475" t="str">
        <f>IF(Summary!$AA145="Y","R","")</f>
        <v/>
      </c>
      <c r="AA36" s="472"/>
      <c r="AB36" s="287"/>
      <c r="AC36" s="288"/>
    </row>
    <row r="37" spans="2:29" ht="12.95" customHeight="1">
      <c r="B37" s="382"/>
      <c r="C37" s="361" t="s">
        <v>509</v>
      </c>
      <c r="D37" s="292" t="str">
        <f>IF(Badges!$P473="A","/","")</f>
        <v/>
      </c>
      <c r="E37" s="292" t="str">
        <f>IF(Badges!$P477="A","/","")</f>
        <v/>
      </c>
      <c r="F37" s="292" t="str">
        <f>IF(Badges!$P481="A","/","")</f>
        <v/>
      </c>
      <c r="G37" s="292" t="str">
        <f>IF(Badges!$P485="A","/","")</f>
        <v/>
      </c>
      <c r="H37" s="292" t="str">
        <f>IF(Badges!$P489="A","/","")</f>
        <v/>
      </c>
      <c r="I37" s="293" t="str">
        <f>IF(Summary!$Z25="E","E","")</f>
        <v/>
      </c>
      <c r="J37" s="293" t="str">
        <f>IF(Summary!$AA25="Y","R","")</f>
        <v/>
      </c>
      <c r="L37" s="614" t="str">
        <f>'Council Own'!B78</f>
        <v>&lt;&lt;List Badge 4 Here&gt;&gt;</v>
      </c>
      <c r="M37" s="615"/>
      <c r="N37" s="334" t="str">
        <f>IF('Council Own'!$P83="A","/","")</f>
        <v/>
      </c>
      <c r="O37" s="334" t="str">
        <f>IF('Council Own'!$P87="A","/","")</f>
        <v/>
      </c>
      <c r="P37" s="334" t="str">
        <f>IF('Council Own'!$P91="A","/","")</f>
        <v/>
      </c>
      <c r="Q37" s="334" t="str">
        <f>IF('Council Own'!$P95="A","/","")</f>
        <v/>
      </c>
      <c r="R37" s="334" t="str">
        <f>IF('Council Own'!$P99="A","/","")</f>
        <v/>
      </c>
      <c r="S37" s="301" t="str">
        <f>IF(Summary!$Z89="E","E","")</f>
        <v/>
      </c>
      <c r="T37" s="335" t="str">
        <f>IF(Summary!$AA89="Y","R","")</f>
        <v/>
      </c>
      <c r="U37" s="607"/>
      <c r="W37" s="476" t="str">
        <f>'Fun Patches'!C38</f>
        <v>&lt;List Patch Here&gt;</v>
      </c>
      <c r="X37" s="475" t="str">
        <f>IF(Summary!$Z146="E","E","")</f>
        <v/>
      </c>
      <c r="Y37" s="475" t="str">
        <f>IF(Summary!$AA146="Y","R","")</f>
        <v/>
      </c>
      <c r="AA37" s="472"/>
      <c r="AB37" s="287"/>
      <c r="AC37" s="288"/>
    </row>
    <row r="38" spans="2:29" ht="12.95" customHeight="1" thickBot="1">
      <c r="B38" s="383"/>
      <c r="C38" s="374" t="s">
        <v>676</v>
      </c>
      <c r="D38" s="297" t="str">
        <f>IF(Badges!$P657="A","/","")</f>
        <v/>
      </c>
      <c r="E38" s="297" t="str">
        <f>IF(Badges!$P661="A","/","")</f>
        <v/>
      </c>
      <c r="F38" s="297" t="str">
        <f>IF(Badges!$P665="A","/","")</f>
        <v/>
      </c>
      <c r="G38" s="297" t="str">
        <f>IF(Badges!$P669="A","/","")</f>
        <v/>
      </c>
      <c r="H38" s="297" t="str">
        <f>IF(Badges!$P673="A","/","")</f>
        <v/>
      </c>
      <c r="I38" s="295" t="str">
        <f>IF(Summary!$Z33="E","E","")</f>
        <v/>
      </c>
      <c r="J38" s="295" t="str">
        <f>IF(Summary!$AA33="Y","R","")</f>
        <v/>
      </c>
      <c r="L38" s="614" t="str">
        <f>'Council Own'!B102</f>
        <v>&lt;&lt;List Badge 5 Here&gt;&gt;</v>
      </c>
      <c r="M38" s="615"/>
      <c r="N38" s="334" t="str">
        <f>IF('Council Own'!$P107="A","/","")</f>
        <v/>
      </c>
      <c r="O38" s="334" t="str">
        <f>IF('Council Own'!$P111="A","/","")</f>
        <v/>
      </c>
      <c r="P38" s="334" t="str">
        <f>IF('Council Own'!$P115="A","/","")</f>
        <v/>
      </c>
      <c r="Q38" s="334" t="str">
        <f>IF('Council Own'!$P119="A","/","")</f>
        <v/>
      </c>
      <c r="R38" s="334" t="str">
        <f>IF('Council Own'!$P123="A","/","")</f>
        <v/>
      </c>
      <c r="S38" s="301" t="str">
        <f>IF(Summary!$Z90="E","E","")</f>
        <v/>
      </c>
      <c r="T38" s="335" t="str">
        <f>IF(Summary!$AA90="Y","R","")</f>
        <v/>
      </c>
      <c r="U38" s="607"/>
      <c r="W38" s="476" t="str">
        <f>'Fun Patches'!C39</f>
        <v>&lt;List Patch Here&gt;</v>
      </c>
      <c r="X38" s="475" t="str">
        <f>IF(Summary!$Z147="E","E","")</f>
        <v/>
      </c>
      <c r="Y38" s="475" t="str">
        <f>IF(Summary!$AA147="Y","R","")</f>
        <v/>
      </c>
      <c r="AA38" s="472"/>
      <c r="AB38" s="287"/>
      <c r="AC38" s="288"/>
    </row>
    <row r="39" spans="2:29" ht="12.95" customHeight="1">
      <c r="B39" s="383"/>
      <c r="C39" s="361" t="s">
        <v>498</v>
      </c>
      <c r="D39" s="292" t="str">
        <f>IF(Badges!$P458="A","/","")</f>
        <v/>
      </c>
      <c r="E39" s="292" t="str">
        <f>IF(Badges!$P460="A","/","")</f>
        <v/>
      </c>
      <c r="F39" s="292" t="str">
        <f>IF(Badges!$P462="A","/","")</f>
        <v/>
      </c>
      <c r="G39" s="292" t="str">
        <f>IF(Badges!$P464="A","/","")</f>
        <v/>
      </c>
      <c r="H39" s="292" t="str">
        <f>IF(Badges!$P466="A","/","")</f>
        <v/>
      </c>
      <c r="I39" s="293" t="str">
        <f>IF(Summary!$Z24="E","E","")</f>
        <v/>
      </c>
      <c r="J39" s="293" t="str">
        <f>IF(Summary!$AA24="Y","R","")</f>
        <v/>
      </c>
      <c r="L39" s="614" t="str">
        <f>'Council Own'!B125</f>
        <v>&lt;&lt;List Badge 6 Here&gt;&gt;</v>
      </c>
      <c r="M39" s="615"/>
      <c r="N39" s="334" t="str">
        <f>IF('Council Own'!$P130="A","/","")</f>
        <v/>
      </c>
      <c r="O39" s="334" t="str">
        <f>IF('Council Own'!$P134="A","/","")</f>
        <v/>
      </c>
      <c r="P39" s="334" t="str">
        <f>IF('Council Own'!$P138="A","/","")</f>
        <v/>
      </c>
      <c r="Q39" s="334" t="str">
        <f>IF('Council Own'!$P142="A","/","")</f>
        <v/>
      </c>
      <c r="R39" s="334" t="str">
        <f>IF('Council Own'!$P146="A","/","")</f>
        <v/>
      </c>
      <c r="S39" s="301" t="str">
        <f>IF(Summary!$Z91="E","E","")</f>
        <v/>
      </c>
      <c r="T39" s="335" t="str">
        <f>IF(Summary!$AA91="Y","R","")</f>
        <v/>
      </c>
      <c r="U39" s="607"/>
      <c r="W39" s="476" t="str">
        <f>'Fun Patches'!C40</f>
        <v>&lt;List Patch Here&gt;</v>
      </c>
      <c r="X39" s="475" t="str">
        <f>IF(Summary!$Z148="E","E","")</f>
        <v/>
      </c>
      <c r="Y39" s="475" t="str">
        <f>IF(Summary!$AA148="Y","R","")</f>
        <v/>
      </c>
      <c r="AA39" s="472"/>
      <c r="AB39" s="287"/>
      <c r="AC39" s="288"/>
    </row>
    <row r="40" spans="2:29" ht="12.95" customHeight="1">
      <c r="B40" s="384"/>
      <c r="C40" s="369" t="s">
        <v>340</v>
      </c>
      <c r="D40" s="292" t="str">
        <f>IF(Badges!$P284="A","/","")</f>
        <v/>
      </c>
      <c r="E40" s="292" t="str">
        <f>IF(Badges!$P286="A","/","")</f>
        <v/>
      </c>
      <c r="F40" s="292" t="str">
        <f>IF(Badges!$P288="A","/","")</f>
        <v/>
      </c>
      <c r="G40" s="292" t="str">
        <f>IF(Badges!$P290="A","/","")</f>
        <v/>
      </c>
      <c r="H40" s="292" t="str">
        <f>IF(Badges!$P292="A","/","")</f>
        <v/>
      </c>
      <c r="I40" s="293" t="str">
        <f>IF(Summary!$Z16="E","E","")</f>
        <v/>
      </c>
      <c r="J40" s="293" t="str">
        <f>IF(Summary!$AA16="Y","R","")</f>
        <v/>
      </c>
      <c r="L40" s="614" t="str">
        <f>'Council Own'!B149</f>
        <v>&lt;&lt;List Badge 7 Here&gt;&gt;</v>
      </c>
      <c r="M40" s="615"/>
      <c r="N40" s="334" t="str">
        <f>IF('Council Own'!$P154="A","/","")</f>
        <v/>
      </c>
      <c r="O40" s="334" t="str">
        <f>IF('Council Own'!$P158="A","/","")</f>
        <v/>
      </c>
      <c r="P40" s="334" t="str">
        <f>IF('Council Own'!$P162="A","/","")</f>
        <v/>
      </c>
      <c r="Q40" s="334" t="str">
        <f>IF('Council Own'!$P166="A","/","")</f>
        <v/>
      </c>
      <c r="R40" s="334" t="str">
        <f>IF('Council Own'!$P170="A","/","")</f>
        <v/>
      </c>
      <c r="S40" s="301" t="str">
        <f>IF(Summary!$Z92="E","E","")</f>
        <v/>
      </c>
      <c r="T40" s="335" t="str">
        <f>IF(Summary!$AA92="Y","R","")</f>
        <v/>
      </c>
      <c r="U40" s="607"/>
      <c r="W40" s="476" t="str">
        <f>'Fun Patches'!C41</f>
        <v>&lt;List Patch Here&gt;</v>
      </c>
      <c r="X40" s="475" t="str">
        <f>IF(Summary!$Z149="E","E","")</f>
        <v/>
      </c>
      <c r="Y40" s="475" t="str">
        <f>IF(Summary!$AA149="Y","R","")</f>
        <v/>
      </c>
      <c r="AA40" s="472"/>
      <c r="AB40" s="287"/>
      <c r="AC40" s="288"/>
    </row>
    <row r="41" spans="2:29" ht="12.95" customHeight="1">
      <c r="L41" s="614" t="str">
        <f>'Council Own'!B173</f>
        <v>&lt;&lt;List Badge 8 Here&gt;&gt;</v>
      </c>
      <c r="M41" s="615"/>
      <c r="N41" s="334" t="str">
        <f>IF('Council Own'!$P178="A","/","")</f>
        <v/>
      </c>
      <c r="O41" s="334" t="str">
        <f>IF('Council Own'!$P182="A","/","")</f>
        <v/>
      </c>
      <c r="P41" s="334" t="str">
        <f>IF('Council Own'!$P186="A","/","")</f>
        <v/>
      </c>
      <c r="Q41" s="334" t="str">
        <f>IF('Council Own'!$P190="A","/","")</f>
        <v/>
      </c>
      <c r="R41" s="334" t="str">
        <f>IF('Council Own'!$P194="A","/","")</f>
        <v/>
      </c>
      <c r="S41" s="301" t="str">
        <f>IF(Summary!$Z93="E","E","")</f>
        <v/>
      </c>
      <c r="T41" s="335" t="str">
        <f>IF(Summary!$AA93="Y","R","")</f>
        <v/>
      </c>
      <c r="U41" s="607"/>
      <c r="W41" s="476" t="str">
        <f>'Fun Patches'!C42</f>
        <v>&lt;List Patch Here&gt;</v>
      </c>
      <c r="X41" s="475" t="str">
        <f>IF(Summary!$Z150="E","E","")</f>
        <v/>
      </c>
      <c r="Y41" s="475" t="str">
        <f>IF(Summary!$AA150="Y","R","")</f>
        <v/>
      </c>
      <c r="AA41" s="472"/>
      <c r="AB41" s="287"/>
      <c r="AC41" s="288"/>
    </row>
    <row r="42" spans="2:29" ht="12.95" customHeight="1">
      <c r="L42" s="614" t="str">
        <f>'Council Own'!B197</f>
        <v>&lt;&lt;List Badge 9 Here&gt;&gt;</v>
      </c>
      <c r="M42" s="615"/>
      <c r="N42" s="334" t="str">
        <f>IF('Council Own'!$P202="A","/","")</f>
        <v/>
      </c>
      <c r="O42" s="334" t="str">
        <f>IF('Council Own'!$P206="A","/","")</f>
        <v/>
      </c>
      <c r="P42" s="334" t="str">
        <f>IF('Council Own'!$P210="A","/","")</f>
        <v/>
      </c>
      <c r="Q42" s="334" t="str">
        <f>IF('Council Own'!$P214="A","/","")</f>
        <v/>
      </c>
      <c r="R42" s="334" t="str">
        <f>IF('Council Own'!$P218="A","/","")</f>
        <v/>
      </c>
      <c r="S42" s="301" t="str">
        <f>IF(Summary!$Z94="E","E","")</f>
        <v/>
      </c>
      <c r="T42" s="335" t="str">
        <f>IF(Summary!$AA94="Y","R","")</f>
        <v/>
      </c>
      <c r="U42" s="607"/>
      <c r="W42" s="476" t="str">
        <f>'Fun Patches'!C43</f>
        <v>&lt;List Patch Here&gt;</v>
      </c>
      <c r="X42" s="475" t="str">
        <f>IF(Summary!$Z151="E","E","")</f>
        <v/>
      </c>
      <c r="Y42" s="475" t="str">
        <f>IF(Summary!$AA151="Y","R","")</f>
        <v/>
      </c>
      <c r="AA42" s="472"/>
      <c r="AB42" s="287"/>
      <c r="AC42" s="288"/>
    </row>
    <row r="43" spans="2:29" ht="12.95" customHeight="1">
      <c r="B43" s="360"/>
      <c r="C43" s="361" t="s">
        <v>1061</v>
      </c>
      <c r="D43" s="292" t="str">
        <f>IF(Badges!$P846="C","/","")</f>
        <v/>
      </c>
      <c r="E43" s="292" t="str">
        <f>IF(Badges!$P847="C","/","")</f>
        <v/>
      </c>
      <c r="F43" s="292" t="str">
        <f>IF(Badges!$P848="C","/","")</f>
        <v/>
      </c>
      <c r="G43" s="292" t="str">
        <f>IF(Badges!$P849="C","/","")</f>
        <v/>
      </c>
      <c r="H43" s="292" t="str">
        <f>IF(Badges!$P850="C","/","")</f>
        <v/>
      </c>
      <c r="I43" s="293" t="str">
        <f>IF(Summary!$Z43="E","E","")</f>
        <v/>
      </c>
      <c r="J43" s="293" t="str">
        <f>IF(Summary!$AA43="Y","R","")</f>
        <v/>
      </c>
      <c r="L43" s="614" t="str">
        <f>'Council Own'!B221</f>
        <v>&lt;&lt;List Badge 10 Here&gt;&gt;</v>
      </c>
      <c r="M43" s="615"/>
      <c r="N43" s="334" t="str">
        <f>IF('Council Own'!$P226="A","/","")</f>
        <v/>
      </c>
      <c r="O43" s="334" t="str">
        <f>IF('Council Own'!$P230="A","/","")</f>
        <v/>
      </c>
      <c r="P43" s="334" t="str">
        <f>IF('Council Own'!$P234="A","/","")</f>
        <v/>
      </c>
      <c r="Q43" s="334" t="str">
        <f>IF('Council Own'!$P238="A","/","")</f>
        <v/>
      </c>
      <c r="R43" s="334" t="str">
        <f>IF('Council Own'!$P242="A","/","")</f>
        <v/>
      </c>
      <c r="S43" s="301" t="str">
        <f>IF(Summary!$Z95="E","E","")</f>
        <v/>
      </c>
      <c r="T43" s="335" t="str">
        <f>IF(Summary!$AA95="Y","R","")</f>
        <v/>
      </c>
      <c r="U43" s="607"/>
      <c r="W43" s="476" t="str">
        <f>'Fun Patches'!C44</f>
        <v>&lt;List Patch Here&gt;</v>
      </c>
      <c r="X43" s="475" t="str">
        <f>IF(Summary!$Z152="E","E","")</f>
        <v/>
      </c>
      <c r="Y43" s="475" t="str">
        <f>IF(Summary!$AA152="Y","R","")</f>
        <v/>
      </c>
      <c r="AA43" s="472"/>
      <c r="AB43" s="287"/>
      <c r="AC43" s="288"/>
    </row>
    <row r="44" spans="2:29" ht="12.95" customHeight="1">
      <c r="B44" s="360"/>
      <c r="C44" s="365" t="s">
        <v>1062</v>
      </c>
      <c r="D44" s="292" t="str">
        <f>IF(Badges!$P853="C","/","")</f>
        <v/>
      </c>
      <c r="E44" s="292" t="str">
        <f>IF(Badges!$P854="C","/","")</f>
        <v/>
      </c>
      <c r="F44" s="292" t="str">
        <f>IF(Badges!$P855="C","/","")</f>
        <v/>
      </c>
      <c r="G44" s="292" t="str">
        <f>IF(Badges!$P856="C","/","")</f>
        <v/>
      </c>
      <c r="H44" s="292" t="str">
        <f>IF(Badges!$P857="C","/","")</f>
        <v/>
      </c>
      <c r="I44" s="293" t="str">
        <f>IF(Summary!$Z44="E","E","")</f>
        <v/>
      </c>
      <c r="J44" s="293" t="str">
        <f>IF(Summary!$AA44="Y","R","")</f>
        <v/>
      </c>
      <c r="U44" s="607"/>
      <c r="W44" s="476" t="str">
        <f>'Fun Patches'!C45</f>
        <v>&lt;List Patch Here&gt;</v>
      </c>
      <c r="X44" s="475" t="str">
        <f>IF(Summary!$Z153="E","E","")</f>
        <v/>
      </c>
      <c r="Y44" s="475" t="str">
        <f>IF(Summary!$AA153="Y","R","")</f>
        <v/>
      </c>
      <c r="AA44" s="472"/>
      <c r="AB44" s="287"/>
      <c r="AC44" s="288"/>
    </row>
    <row r="45" spans="2:29" ht="12.95" customHeight="1" thickBot="1">
      <c r="B45" s="360"/>
      <c r="C45" s="374" t="s">
        <v>1063</v>
      </c>
      <c r="D45" s="297" t="str">
        <f>IF(Badges!$P860="C","/","")</f>
        <v/>
      </c>
      <c r="E45" s="297" t="str">
        <f>IF(Badges!$P861="C","/","")</f>
        <v/>
      </c>
      <c r="F45" s="297" t="str">
        <f>IF(Badges!$P862="C","/","")</f>
        <v/>
      </c>
      <c r="G45" s="297" t="str">
        <f>IF(Badges!$P863="C","/","")</f>
        <v/>
      </c>
      <c r="H45" s="297" t="str">
        <f>IF(Badges!$P864="C","/","")</f>
        <v/>
      </c>
      <c r="I45" s="295" t="str">
        <f>IF(Summary!$Z45="E","E","")</f>
        <v/>
      </c>
      <c r="J45" s="295" t="str">
        <f>IF(Summary!$AA45="Y","R","")</f>
        <v/>
      </c>
      <c r="U45" s="607"/>
      <c r="W45" s="476" t="str">
        <f>'Fun Patches'!C46</f>
        <v>&lt;List Patch Here&gt;</v>
      </c>
      <c r="X45" s="475" t="str">
        <f>IF(Summary!$Z154="E","E","")</f>
        <v/>
      </c>
      <c r="Y45" s="475" t="str">
        <f>IF(Summary!$AA154="Y","R","")</f>
        <v/>
      </c>
      <c r="AA45" s="472"/>
      <c r="AB45" s="287"/>
      <c r="AC45" s="288"/>
    </row>
    <row r="46" spans="2:29" ht="12.95" customHeight="1">
      <c r="B46" s="360"/>
      <c r="C46" s="361" t="s">
        <v>1064</v>
      </c>
      <c r="D46" s="292" t="str">
        <f>IF(Badges!$P868="C","/","")</f>
        <v/>
      </c>
      <c r="E46" s="292" t="str">
        <f>IF(Badges!$P869="C","/","")</f>
        <v/>
      </c>
      <c r="F46" s="292" t="str">
        <f>IF(Badges!$P870="C","/","")</f>
        <v/>
      </c>
      <c r="G46" s="292" t="str">
        <f>IF(Badges!$P871="C","/","")</f>
        <v/>
      </c>
      <c r="H46" s="292" t="str">
        <f>IF(Badges!$P872="C","/","")</f>
        <v/>
      </c>
      <c r="I46" s="293" t="str">
        <f>IF(Summary!$Z47="E","E","")</f>
        <v/>
      </c>
      <c r="J46" s="293" t="str">
        <f>IF(Summary!$AA47="Y","R","")</f>
        <v/>
      </c>
      <c r="L46" s="610"/>
      <c r="M46" s="610"/>
      <c r="N46" s="610"/>
      <c r="O46" s="610"/>
      <c r="P46" s="610"/>
      <c r="Q46" s="610"/>
      <c r="R46" s="616"/>
      <c r="S46" s="283"/>
      <c r="T46" s="284"/>
      <c r="U46" s="607"/>
      <c r="W46" s="476" t="str">
        <f>'Fun Patches'!C47</f>
        <v>&lt;List Patch Here&gt;</v>
      </c>
      <c r="X46" s="475" t="str">
        <f>IF(Summary!$Z155="E","E","")</f>
        <v/>
      </c>
      <c r="Y46" s="475" t="str">
        <f>IF(Summary!$AA155="Y","R","")</f>
        <v/>
      </c>
      <c r="AA46" s="472"/>
      <c r="AB46" s="287"/>
      <c r="AC46" s="288"/>
    </row>
    <row r="47" spans="2:29" ht="12.95" customHeight="1">
      <c r="B47" s="360"/>
      <c r="C47" s="365" t="s">
        <v>1065</v>
      </c>
      <c r="D47" s="292" t="str">
        <f>IF(Badges!$P875="C","/","")</f>
        <v/>
      </c>
      <c r="E47" s="292" t="str">
        <f>IF(Badges!$P876="C","/","")</f>
        <v/>
      </c>
      <c r="F47" s="292" t="str">
        <f>IF(Badges!$P877="C","/","")</f>
        <v/>
      </c>
      <c r="G47" s="292" t="str">
        <f>IF(Badges!$P878="C","/","")</f>
        <v/>
      </c>
      <c r="H47" s="292" t="str">
        <f>IF(Badges!$P879="C","/","")</f>
        <v/>
      </c>
      <c r="I47" s="293" t="str">
        <f>IF(Summary!$Z48="E","E","")</f>
        <v/>
      </c>
      <c r="J47" s="293" t="str">
        <f>IF(Summary!$AA48="Y","R","")</f>
        <v/>
      </c>
      <c r="L47" s="609"/>
      <c r="M47" s="609"/>
      <c r="N47" s="609"/>
      <c r="O47" s="609"/>
      <c r="P47" s="609"/>
      <c r="Q47" s="609"/>
      <c r="R47" s="617"/>
      <c r="S47" s="287"/>
      <c r="T47" s="288"/>
      <c r="U47" s="607"/>
      <c r="W47" s="476" t="str">
        <f>'Fun Patches'!C48</f>
        <v>&lt;List Patch Here&gt;</v>
      </c>
      <c r="X47" s="475" t="str">
        <f>IF(Summary!$Z156="E","E","")</f>
        <v/>
      </c>
      <c r="Y47" s="475" t="str">
        <f>IF(Summary!$AA156="Y","R","")</f>
        <v/>
      </c>
      <c r="AA47" s="472"/>
      <c r="AB47" s="287"/>
      <c r="AC47" s="288"/>
    </row>
    <row r="48" spans="2:29" ht="12.95" customHeight="1" thickBot="1">
      <c r="B48" s="360"/>
      <c r="C48" s="374" t="s">
        <v>1066</v>
      </c>
      <c r="D48" s="297" t="str">
        <f>IF(Badges!$P882="C","/","")</f>
        <v/>
      </c>
      <c r="E48" s="297" t="str">
        <f>IF(Badges!$P883="C","/","")</f>
        <v/>
      </c>
      <c r="F48" s="297" t="str">
        <f>IF(Badges!$P884="C","/","")</f>
        <v/>
      </c>
      <c r="G48" s="297" t="str">
        <f>IF(Badges!$P885="C","/","")</f>
        <v/>
      </c>
      <c r="H48" s="297" t="str">
        <f>IF(Badges!$P886="C","/","")</f>
        <v/>
      </c>
      <c r="I48" s="298" t="str">
        <f>IF(Summary!$Z49="E","E","")</f>
        <v/>
      </c>
      <c r="J48" s="298" t="str">
        <f>IF(Summary!$AA49="Y","R","")</f>
        <v/>
      </c>
      <c r="L48" s="609"/>
      <c r="M48" s="609"/>
      <c r="N48" s="609"/>
      <c r="O48" s="609"/>
      <c r="P48" s="609"/>
      <c r="Q48" s="609"/>
      <c r="R48" s="617"/>
      <c r="S48" s="287"/>
      <c r="T48" s="288"/>
      <c r="U48" s="607"/>
      <c r="W48" s="476" t="str">
        <f>'Fun Patches'!C49</f>
        <v>&lt;List Patch Here&gt;</v>
      </c>
      <c r="X48" s="475" t="str">
        <f>IF(Summary!$Z157="E","E","")</f>
        <v/>
      </c>
      <c r="Y48" s="475" t="str">
        <f>IF(Summary!$AA157="Y","R","")</f>
        <v/>
      </c>
      <c r="AA48" s="472"/>
      <c r="AB48" s="287"/>
      <c r="AC48" s="288"/>
    </row>
    <row r="49" spans="2:29" ht="12.95" customHeight="1">
      <c r="B49" s="360"/>
      <c r="C49" s="385" t="s">
        <v>1067</v>
      </c>
      <c r="D49" s="292" t="str">
        <f>IF(Badges!$P890="C","/","")</f>
        <v/>
      </c>
      <c r="E49" s="292" t="str">
        <f>IF(Badges!$P891="C","/","")</f>
        <v/>
      </c>
      <c r="F49" s="292" t="str">
        <f>IF(Badges!$P892="C","/","")</f>
        <v/>
      </c>
      <c r="G49" s="292" t="str">
        <f>IF(Badges!$P893="C","/","")</f>
        <v/>
      </c>
      <c r="H49" s="292" t="str">
        <f>IF(Badges!$P894="C","/","")</f>
        <v/>
      </c>
      <c r="I49" s="299" t="str">
        <f>IF(Summary!$Z51="E","E","")</f>
        <v/>
      </c>
      <c r="J49" s="299" t="str">
        <f>IF(Summary!$AA51="Y","R","")</f>
        <v/>
      </c>
      <c r="L49" s="610"/>
      <c r="M49" s="610"/>
      <c r="N49" s="610"/>
      <c r="O49" s="610"/>
      <c r="P49" s="610"/>
      <c r="Q49" s="610"/>
      <c r="R49" s="616"/>
      <c r="S49" s="287"/>
      <c r="T49" s="288"/>
      <c r="U49" s="607"/>
      <c r="W49" s="476" t="str">
        <f>'Fun Patches'!C50</f>
        <v>&lt;List Patch Here&gt;</v>
      </c>
      <c r="X49" s="475" t="str">
        <f>IF(Summary!$Z158="E","E","")</f>
        <v/>
      </c>
      <c r="Y49" s="475" t="str">
        <f>IF(Summary!$AA158="Y","R","")</f>
        <v/>
      </c>
      <c r="AA49" s="472"/>
      <c r="AB49" s="287"/>
      <c r="AC49" s="288"/>
    </row>
    <row r="50" spans="2:29" ht="12.95" customHeight="1">
      <c r="B50" s="360"/>
      <c r="C50" s="386" t="s">
        <v>1068</v>
      </c>
      <c r="D50" s="292" t="str">
        <f>IF(Badges!$P897="C","/","")</f>
        <v/>
      </c>
      <c r="E50" s="292" t="str">
        <f>IF(Badges!$P898="C","/","")</f>
        <v/>
      </c>
      <c r="F50" s="292" t="str">
        <f>IF(Badges!$P899="C","/","")</f>
        <v/>
      </c>
      <c r="G50" s="292" t="str">
        <f>IF(Badges!$P900="C","/","")</f>
        <v/>
      </c>
      <c r="H50" s="292" t="str">
        <f>IF(Badges!$P901="C","/","")</f>
        <v/>
      </c>
      <c r="I50" s="293" t="str">
        <f>IF(Summary!$Z52="E","E","")</f>
        <v/>
      </c>
      <c r="J50" s="293" t="str">
        <f>IF(Summary!$AA52="Y","R","")</f>
        <v/>
      </c>
      <c r="L50" s="609"/>
      <c r="M50" s="609"/>
      <c r="N50" s="609"/>
      <c r="O50" s="609"/>
      <c r="P50" s="609"/>
      <c r="Q50" s="609"/>
      <c r="R50" s="617"/>
      <c r="S50" s="287"/>
      <c r="T50" s="288"/>
      <c r="U50" s="607"/>
      <c r="W50" s="476" t="str">
        <f>'Fun Patches'!C51</f>
        <v>&lt;List Patch Here&gt;</v>
      </c>
      <c r="X50" s="475" t="str">
        <f>IF(Summary!$Z159="E","E","")</f>
        <v/>
      </c>
      <c r="Y50" s="475" t="str">
        <f>IF(Summary!$AA159="Y","R","")</f>
        <v/>
      </c>
      <c r="AA50" s="472"/>
      <c r="AB50" s="287"/>
      <c r="AC50" s="288"/>
    </row>
    <row r="51" spans="2:29" ht="12.95" customHeight="1" thickBot="1">
      <c r="B51" s="360"/>
      <c r="C51" s="387" t="s">
        <v>1069</v>
      </c>
      <c r="D51" s="297" t="str">
        <f>IF(Badges!$P904="C","/","")</f>
        <v/>
      </c>
      <c r="E51" s="297" t="str">
        <f>IF(Badges!$P905="C","/","")</f>
        <v/>
      </c>
      <c r="F51" s="297" t="str">
        <f>IF(Badges!$P906="C","/","")</f>
        <v/>
      </c>
      <c r="G51" s="297" t="str">
        <f>IF(Badges!$P907="C","/","")</f>
        <v/>
      </c>
      <c r="H51" s="297" t="str">
        <f>IF(Badges!$P908="C","/","")</f>
        <v/>
      </c>
      <c r="I51" s="298" t="str">
        <f>IF(Summary!$Z53="E","E","")</f>
        <v/>
      </c>
      <c r="J51" s="298" t="str">
        <f>IF(Summary!$AA53="Y","R","")</f>
        <v/>
      </c>
      <c r="L51" s="609"/>
      <c r="M51" s="609"/>
      <c r="N51" s="609"/>
      <c r="O51" s="609"/>
      <c r="P51" s="609"/>
      <c r="Q51" s="609"/>
      <c r="R51" s="617"/>
      <c r="S51" s="287"/>
      <c r="T51" s="288"/>
      <c r="U51" s="607"/>
      <c r="W51" s="476" t="str">
        <f>'Fun Patches'!C52</f>
        <v>&lt;List Patch Here&gt;</v>
      </c>
      <c r="X51" s="475" t="str">
        <f>IF(Summary!$Z160="E","E","")</f>
        <v/>
      </c>
      <c r="Y51" s="475" t="str">
        <f>IF(Summary!$AA160="Y","R","")</f>
        <v/>
      </c>
      <c r="AA51" s="472"/>
      <c r="AB51" s="287"/>
      <c r="AC51" s="288"/>
    </row>
    <row r="52" spans="2:29" ht="12.95" customHeight="1">
      <c r="B52" s="360"/>
      <c r="C52" s="370" t="s">
        <v>1070</v>
      </c>
      <c r="D52" s="292" t="str">
        <f>IF(Badges!$P912="C","/","")</f>
        <v/>
      </c>
      <c r="E52" s="292" t="str">
        <f>IF(Badges!$P913="C","/","")</f>
        <v/>
      </c>
      <c r="F52" s="292" t="str">
        <f>IF(Badges!$P914="C","/","")</f>
        <v/>
      </c>
      <c r="G52" s="292" t="str">
        <f>IF(Badges!$P915="C","/","")</f>
        <v/>
      </c>
      <c r="H52" s="292" t="str">
        <f>IF(Badges!$P916="C","/","")</f>
        <v/>
      </c>
      <c r="I52" s="299" t="str">
        <f>IF(Summary!$Z55="E","E","")</f>
        <v/>
      </c>
      <c r="J52" s="299" t="str">
        <f>IF(Summary!$AA55="Y","R","")</f>
        <v/>
      </c>
      <c r="L52" s="610"/>
      <c r="M52" s="610"/>
      <c r="N52" s="610"/>
      <c r="O52" s="610"/>
      <c r="P52" s="610"/>
      <c r="Q52" s="610"/>
      <c r="R52" s="616"/>
      <c r="S52" s="287"/>
      <c r="T52" s="288"/>
      <c r="U52" s="607"/>
      <c r="W52" s="476" t="str">
        <f>'Fun Patches'!C53</f>
        <v>&lt;List Patch Here&gt;</v>
      </c>
      <c r="X52" s="475" t="str">
        <f>IF(Summary!$Z161="E","E","")</f>
        <v/>
      </c>
      <c r="Y52" s="475" t="str">
        <f>IF(Summary!$AA161="Y","R","")</f>
        <v/>
      </c>
      <c r="AA52" s="472"/>
      <c r="AB52" s="287"/>
      <c r="AC52" s="288"/>
    </row>
    <row r="53" spans="2:29" ht="12.95" customHeight="1">
      <c r="B53" s="360"/>
      <c r="C53" s="365" t="s">
        <v>1071</v>
      </c>
      <c r="D53" s="292" t="str">
        <f>IF(Badges!$P919="C","/","")</f>
        <v/>
      </c>
      <c r="E53" s="292" t="str">
        <f>IF(Badges!$P920="C","/","")</f>
        <v/>
      </c>
      <c r="F53" s="292" t="str">
        <f>IF(Badges!$P921="C","/","")</f>
        <v/>
      </c>
      <c r="G53" s="292" t="str">
        <f>IF(Badges!$P922="C","/","")</f>
        <v/>
      </c>
      <c r="H53" s="292" t="str">
        <f>IF(Badges!$P923="C","/","")</f>
        <v/>
      </c>
      <c r="I53" s="293" t="str">
        <f>IF(Summary!$Z56="E","E","")</f>
        <v/>
      </c>
      <c r="J53" s="293" t="str">
        <f>IF(Summary!$AA56="Y","R","")</f>
        <v/>
      </c>
      <c r="L53" s="609"/>
      <c r="M53" s="609"/>
      <c r="N53" s="609"/>
      <c r="O53" s="609"/>
      <c r="P53" s="609"/>
      <c r="Q53" s="609"/>
      <c r="R53" s="617"/>
      <c r="S53" s="287"/>
      <c r="T53" s="288"/>
      <c r="U53" s="607"/>
      <c r="W53" s="477" t="str">
        <f>'Fun Patches'!C54</f>
        <v>&lt;List Patch Here&gt;</v>
      </c>
      <c r="X53" s="475" t="str">
        <f>IF(Summary!$Z162="E","E","")</f>
        <v/>
      </c>
      <c r="Y53" s="475" t="str">
        <f>IF(Summary!$AA162="Y","R","")</f>
        <v/>
      </c>
      <c r="AA53" s="472"/>
      <c r="AB53" s="287"/>
      <c r="AC53" s="288"/>
    </row>
    <row r="54" spans="2:29" ht="12.95" customHeight="1" thickBot="1">
      <c r="B54" s="360"/>
      <c r="C54" s="374" t="s">
        <v>1072</v>
      </c>
      <c r="D54" s="297" t="str">
        <f>IF(Badges!$P926="C","/","")</f>
        <v/>
      </c>
      <c r="E54" s="297" t="str">
        <f>IF(Badges!$P927="C","/","")</f>
        <v/>
      </c>
      <c r="F54" s="297" t="str">
        <f>IF(Badges!$P928="C","/","")</f>
        <v/>
      </c>
      <c r="G54" s="297" t="str">
        <f>IF(Badges!$P929="C","/","")</f>
        <v/>
      </c>
      <c r="H54" s="297" t="str">
        <f>IF(Badges!$P930="C","/","")</f>
        <v/>
      </c>
      <c r="I54" s="298" t="str">
        <f>IF(Summary!$Z57="E","E","")</f>
        <v/>
      </c>
      <c r="J54" s="298" t="str">
        <f>IF(Summary!$AA57="Y","R","")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IF(Badges!$P934="C","/","")</f>
        <v/>
      </c>
      <c r="E55" s="292" t="str">
        <f>IF(Badges!$P935="C","/","")</f>
        <v/>
      </c>
      <c r="F55" s="292" t="str">
        <f>IF(Badges!$P936="C","/","")</f>
        <v/>
      </c>
      <c r="G55" s="292" t="str">
        <f>IF(Badges!$P937="C","/","")</f>
        <v/>
      </c>
      <c r="H55" s="292" t="str">
        <f>IF(Badges!$P938="C","/","")</f>
        <v/>
      </c>
      <c r="I55" s="299" t="str">
        <f>IF(Summary!$Z59="E","E","")</f>
        <v/>
      </c>
      <c r="J55" s="299" t="str">
        <f>IF(Summary!$AA59="Y","R","")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IF(Badges!$P941="C","/","")</f>
        <v/>
      </c>
      <c r="E56" s="292" t="str">
        <f>IF(Badges!$P942="C","/","")</f>
        <v/>
      </c>
      <c r="F56" s="292" t="str">
        <f>IF(Badges!$P943="C","/","")</f>
        <v/>
      </c>
      <c r="G56" s="292" t="str">
        <f>IF(Badges!$P944="C","/","")</f>
        <v/>
      </c>
      <c r="H56" s="292" t="str">
        <f>IF(Badges!$P945="C","/","")</f>
        <v/>
      </c>
      <c r="I56" s="293" t="str">
        <f>IF(Summary!$Z60="E","E","")</f>
        <v/>
      </c>
      <c r="J56" s="293" t="str">
        <f>IF(Summary!$AA60="Y","R","")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IF(Badges!$P951="A","/","")</f>
        <v/>
      </c>
      <c r="E57" s="292" t="str">
        <f>IF(Badges!$P954="A","/","")</f>
        <v/>
      </c>
      <c r="F57" s="292" t="str">
        <f>IF(Badges!$P958="A","/","")</f>
        <v/>
      </c>
      <c r="G57" s="292" t="str">
        <f>IF(Badges!$P962="A","/","")</f>
        <v/>
      </c>
      <c r="H57" s="292" t="str">
        <f>IF(Badges!$P966="A","/","")</f>
        <v/>
      </c>
      <c r="I57" s="293" t="str">
        <f>IF(Summary!$Z61="E","E","")</f>
        <v/>
      </c>
      <c r="J57" s="293" t="str">
        <f>IF(Summary!$AA61="Y","R","")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IF('Age-Level'!$P6="C","/","")</f>
        <v/>
      </c>
      <c r="E60" s="292" t="str">
        <f>IF('Age-Level'!$P7="C","/","")</f>
        <v/>
      </c>
      <c r="F60" s="292" t="str">
        <f>IF('Age-Level'!$P8="C","/","")</f>
        <v/>
      </c>
      <c r="G60" s="292" t="str">
        <f>IF('Age-Level'!$P9="C","/","")</f>
        <v/>
      </c>
      <c r="H60" s="292" t="str">
        <f>IF('Age-Level'!$P10="C","/","")</f>
        <v/>
      </c>
      <c r="I60" s="293" t="str">
        <f>IF(Summary!$Z98="E","E","")</f>
        <v/>
      </c>
      <c r="J60" s="293" t="str">
        <f>IF(Summary!$AA98="Y","R","")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IF('Age-Level'!$P13="C","/","")</f>
        <v/>
      </c>
      <c r="E61" s="294" t="str">
        <f>IF('Age-Level'!$P14="C","/","")</f>
        <v/>
      </c>
      <c r="F61" s="294" t="str">
        <f>IF('Age-Level'!$P15="C","/","")</f>
        <v/>
      </c>
      <c r="G61" s="294" t="str">
        <f>IF('Age-Level'!$P16="C","/","")</f>
        <v/>
      </c>
      <c r="H61" s="294" t="str">
        <f>IF('Age-Level'!$P17="C","/","")</f>
        <v/>
      </c>
      <c r="I61" s="295" t="str">
        <f>IF(Summary!$Z99="E","E","")</f>
        <v/>
      </c>
      <c r="J61" s="295" t="str">
        <f>IF(Summary!$AA99="Y","R","")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IF('Age-Level'!$P20="C","/","")</f>
        <v/>
      </c>
      <c r="E62" s="296" t="str">
        <f>IF('Age-Level'!$P21="C","/","")</f>
        <v/>
      </c>
      <c r="F62" s="296" t="str">
        <f>IF('Age-Level'!$P22="C","/","")</f>
        <v/>
      </c>
      <c r="G62" s="296" t="str">
        <f>IF('Age-Level'!$P23="C","/","")</f>
        <v/>
      </c>
      <c r="H62" s="296" t="str">
        <f>IF('Age-Level'!$P24="C","/","")</f>
        <v/>
      </c>
      <c r="I62" s="293" t="str">
        <f>IF(Summary!$Z100="E","E","")</f>
        <v/>
      </c>
      <c r="J62" s="293" t="str">
        <f>IF(Summary!$AA100="Y","R","")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IF('Age-Level'!$P27="C","/","")</f>
        <v/>
      </c>
      <c r="E63" s="297" t="str">
        <f>IF('Age-Level'!$P28="C","/","")</f>
        <v/>
      </c>
      <c r="F63" s="297" t="str">
        <f>IF('Age-Level'!$P29="C","/","")</f>
        <v/>
      </c>
      <c r="G63" s="297" t="str">
        <f>IF('Age-Level'!$P30="C","/","")</f>
        <v/>
      </c>
      <c r="H63" s="297" t="str">
        <f>IF('Age-Level'!$P31="C","/","")</f>
        <v/>
      </c>
      <c r="I63" s="295" t="str">
        <f>IF(Summary!$Z101="E","E","")</f>
        <v/>
      </c>
      <c r="J63" s="295" t="str">
        <f>IF(Summary!$AA101="Y","R","")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IF('Age-Level'!$P34="C","/","")</f>
        <v/>
      </c>
      <c r="E64" s="292" t="str">
        <f>IF('Age-Level'!$P35="C","/","")</f>
        <v/>
      </c>
      <c r="F64" s="292" t="str">
        <f>IF('Age-Level'!$P36="C","/","")</f>
        <v/>
      </c>
      <c r="G64" s="292" t="str">
        <f>IF('Age-Level'!$P37="C","/","")</f>
        <v/>
      </c>
      <c r="H64" s="292" t="str">
        <f>IF('Age-Level'!$P38="C","/","")</f>
        <v/>
      </c>
      <c r="I64" s="293" t="str">
        <f>IF(Summary!$Z102="E","E","")</f>
        <v/>
      </c>
      <c r="J64" s="293" t="str">
        <f>IF(Summary!$AA102="Y","R","")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IF(Summary!$Z103="E","E","")</f>
        <v/>
      </c>
      <c r="J65" s="295" t="str">
        <f>IF(Summary!$AA103="Y","R","")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IF('Age-Level'!$P44="a","/","")</f>
        <v/>
      </c>
      <c r="E68" s="296" t="str">
        <f>IF('Age-Level'!$P48="a","/","")</f>
        <v/>
      </c>
      <c r="F68" s="296" t="str">
        <f>IF('Age-Level'!$P52="a","/","")</f>
        <v/>
      </c>
      <c r="G68" s="296" t="str">
        <f>IF('Age-Level'!$P57="a","/","")</f>
        <v/>
      </c>
      <c r="H68" s="296" t="str">
        <f>IF('Age-Level'!$P59="a","/","")</f>
        <v/>
      </c>
      <c r="I68" s="293" t="str">
        <f>IF(Summary!$Z104="E","E","")</f>
        <v/>
      </c>
      <c r="J68" s="293" t="str">
        <f>IF(Summary!$AA104="Y","R","")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IF('Age-Level'!$P62="a","/","")</f>
        <v/>
      </c>
      <c r="E69" s="297" t="str">
        <f>IF('Age-Level'!$P66="a","/","")</f>
        <v/>
      </c>
      <c r="F69" s="297" t="str">
        <f>IF('Age-Level'!$P70="a","/","")</f>
        <v/>
      </c>
      <c r="G69" s="297" t="str">
        <f>IF('Age-Level'!$P75="a","/","")</f>
        <v/>
      </c>
      <c r="H69" s="297" t="str">
        <f>IF('Age-Level'!$P77="a","/","")</f>
        <v/>
      </c>
      <c r="I69" s="295" t="str">
        <f>IF(Summary!$Z105="E","E","")</f>
        <v/>
      </c>
      <c r="J69" s="295" t="str">
        <f>IF(Summary!$AA105="Y","R","")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IF('Age-Level'!$P80="a","/","")</f>
        <v/>
      </c>
      <c r="E70" s="296" t="str">
        <f>IF('Age-Level'!$P84="a","/","")</f>
        <v/>
      </c>
      <c r="F70" s="296" t="str">
        <f>IF('Age-Level'!$P88="a","/","")</f>
        <v/>
      </c>
      <c r="G70" s="296" t="str">
        <f>IF('Age-Level'!$P93="a","/","")</f>
        <v/>
      </c>
      <c r="H70" s="296" t="str">
        <f>IF('Age-Level'!$P95="a","/","")</f>
        <v/>
      </c>
      <c r="I70" s="293" t="str">
        <f>IF(Summary!$Z106="E","E","")</f>
        <v/>
      </c>
      <c r="J70" s="293" t="str">
        <f>IF(Summary!$AA106="Y","R","")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IF('Age-Level'!$P98="a","/","")</f>
        <v/>
      </c>
      <c r="E71" s="297" t="str">
        <f>IF('Age-Level'!$P102="a","/","")</f>
        <v/>
      </c>
      <c r="F71" s="297" t="str">
        <f>IF('Age-Level'!$P106="a","/","")</f>
        <v/>
      </c>
      <c r="G71" s="297" t="str">
        <f>IF('Age-Level'!$P111="a","/","")</f>
        <v/>
      </c>
      <c r="H71" s="297" t="str">
        <f>IF('Age-Level'!$P113="a","/","")</f>
        <v/>
      </c>
      <c r="I71" s="295" t="str">
        <f>IF(Summary!$Z107="E","E","")</f>
        <v/>
      </c>
      <c r="J71" s="295" t="str">
        <f>IF(Summary!$AA107="Y","R","")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IF(Bridging!$P10="A","/","")</f>
        <v/>
      </c>
      <c r="G72" s="296" t="str">
        <f>IF(Bridging!$P14="A","/","")</f>
        <v/>
      </c>
      <c r="H72" s="296" t="str">
        <f>IF(Bridging!$P16="A","/","")</f>
        <v/>
      </c>
      <c r="I72" s="295" t="str">
        <f>IF(Summary!$Z96="E","E","")</f>
        <v/>
      </c>
      <c r="J72" s="295" t="str">
        <f>IF(Summary!$AA96="Y","R","")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C+yT0dg6XPFD2faA2h52O5jtrY1UYMrU2uvMxQzocr43rNyo6hMkSB/o0gulAqC42eQlDpWS2p4YbmLqAiUOWg==" saltValue="B/lXufY8cpp8NnTdViKf4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71" priority="3">
      <formula>LEFT($U$1,8)&lt;&gt;"Brownie_"</formula>
    </cfRule>
  </conditionalFormatting>
  <conditionalFormatting sqref="T1:W1">
    <cfRule type="expression" dxfId="70" priority="2">
      <formula>LEFT($U$1,8)="Brownie_"</formula>
    </cfRule>
  </conditionalFormatting>
  <conditionalFormatting sqref="C1">
    <cfRule type="expression" dxfId="69" priority="1">
      <formula>LEFT($U$1,8)&lt;&gt;"Brownie_"</formula>
    </cfRule>
  </conditionalFormatting>
  <conditionalFormatting sqref="L46:L90 W54:W75 AA4:AA75">
    <cfRule type="duplicateValues" dxfId="6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2441-7BDA-4645-9117-370B81FCFE9D}">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Brownie_14</v>
      </c>
      <c r="U1" s="349" t="str">
        <f ca="1">MID(CELL("filename",A1),FIND(IF(ISERROR(FIND("]",CELL("filename",A1))),"$","]"),CELL("filename",A1))+1,256)</f>
        <v>Brownie_14</v>
      </c>
      <c r="W1" s="350" t="str">
        <f ca="1">IF(T1&lt;&gt;"",T1,"")</f>
        <v>Brownie_14</v>
      </c>
      <c r="X1" s="351"/>
      <c r="Y1" s="351"/>
      <c r="Z1" s="352"/>
      <c r="AA1" s="353"/>
      <c r="AB1" s="351"/>
      <c r="AC1" s="351"/>
      <c r="AD1" s="352"/>
    </row>
    <row r="2" spans="2:30" ht="12.95" customHeight="1">
      <c r="T2" s="357"/>
    </row>
    <row r="3" spans="2:30" ht="12.95" customHeight="1"/>
    <row r="4" spans="2:30" ht="12.95" customHeight="1">
      <c r="B4" s="360"/>
      <c r="C4" s="361" t="s">
        <v>130</v>
      </c>
      <c r="D4" s="292" t="str">
        <f>IF(Badges!$Q11="A","/","")</f>
        <v/>
      </c>
      <c r="E4" s="292" t="str">
        <f>IF(Badges!$Q15="A","/","")</f>
        <v/>
      </c>
      <c r="F4" s="292" t="str">
        <f>IF(Badges!$Q19="A","/","")</f>
        <v/>
      </c>
      <c r="G4" s="292" t="str">
        <f>IF(Badges!$Q23="A","/","")</f>
        <v/>
      </c>
      <c r="H4" s="292" t="str">
        <f>IF(Badges!$Q27="A","/","")</f>
        <v/>
      </c>
      <c r="I4" s="293" t="str">
        <f>IF(Summary!$AB4="E","E","")</f>
        <v/>
      </c>
      <c r="J4" s="293" t="str">
        <f>IF(Summary!$AC4="Y","R","")</f>
        <v/>
      </c>
      <c r="K4" s="285" t="str">
        <f>IF(COUNT(#REF!)=4,MAX(#REF!),"")</f>
        <v/>
      </c>
      <c r="L4" s="360"/>
      <c r="M4" s="362" t="s">
        <v>897</v>
      </c>
      <c r="N4" s="363"/>
      <c r="O4" s="363"/>
      <c r="P4" s="363"/>
      <c r="Q4" s="363"/>
      <c r="R4" s="364"/>
      <c r="S4" s="293" t="str">
        <f>IF(Summary!$AB67="E","E","")</f>
        <v/>
      </c>
      <c r="T4" s="293" t="str">
        <f>IF(Summary!$AC67="Y","R","")</f>
        <v/>
      </c>
      <c r="W4" s="474" t="str">
        <f>'Fun Patches'!C5</f>
        <v>&lt;List Patch Here&gt;</v>
      </c>
      <c r="X4" s="475" t="str">
        <f>IF(Summary!$AB113="E","E","")</f>
        <v/>
      </c>
      <c r="Y4" s="475" t="str">
        <f>IF(Summary!$AC113="Y","R","")</f>
        <v/>
      </c>
      <c r="AA4" s="286"/>
      <c r="AB4" s="283"/>
      <c r="AC4" s="284"/>
    </row>
    <row r="5" spans="2:30" ht="12.95" customHeight="1">
      <c r="B5" s="360"/>
      <c r="C5" s="365" t="s">
        <v>152</v>
      </c>
      <c r="D5" s="292" t="str">
        <f>IF(Badges!$Q34="A","/","")</f>
        <v/>
      </c>
      <c r="E5" s="292" t="str">
        <f>IF(Badges!$Q38="A","/","")</f>
        <v/>
      </c>
      <c r="F5" s="292" t="str">
        <f>IF(Badges!$Q42="A","/","")</f>
        <v/>
      </c>
      <c r="G5" s="292" t="str">
        <f>IF(Badges!$Q46="A","/","")</f>
        <v/>
      </c>
      <c r="H5" s="292" t="str">
        <f>IF(Badges!$Q50="A","/","")</f>
        <v/>
      </c>
      <c r="I5" s="293" t="str">
        <f>IF(Summary!$AB5="E","E","")</f>
        <v/>
      </c>
      <c r="J5" s="293" t="str">
        <f>IF(Summary!$AC5="Y","R","")</f>
        <v/>
      </c>
      <c r="L5" s="360"/>
      <c r="M5" s="366" t="s">
        <v>1085</v>
      </c>
      <c r="N5" s="367"/>
      <c r="O5" s="367"/>
      <c r="P5" s="367"/>
      <c r="Q5" s="367"/>
      <c r="R5" s="368"/>
      <c r="S5" s="301" t="str">
        <f>IF(Summary!$AB64="E","E","")</f>
        <v/>
      </c>
      <c r="T5" s="301" t="str">
        <f>IF(Summary!$AC64="Y","R","")</f>
        <v/>
      </c>
      <c r="W5" s="476" t="str">
        <f>'Fun Patches'!C6</f>
        <v>&lt;List Patch Here&gt;</v>
      </c>
      <c r="X5" s="475" t="str">
        <f>IF(Summary!$AB114="E","E","")</f>
        <v/>
      </c>
      <c r="Y5" s="475" t="str">
        <f>IF(Summary!$AC114="Y","R","")</f>
        <v/>
      </c>
      <c r="AA5" s="472"/>
      <c r="AB5" s="287"/>
      <c r="AC5" s="288"/>
    </row>
    <row r="6" spans="2:30" ht="12.95" customHeight="1" thickBot="1">
      <c r="B6" s="360"/>
      <c r="C6" s="369" t="s">
        <v>193</v>
      </c>
      <c r="D6" s="297" t="str">
        <f>IF(Badges!$Q80="A","/","")</f>
        <v/>
      </c>
      <c r="E6" s="297" t="str">
        <f>IF(Badges!$Q84="A","/","")</f>
        <v/>
      </c>
      <c r="F6" s="297" t="str">
        <f>IF(Badges!$Q88="A","/","")</f>
        <v/>
      </c>
      <c r="G6" s="297" t="str">
        <f>IF(Badges!$Q92="A","/","")</f>
        <v/>
      </c>
      <c r="H6" s="297" t="str">
        <f>IF(Badges!$Q96="A","/","")</f>
        <v/>
      </c>
      <c r="I6" s="295" t="str">
        <f>IF(Summary!$AB7="E","E","")</f>
        <v/>
      </c>
      <c r="J6" s="295" t="str">
        <f>IF(Summary!$AC7="Y","R","")</f>
        <v/>
      </c>
      <c r="L6" s="360"/>
      <c r="M6" s="366" t="s">
        <v>1086</v>
      </c>
      <c r="N6" s="367"/>
      <c r="O6" s="367"/>
      <c r="P6" s="367"/>
      <c r="Q6" s="367"/>
      <c r="R6" s="368"/>
      <c r="S6" s="301" t="str">
        <f>IF(Summary!$AB65="E","E","")</f>
        <v/>
      </c>
      <c r="T6" s="301" t="str">
        <f>IF(Summary!$AC65="Y","R","")</f>
        <v/>
      </c>
      <c r="W6" s="476" t="str">
        <f>'Fun Patches'!C7</f>
        <v>&lt;List Patch Here&gt;</v>
      </c>
      <c r="X6" s="475" t="str">
        <f>IF(Summary!$AB115="E","E","")</f>
        <v/>
      </c>
      <c r="Y6" s="475" t="str">
        <f>IF(Summary!$AC115="Y","R","")</f>
        <v/>
      </c>
      <c r="AA6" s="472"/>
      <c r="AB6" s="287"/>
      <c r="AC6" s="288"/>
    </row>
    <row r="7" spans="2:30" ht="12.95" customHeight="1" thickBot="1">
      <c r="B7" s="360"/>
      <c r="C7" s="370" t="s">
        <v>233</v>
      </c>
      <c r="D7" s="292" t="str">
        <f>IF(Badges!$Q126="A","/","")</f>
        <v/>
      </c>
      <c r="E7" s="292" t="str">
        <f>IF(Badges!$Q130="A","/","")</f>
        <v/>
      </c>
      <c r="F7" s="292" t="str">
        <f>IF(Badges!$Q134="A","/","")</f>
        <v/>
      </c>
      <c r="G7" s="292" t="str">
        <f>IF(Badges!$Q138="A","/","")</f>
        <v/>
      </c>
      <c r="H7" s="292" t="str">
        <f>IF(Badges!$Q142="A","/","")</f>
        <v/>
      </c>
      <c r="I7" s="293" t="str">
        <f>IF(Summary!$AB9="E","E","")</f>
        <v/>
      </c>
      <c r="J7" s="293" t="str">
        <f>IF(Summary!$AC9="Y","R","")</f>
        <v/>
      </c>
      <c r="L7" s="360"/>
      <c r="M7" s="371" t="s">
        <v>1087</v>
      </c>
      <c r="N7" s="372"/>
      <c r="O7" s="372"/>
      <c r="P7" s="372"/>
      <c r="Q7" s="372"/>
      <c r="R7" s="373"/>
      <c r="S7" s="295" t="str">
        <f>IF(Summary!$AB66="E","E","")</f>
        <v/>
      </c>
      <c r="T7" s="295" t="str">
        <f>IF(Summary!$AC66="Y","R","")</f>
        <v/>
      </c>
      <c r="U7" s="354" t="str">
        <f>IF(COUNTIF(S4:S7,"E")=4,"C"," ")</f>
        <v xml:space="preserve"> </v>
      </c>
      <c r="W7" s="476" t="str">
        <f>'Fun Patches'!C8</f>
        <v>&lt;List Patch Here&gt;</v>
      </c>
      <c r="X7" s="475" t="str">
        <f>IF(Summary!$AB116="E","E","")</f>
        <v/>
      </c>
      <c r="Y7" s="475" t="str">
        <f>IF(Summary!$AC116="Y","R","")</f>
        <v/>
      </c>
      <c r="AA7" s="472"/>
      <c r="AB7" s="287"/>
      <c r="AC7" s="288"/>
    </row>
    <row r="8" spans="2:30" ht="12.95" customHeight="1">
      <c r="B8" s="360"/>
      <c r="C8" s="365" t="s">
        <v>254</v>
      </c>
      <c r="D8" s="334" t="str">
        <f>IF(Badges!$Q149="A","/","")</f>
        <v/>
      </c>
      <c r="E8" s="334" t="str">
        <f>IF(Badges!$Q153="A","/","")</f>
        <v/>
      </c>
      <c r="F8" s="334" t="str">
        <f>IF(Badges!$Q157="A","/","")</f>
        <v/>
      </c>
      <c r="G8" s="334" t="str">
        <f>IF(Badges!$Q161="A","/","")</f>
        <v/>
      </c>
      <c r="H8" s="334" t="str">
        <f>IF(Badges!$Q165="A","/","")</f>
        <v/>
      </c>
      <c r="I8" s="301" t="str">
        <f>IF(Summary!$AB10="E","E","")</f>
        <v/>
      </c>
      <c r="J8" s="301" t="str">
        <f>IF(Summary!$AC10="Y","R","")</f>
        <v/>
      </c>
      <c r="L8" s="360"/>
      <c r="M8" s="362" t="s">
        <v>1054</v>
      </c>
      <c r="N8" s="363"/>
      <c r="O8" s="363"/>
      <c r="P8" s="363"/>
      <c r="Q8" s="363"/>
      <c r="R8" s="364"/>
      <c r="S8" s="293" t="str">
        <f>IF(Summary!$AB72="E","E","")</f>
        <v/>
      </c>
      <c r="T8" s="293" t="str">
        <f>IF(Summary!$AC72="Y","R","")</f>
        <v/>
      </c>
      <c r="W8" s="476" t="str">
        <f>'Fun Patches'!C9</f>
        <v>&lt;List Patch Here&gt;</v>
      </c>
      <c r="X8" s="475" t="str">
        <f>IF(Summary!$AB117="E","E","")</f>
        <v/>
      </c>
      <c r="Y8" s="475" t="str">
        <f>IF(Summary!$AC117="Y","R","")</f>
        <v/>
      </c>
      <c r="AA8" s="472"/>
      <c r="AB8" s="287"/>
      <c r="AC8" s="288"/>
    </row>
    <row r="9" spans="2:30" ht="12.95" customHeight="1" thickBot="1">
      <c r="B9" s="360"/>
      <c r="C9" s="374" t="s">
        <v>275</v>
      </c>
      <c r="D9" s="297" t="str">
        <f>IF(Badges!$Q172="A","/","")</f>
        <v/>
      </c>
      <c r="E9" s="297" t="str">
        <f>IF(Badges!$Q176="A","/","")</f>
        <v/>
      </c>
      <c r="F9" s="297" t="str">
        <f>IF(Badges!$Q180="A","/","")</f>
        <v/>
      </c>
      <c r="G9" s="297" t="str">
        <f>IF(Badges!$Q184="A","/","")</f>
        <v/>
      </c>
      <c r="H9" s="297" t="str">
        <f>IF(Badges!$Q188="A","/","")</f>
        <v/>
      </c>
      <c r="I9" s="295" t="str">
        <f>IF(Summary!$AB11="E","E","")</f>
        <v/>
      </c>
      <c r="J9" s="295" t="str">
        <f>IF(Summary!$AC11="Y","R","")</f>
        <v/>
      </c>
      <c r="L9" s="360"/>
      <c r="M9" s="366" t="s">
        <v>1088</v>
      </c>
      <c r="N9" s="367"/>
      <c r="O9" s="367"/>
      <c r="P9" s="367"/>
      <c r="Q9" s="367"/>
      <c r="R9" s="368"/>
      <c r="S9" s="301" t="str">
        <f>IF(Summary!$AB69="E","E","")</f>
        <v/>
      </c>
      <c r="T9" s="301" t="str">
        <f>IF(Summary!$AC69="Y","R","")</f>
        <v/>
      </c>
      <c r="W9" s="476" t="str">
        <f>'Fun Patches'!C10</f>
        <v>&lt;List Patch Here&gt;</v>
      </c>
      <c r="X9" s="475" t="str">
        <f>IF(Summary!$AB118="E","E","")</f>
        <v/>
      </c>
      <c r="Y9" s="475" t="str">
        <f>IF(Summary!$AC118="Y","R","")</f>
        <v/>
      </c>
      <c r="AA9" s="472"/>
      <c r="AB9" s="287"/>
      <c r="AC9" s="288"/>
    </row>
    <row r="10" spans="2:30" ht="12.95" customHeight="1">
      <c r="B10" s="360"/>
      <c r="C10" s="361" t="s">
        <v>278</v>
      </c>
      <c r="D10" s="292" t="str">
        <f>IF(Badges!$Q195="A","/","")</f>
        <v/>
      </c>
      <c r="E10" s="292" t="str">
        <f>IF(Badges!$Q199="A","/","")</f>
        <v/>
      </c>
      <c r="F10" s="292" t="str">
        <f>IF(Badges!$Q202="A","/","")</f>
        <v/>
      </c>
      <c r="G10" s="292" t="str">
        <f>IF(Badges!$Q206="A","/","")</f>
        <v/>
      </c>
      <c r="H10" s="292" t="str">
        <f>IF(Badges!$Q210="A","/","")</f>
        <v/>
      </c>
      <c r="I10" s="293" t="str">
        <f>IF(Summary!$AB12="E","E","")</f>
        <v/>
      </c>
      <c r="J10" s="293" t="str">
        <f>IF(Summary!$AC12="Y","R","")</f>
        <v/>
      </c>
      <c r="K10" s="285" t="str">
        <f>IF(COUNT(#REF!)=4,MAX(#REF!),"")</f>
        <v/>
      </c>
      <c r="L10" s="360"/>
      <c r="M10" s="366" t="s">
        <v>1089</v>
      </c>
      <c r="N10" s="367"/>
      <c r="O10" s="367"/>
      <c r="P10" s="367"/>
      <c r="Q10" s="367"/>
      <c r="R10" s="368"/>
      <c r="S10" s="301" t="str">
        <f>IF(Summary!$AB70="E","E","")</f>
        <v/>
      </c>
      <c r="T10" s="301" t="str">
        <f>IF(Summary!$AC70="Y","R","")</f>
        <v/>
      </c>
      <c r="W10" s="476" t="str">
        <f>'Fun Patches'!C11</f>
        <v>&lt;List Patch Here&gt;</v>
      </c>
      <c r="X10" s="475" t="str">
        <f>IF(Summary!$AB119="E","E","")</f>
        <v/>
      </c>
      <c r="Y10" s="475" t="str">
        <f>IF(Summary!$AC119="Y","R","")</f>
        <v/>
      </c>
      <c r="AA10" s="472"/>
      <c r="AB10" s="287"/>
      <c r="AC10" s="288"/>
    </row>
    <row r="11" spans="2:30" ht="12.95" customHeight="1" thickBot="1">
      <c r="B11" s="360"/>
      <c r="C11" s="365" t="s">
        <v>297</v>
      </c>
      <c r="D11" s="334" t="str">
        <f>IF(Badges!$Q217="A","/","")</f>
        <v/>
      </c>
      <c r="E11" s="334" t="str">
        <f>IF(Badges!$Q221="A","/","")</f>
        <v/>
      </c>
      <c r="F11" s="334" t="str">
        <f>IF(Badges!$Q225="A","/","")</f>
        <v/>
      </c>
      <c r="G11" s="334" t="str">
        <f>IF(Badges!$Q229="A","/","")</f>
        <v/>
      </c>
      <c r="H11" s="334" t="str">
        <f>IF(Badges!$Q233="A","/","")</f>
        <v/>
      </c>
      <c r="I11" s="301" t="str">
        <f>IF(Summary!$AB13="E","E","")</f>
        <v/>
      </c>
      <c r="J11" s="301" t="str">
        <f>IF(Summary!$AC13="Y","R","")</f>
        <v/>
      </c>
      <c r="L11" s="360"/>
      <c r="M11" s="375" t="s">
        <v>1090</v>
      </c>
      <c r="N11" s="376"/>
      <c r="O11" s="376"/>
      <c r="P11" s="376"/>
      <c r="Q11" s="376"/>
      <c r="R11" s="377"/>
      <c r="S11" s="298" t="str">
        <f>IF(Summary!$AB71="E","E","")</f>
        <v/>
      </c>
      <c r="T11" s="298" t="str">
        <f>IF(Summary!$AC71="Y","R","")</f>
        <v/>
      </c>
      <c r="U11" s="354" t="str">
        <f>IF(COUNTIF(S8:S11,"E")=4,"C"," ")</f>
        <v xml:space="preserve"> </v>
      </c>
      <c r="W11" s="476" t="str">
        <f>'Fun Patches'!C12</f>
        <v>&lt;List Patch Here&gt;</v>
      </c>
      <c r="X11" s="475" t="str">
        <f>IF(Summary!$AB120="E","E","")</f>
        <v/>
      </c>
      <c r="Y11" s="475" t="str">
        <f>IF(Summary!$AC120="Y","R","")</f>
        <v/>
      </c>
      <c r="AA11" s="472"/>
      <c r="AB11" s="287"/>
      <c r="AC11" s="288"/>
    </row>
    <row r="12" spans="2:30" ht="12.95" customHeight="1" thickBot="1">
      <c r="B12" s="360"/>
      <c r="C12" s="365" t="s">
        <v>319</v>
      </c>
      <c r="D12" s="297" t="str">
        <f>IF(Badges!$Q263="A","/","")</f>
        <v/>
      </c>
      <c r="E12" s="297" t="str">
        <f>IF(Badges!$Q267="A","/","")</f>
        <v/>
      </c>
      <c r="F12" s="297" t="str">
        <f>IF(Badges!$Q271="A","/","")</f>
        <v/>
      </c>
      <c r="G12" s="297" t="str">
        <f>IF(Badges!$Q275="A","/","")</f>
        <v/>
      </c>
      <c r="H12" s="297" t="str">
        <f>IF(Badges!$Q279="A","/","")</f>
        <v/>
      </c>
      <c r="I12" s="295" t="str">
        <f>IF(Summary!$AB15="E","E","")</f>
        <v/>
      </c>
      <c r="J12" s="295" t="str">
        <f>IF(Summary!$AC15="Y","R","")</f>
        <v/>
      </c>
      <c r="L12" s="360"/>
      <c r="M12" s="378" t="s">
        <v>1055</v>
      </c>
      <c r="N12" s="379"/>
      <c r="O12" s="379"/>
      <c r="P12" s="379"/>
      <c r="Q12" s="379"/>
      <c r="R12" s="380"/>
      <c r="S12" s="299" t="str">
        <f>IF(Summary!$AB77="E","E","")</f>
        <v/>
      </c>
      <c r="T12" s="299" t="str">
        <f>IF(Summary!$AC77="Y","R","")</f>
        <v/>
      </c>
      <c r="W12" s="476" t="str">
        <f>'Fun Patches'!C13</f>
        <v>&lt;List Patch Here&gt;</v>
      </c>
      <c r="X12" s="475" t="str">
        <f>IF(Summary!$AB121="E","E","")</f>
        <v/>
      </c>
      <c r="Y12" s="475" t="str">
        <f>IF(Summary!$AC121="Y","R","")</f>
        <v/>
      </c>
      <c r="AA12" s="472"/>
      <c r="AB12" s="287"/>
      <c r="AC12" s="288"/>
    </row>
    <row r="13" spans="2:30" ht="12.95" customHeight="1">
      <c r="B13" s="360"/>
      <c r="C13" s="370" t="s">
        <v>372</v>
      </c>
      <c r="D13" s="292" t="str">
        <f>IF(Badges!$Q322="A","/","")</f>
        <v/>
      </c>
      <c r="E13" s="292" t="str">
        <f>IF(Badges!$Q326="A","/","")</f>
        <v/>
      </c>
      <c r="F13" s="292" t="str">
        <f>IF(Badges!$Q330="A","/","")</f>
        <v/>
      </c>
      <c r="G13" s="292" t="str">
        <f>IF(Badges!$Q334="A","/","")</f>
        <v/>
      </c>
      <c r="H13" s="292" t="str">
        <f>IF(Badges!$Q338="A","/","")</f>
        <v/>
      </c>
      <c r="I13" s="293" t="str">
        <f>IF(Summary!$AB18="E","E","")</f>
        <v/>
      </c>
      <c r="J13" s="293" t="str">
        <f>IF(Summary!$AC18="Y","R","")</f>
        <v/>
      </c>
      <c r="L13" s="360"/>
      <c r="M13" s="366" t="s">
        <v>925</v>
      </c>
      <c r="N13" s="367"/>
      <c r="O13" s="367"/>
      <c r="P13" s="367"/>
      <c r="Q13" s="367"/>
      <c r="R13" s="368"/>
      <c r="S13" s="301" t="str">
        <f>IF(Summary!$AB74="E","E","")</f>
        <v/>
      </c>
      <c r="T13" s="301" t="str">
        <f>IF(Summary!$AC74="Y","R","")</f>
        <v/>
      </c>
      <c r="W13" s="476" t="str">
        <f>'Fun Patches'!C14</f>
        <v>&lt;List Patch Here&gt;</v>
      </c>
      <c r="X13" s="475" t="str">
        <f>IF(Summary!$AB122="E","E","")</f>
        <v/>
      </c>
      <c r="Y13" s="475" t="str">
        <f>IF(Summary!$AC122="Y","R","")</f>
        <v/>
      </c>
      <c r="AA13" s="472"/>
      <c r="AB13" s="287"/>
      <c r="AC13" s="288"/>
    </row>
    <row r="14" spans="2:30" ht="12.95" customHeight="1">
      <c r="B14" s="360"/>
      <c r="C14" s="365" t="s">
        <v>393</v>
      </c>
      <c r="D14" s="334" t="str">
        <f>IF(Badges!$Q345="A","/","")</f>
        <v/>
      </c>
      <c r="E14" s="334" t="str">
        <f>IF(Badges!$Q349="A","/","")</f>
        <v/>
      </c>
      <c r="F14" s="334" t="str">
        <f>IF(Badges!$Q353="A","/","")</f>
        <v/>
      </c>
      <c r="G14" s="334" t="str">
        <f>IF(Badges!$Q357="A","/","")</f>
        <v/>
      </c>
      <c r="H14" s="334" t="str">
        <f>IF(Badges!$Q361="A","/","")</f>
        <v/>
      </c>
      <c r="I14" s="301" t="str">
        <f>IF(Summary!$AB19="E","E","")</f>
        <v/>
      </c>
      <c r="J14" s="301" t="str">
        <f>IF(Summary!$AC19="Y","R","")</f>
        <v/>
      </c>
      <c r="K14" s="285" t="str">
        <f>IF(COUNT(#REF!)=4,MAX(#REF!),"")</f>
        <v/>
      </c>
      <c r="L14" s="360"/>
      <c r="M14" s="366" t="s">
        <v>927</v>
      </c>
      <c r="N14" s="367"/>
      <c r="O14" s="367"/>
      <c r="P14" s="367"/>
      <c r="Q14" s="367"/>
      <c r="R14" s="368"/>
      <c r="S14" s="301" t="str">
        <f>IF(Summary!$AB75="E","E","")</f>
        <v/>
      </c>
      <c r="T14" s="301" t="str">
        <f>IF(Summary!$AC75="Y","R","")</f>
        <v/>
      </c>
      <c r="W14" s="476" t="str">
        <f>'Fun Patches'!C15</f>
        <v>&lt;List Patch Here&gt;</v>
      </c>
      <c r="X14" s="475" t="str">
        <f>IF(Summary!$AB123="E","E","")</f>
        <v/>
      </c>
      <c r="Y14" s="475" t="str">
        <f>IF(Summary!$AC123="Y","R","")</f>
        <v/>
      </c>
      <c r="AA14" s="472"/>
      <c r="AB14" s="287"/>
      <c r="AC14" s="288"/>
    </row>
    <row r="15" spans="2:30" ht="12.95" customHeight="1" thickBot="1">
      <c r="B15" s="360"/>
      <c r="C15" s="374" t="s">
        <v>414</v>
      </c>
      <c r="D15" s="297" t="str">
        <f>IF(Badges!$Q368="A","/","")</f>
        <v/>
      </c>
      <c r="E15" s="297" t="str">
        <f>IF(Badges!$Q372="A","/","")</f>
        <v/>
      </c>
      <c r="F15" s="297" t="str">
        <f>IF(Badges!$Q376="A","/","")</f>
        <v/>
      </c>
      <c r="G15" s="297" t="str">
        <f>IF(Badges!$Q380="A","/","")</f>
        <v/>
      </c>
      <c r="H15" s="297" t="str">
        <f>IF(Badges!$Q384="A","/","")</f>
        <v/>
      </c>
      <c r="I15" s="295" t="str">
        <f>IF(Summary!$AB20="E","E","")</f>
        <v/>
      </c>
      <c r="J15" s="295" t="str">
        <f>IF(Summary!$AC20="Y","R","")</f>
        <v/>
      </c>
      <c r="L15" s="360"/>
      <c r="M15" s="371" t="s">
        <v>929</v>
      </c>
      <c r="N15" s="372"/>
      <c r="O15" s="372"/>
      <c r="P15" s="372"/>
      <c r="Q15" s="372"/>
      <c r="R15" s="373"/>
      <c r="S15" s="295" t="str">
        <f>IF(Summary!$AB76="E","E","")</f>
        <v/>
      </c>
      <c r="T15" s="295" t="str">
        <f>IF(Summary!$AC76="Y","R","")</f>
        <v/>
      </c>
      <c r="U15" s="354" t="str">
        <f>IF(COUNTIF(S12:S15,"E")=4,"C"," ")</f>
        <v xml:space="preserve"> </v>
      </c>
      <c r="W15" s="476" t="str">
        <f>'Fun Patches'!C16</f>
        <v>&lt;List Patch Here&gt;</v>
      </c>
      <c r="X15" s="475" t="str">
        <f>IF(Summary!$AB124="E","E","")</f>
        <v/>
      </c>
      <c r="Y15" s="475" t="str">
        <f>IF(Summary!$AC124="Y","R","")</f>
        <v/>
      </c>
      <c r="AA15" s="472"/>
      <c r="AB15" s="287"/>
      <c r="AC15" s="288"/>
    </row>
    <row r="16" spans="2:30" ht="12.95" customHeight="1">
      <c r="B16" s="360"/>
      <c r="C16" s="365" t="s">
        <v>435</v>
      </c>
      <c r="D16" s="292" t="str">
        <f>IF(Badges!$Q391="A","/","")</f>
        <v/>
      </c>
      <c r="E16" s="292" t="str">
        <f>IF(Badges!$Q395="A","/","")</f>
        <v/>
      </c>
      <c r="F16" s="292" t="str">
        <f>IF(Badges!$Q399="A","/","")</f>
        <v/>
      </c>
      <c r="G16" s="292" t="str">
        <f>IF(Badges!$Q403="A","/","")</f>
        <v/>
      </c>
      <c r="H16" s="292" t="str">
        <f>IF(Badges!$Q407="A","/","")</f>
        <v/>
      </c>
      <c r="I16" s="293" t="str">
        <f>IF(Summary!$AB21="E","E","")</f>
        <v/>
      </c>
      <c r="J16" s="293" t="str">
        <f>IF(Summary!$AC21="Y","R","")</f>
        <v/>
      </c>
      <c r="L16" s="360"/>
      <c r="M16" s="361" t="s">
        <v>1056</v>
      </c>
      <c r="N16" s="292" t="str">
        <f>IF(Badges!$Q240="A","/","")</f>
        <v/>
      </c>
      <c r="O16" s="292" t="str">
        <f>IF(Badges!$Q244="A","/","")</f>
        <v/>
      </c>
      <c r="P16" s="292" t="str">
        <f>IF(Badges!$Q248="A","/","")</f>
        <v/>
      </c>
      <c r="Q16" s="292" t="str">
        <f>IF(Badges!$Q252="A","/","")</f>
        <v/>
      </c>
      <c r="R16" s="292" t="str">
        <f>IF(Badges!$Q256="A","/","")</f>
        <v/>
      </c>
      <c r="S16" s="293" t="str">
        <f>IF(Summary!$AB14="E","E","")</f>
        <v/>
      </c>
      <c r="T16" s="293" t="str">
        <f>IF(Summary!$AC14="Y","R","")</f>
        <v/>
      </c>
      <c r="W16" s="476" t="str">
        <f>'Fun Patches'!C17</f>
        <v>&lt;List Patch Here&gt;</v>
      </c>
      <c r="X16" s="475" t="str">
        <f>IF(Summary!$AB125="E","E","")</f>
        <v/>
      </c>
      <c r="Y16" s="475" t="str">
        <f>IF(Summary!$AC125="Y","R","")</f>
        <v/>
      </c>
      <c r="AA16" s="472"/>
      <c r="AB16" s="287"/>
      <c r="AC16" s="288"/>
    </row>
    <row r="17" spans="2:29" ht="12.95" customHeight="1">
      <c r="B17" s="360"/>
      <c r="C17" s="365" t="s">
        <v>456</v>
      </c>
      <c r="D17" s="334" t="str">
        <f>IF(Badges!$Q414="A","/","")</f>
        <v/>
      </c>
      <c r="E17" s="334" t="str">
        <f>IF(Badges!$Q418="A","/","")</f>
        <v/>
      </c>
      <c r="F17" s="334" t="str">
        <f>IF(Badges!$Q422="A","/","")</f>
        <v/>
      </c>
      <c r="G17" s="334" t="str">
        <f>IF(Badges!$Q426="A","/","")</f>
        <v/>
      </c>
      <c r="H17" s="334" t="str">
        <f>IF(Badges!$Q430="A","/","")</f>
        <v/>
      </c>
      <c r="I17" s="301" t="str">
        <f>IF(Summary!$AB22="E","E","")</f>
        <v/>
      </c>
      <c r="J17" s="301" t="str">
        <f>IF(Summary!$AC22="Y","R","")</f>
        <v/>
      </c>
      <c r="L17" s="360"/>
      <c r="M17" s="365" t="s">
        <v>1057</v>
      </c>
      <c r="N17" s="292" t="str">
        <f>IF(Badges!$Q299="A","/","")</f>
        <v/>
      </c>
      <c r="O17" s="292" t="str">
        <f>IF(Badges!$Q303="A","/","")</f>
        <v/>
      </c>
      <c r="P17" s="292" t="str">
        <f>IF(Badges!$Q307="A","/","")</f>
        <v/>
      </c>
      <c r="Q17" s="292" t="str">
        <f>IF(Badges!$Q311="A","/","")</f>
        <v/>
      </c>
      <c r="R17" s="292" t="str">
        <f>IF(Badges!$Q315="A","/","")</f>
        <v/>
      </c>
      <c r="S17" s="293" t="str">
        <f>IF(Summary!$AB17="E","E","")</f>
        <v/>
      </c>
      <c r="T17" s="293" t="str">
        <f>IF(Summary!$AC17="Y","R","")</f>
        <v/>
      </c>
      <c r="W17" s="476" t="str">
        <f>'Fun Patches'!C18</f>
        <v>&lt;List Patch Here&gt;</v>
      </c>
      <c r="X17" s="475" t="str">
        <f>IF(Summary!$AB126="E","E","")</f>
        <v/>
      </c>
      <c r="Y17" s="475" t="str">
        <f>IF(Summary!$AC126="Y","R","")</f>
        <v/>
      </c>
      <c r="AA17" s="472"/>
      <c r="AB17" s="287"/>
      <c r="AC17" s="288"/>
    </row>
    <row r="18" spans="2:29" ht="12.95" customHeight="1" thickBot="1">
      <c r="B18" s="360"/>
      <c r="C18" s="365" t="s">
        <v>477</v>
      </c>
      <c r="D18" s="297" t="str">
        <f>IF(Badges!$Q437="A","/","")</f>
        <v/>
      </c>
      <c r="E18" s="297" t="str">
        <f>IF(Badges!$Q441="A","/","")</f>
        <v/>
      </c>
      <c r="F18" s="297" t="str">
        <f>IF(Badges!$Q445="A","/","")</f>
        <v/>
      </c>
      <c r="G18" s="297" t="str">
        <f>IF(Badges!$Q449="A","/","")</f>
        <v/>
      </c>
      <c r="H18" s="297" t="str">
        <f>IF(Badges!$Q453="A","/","")</f>
        <v/>
      </c>
      <c r="I18" s="295" t="str">
        <f>IF(Summary!$AB23="E","E","")</f>
        <v/>
      </c>
      <c r="J18" s="295" t="str">
        <f>IF(Summary!$AC23="Y","R","")</f>
        <v/>
      </c>
      <c r="K18" s="285" t="str">
        <f>IF(COUNT(#REF!)=4,MAX(#REF!),"")</f>
        <v/>
      </c>
      <c r="L18" s="360"/>
      <c r="M18" s="365" t="s">
        <v>1058</v>
      </c>
      <c r="N18" s="292" t="str">
        <f>IF(Badges!$Q57="A","/","")</f>
        <v/>
      </c>
      <c r="O18" s="292" t="str">
        <f>IF(Badges!$Q61="A","/","")</f>
        <v/>
      </c>
      <c r="P18" s="292" t="str">
        <f>IF(Badges!$Q65="A","/","")</f>
        <v/>
      </c>
      <c r="Q18" s="292" t="str">
        <f>IF(Badges!$Q69="A","/","")</f>
        <v/>
      </c>
      <c r="R18" s="292" t="str">
        <f>IF(Badges!$Q73="A","/","")</f>
        <v/>
      </c>
      <c r="S18" s="293" t="str">
        <f>IF(Summary!$AB6="E","E","")</f>
        <v/>
      </c>
      <c r="T18" s="293" t="str">
        <f>IF(Summary!$AC6="Y","R","")</f>
        <v/>
      </c>
      <c r="W18" s="476" t="str">
        <f>'Fun Patches'!C19</f>
        <v>&lt;List Patch Here&gt;</v>
      </c>
      <c r="X18" s="475" t="str">
        <f>IF(Summary!$AB127="E","E","")</f>
        <v/>
      </c>
      <c r="Y18" s="475" t="str">
        <f>IF(Summary!$AC127="Y","R","")</f>
        <v/>
      </c>
      <c r="AA18" s="472"/>
      <c r="AB18" s="287"/>
      <c r="AC18" s="288"/>
    </row>
    <row r="19" spans="2:29" ht="12.95" customHeight="1" thickBot="1">
      <c r="B19" s="360"/>
      <c r="C19" s="370" t="s">
        <v>530</v>
      </c>
      <c r="D19" s="292" t="str">
        <f>IF(Badges!$Q496="A","/","")</f>
        <v/>
      </c>
      <c r="E19" s="292" t="str">
        <f>IF(Badges!$Q500="A","/","")</f>
        <v/>
      </c>
      <c r="F19" s="292" t="str">
        <f>IF(Badges!$Q504="A","/","")</f>
        <v/>
      </c>
      <c r="G19" s="292" t="str">
        <f>IF(Badges!$Q508="A","/","")</f>
        <v/>
      </c>
      <c r="H19" s="292" t="str">
        <f>IF(Badges!$Q512="A","/","")</f>
        <v/>
      </c>
      <c r="I19" s="293" t="str">
        <f>IF(Summary!$AB26="E","E","")</f>
        <v/>
      </c>
      <c r="J19" s="293" t="str">
        <f>IF(Summary!$AC26="Y","R","")</f>
        <v/>
      </c>
      <c r="L19" s="360"/>
      <c r="M19" s="381" t="s">
        <v>1091</v>
      </c>
      <c r="N19" s="376"/>
      <c r="O19" s="376"/>
      <c r="P19" s="376"/>
      <c r="Q19" s="376"/>
      <c r="R19" s="377"/>
      <c r="S19" s="295" t="str">
        <f>IF(Summary!$AB78="E","E","")</f>
        <v/>
      </c>
      <c r="T19" s="295" t="str">
        <f>IF(Summary!$AC78="Y","R","")</f>
        <v/>
      </c>
      <c r="U19" s="354" t="str">
        <f>IF(COUNTIF(S16:S19,"E")=4,"C"," ")</f>
        <v xml:space="preserve"> </v>
      </c>
      <c r="W19" s="476" t="str">
        <f>'Fun Patches'!C20</f>
        <v>&lt;List Patch Here&gt;</v>
      </c>
      <c r="X19" s="475" t="str">
        <f>IF(Summary!$AB128="E","E","")</f>
        <v/>
      </c>
      <c r="Y19" s="475" t="str">
        <f>IF(Summary!$AC128="Y","R","")</f>
        <v/>
      </c>
      <c r="AA19" s="472"/>
      <c r="AB19" s="287"/>
      <c r="AC19" s="288"/>
    </row>
    <row r="20" spans="2:29" ht="12.95" customHeight="1">
      <c r="B20" s="360"/>
      <c r="C20" s="365" t="s">
        <v>551</v>
      </c>
      <c r="D20" s="334" t="str">
        <f>IF(Badges!$Q519="A","/","")</f>
        <v/>
      </c>
      <c r="E20" s="334" t="str">
        <f>IF(Badges!$Q523="A","/","")</f>
        <v/>
      </c>
      <c r="F20" s="334" t="str">
        <f>IF(Badges!$Q527="A","/","")</f>
        <v/>
      </c>
      <c r="G20" s="334" t="str">
        <f>IF(Badges!$Q531="A","/","")</f>
        <v/>
      </c>
      <c r="H20" s="334" t="str">
        <f>IF(Badges!$Q535="A","/","")</f>
        <v/>
      </c>
      <c r="I20" s="301" t="str">
        <f>IF(Summary!$AB27="E","E","")</f>
        <v/>
      </c>
      <c r="J20" s="301" t="str">
        <f>IF(Summary!$AC27="Y","R","")</f>
        <v/>
      </c>
      <c r="L20" s="360"/>
      <c r="M20" s="378" t="s">
        <v>935</v>
      </c>
      <c r="N20" s="379"/>
      <c r="O20" s="379"/>
      <c r="P20" s="379"/>
      <c r="Q20" s="379"/>
      <c r="R20" s="380"/>
      <c r="S20" s="293" t="str">
        <f>IF(Summary!$AB79="E","E","")</f>
        <v/>
      </c>
      <c r="T20" s="293" t="str">
        <f>IF(Summary!$AC79="Y","R","")</f>
        <v/>
      </c>
      <c r="W20" s="476" t="str">
        <f>'Fun Patches'!C21</f>
        <v>&lt;List Patch Here&gt;</v>
      </c>
      <c r="X20" s="475" t="str">
        <f>IF(Summary!$AB129="E","E","")</f>
        <v/>
      </c>
      <c r="Y20" s="475" t="str">
        <f>IF(Summary!$AC129="Y","R","")</f>
        <v/>
      </c>
      <c r="AA20" s="472"/>
      <c r="AB20" s="287"/>
      <c r="AC20" s="288"/>
    </row>
    <row r="21" spans="2:29" ht="12.95" customHeight="1" thickBot="1">
      <c r="B21" s="360"/>
      <c r="C21" s="374" t="s">
        <v>572</v>
      </c>
      <c r="D21" s="297" t="str">
        <f>IF(Badges!$Q542="A","/","")</f>
        <v/>
      </c>
      <c r="E21" s="297" t="str">
        <f>IF(Badges!$Q546="A","/","")</f>
        <v/>
      </c>
      <c r="F21" s="297" t="str">
        <f>IF(Badges!$Q550="A","/","")</f>
        <v/>
      </c>
      <c r="G21" s="297" t="str">
        <f>IF(Badges!$Q554="A","/","")</f>
        <v/>
      </c>
      <c r="H21" s="297" t="str">
        <f>IF(Badges!$Q558="A","/","")</f>
        <v/>
      </c>
      <c r="I21" s="295" t="str">
        <f>IF(Summary!$AB28="E","E","")</f>
        <v/>
      </c>
      <c r="J21" s="295" t="str">
        <f>IF(Summary!$AC28="Y","R","")</f>
        <v/>
      </c>
      <c r="L21" s="360"/>
      <c r="M21" s="371" t="s">
        <v>1092</v>
      </c>
      <c r="N21" s="372"/>
      <c r="O21" s="372"/>
      <c r="P21" s="372"/>
      <c r="Q21" s="372"/>
      <c r="R21" s="373"/>
      <c r="S21" s="295" t="str">
        <f>IF(Summary!$AB80="E","E","")</f>
        <v/>
      </c>
      <c r="T21" s="295" t="str">
        <f>IF(Summary!$AC80="Y","R","")</f>
        <v/>
      </c>
      <c r="U21" s="354" t="str">
        <f>IF(COUNTIF(S20:S21,"E")=2,"C"," ")</f>
        <v xml:space="preserve"> </v>
      </c>
      <c r="W21" s="476" t="str">
        <f>'Fun Patches'!C22</f>
        <v>&lt;List Patch Here&gt;</v>
      </c>
      <c r="X21" s="475" t="str">
        <f>IF(Summary!$AB130="E","E","")</f>
        <v/>
      </c>
      <c r="Y21" s="475" t="str">
        <f>IF(Summary!$AC130="Y","R","")</f>
        <v/>
      </c>
      <c r="AA21" s="472"/>
      <c r="AB21" s="287"/>
      <c r="AC21" s="288"/>
    </row>
    <row r="22" spans="2:29" ht="12.95" customHeight="1">
      <c r="B22" s="360"/>
      <c r="C22" s="365" t="s">
        <v>593</v>
      </c>
      <c r="D22" s="292" t="str">
        <f>IF(Badges!$Q565="A","/","")</f>
        <v/>
      </c>
      <c r="E22" s="292" t="str">
        <f>IF(Badges!$Q569="A","/","")</f>
        <v/>
      </c>
      <c r="F22" s="292" t="str">
        <f>IF(Badges!$Q573="A","/","")</f>
        <v/>
      </c>
      <c r="G22" s="292" t="str">
        <f>IF(Badges!$Q577="A","/","")</f>
        <v/>
      </c>
      <c r="H22" s="292" t="str">
        <f>IF(Badges!$Q581="A","/","")</f>
        <v/>
      </c>
      <c r="I22" s="293" t="str">
        <f>IF(Summary!$AB29="E","E","")</f>
        <v/>
      </c>
      <c r="J22" s="293" t="str">
        <f>IF(Summary!$AC29="Y","R","")</f>
        <v/>
      </c>
      <c r="K22" s="285" t="str">
        <f>IF(COUNT(#REF!)=2,MAX(#REF!),"")</f>
        <v/>
      </c>
      <c r="L22" s="360"/>
      <c r="M22" s="362" t="s">
        <v>942</v>
      </c>
      <c r="N22" s="363"/>
      <c r="O22" s="363"/>
      <c r="P22" s="363"/>
      <c r="Q22" s="363"/>
      <c r="R22" s="364"/>
      <c r="S22" s="293" t="str">
        <f>IF(Summary!$AB81="E","E","")</f>
        <v/>
      </c>
      <c r="T22" s="293" t="str">
        <f>IF(Summary!$AC81="Y","R","")</f>
        <v/>
      </c>
      <c r="U22" s="354" t="str">
        <f>IF(COUNTIF(S22:S23,"E")=2,"C"," ")</f>
        <v xml:space="preserve"> </v>
      </c>
      <c r="W22" s="476" t="str">
        <f>'Fun Patches'!C23</f>
        <v>&lt;List Patch Here&gt;</v>
      </c>
      <c r="X22" s="475" t="str">
        <f>IF(Summary!$AB131="E","E","")</f>
        <v/>
      </c>
      <c r="Y22" s="475" t="str">
        <f>IF(Summary!$AC131="Y","R","")</f>
        <v/>
      </c>
      <c r="AA22" s="472"/>
      <c r="AB22" s="287"/>
      <c r="AC22" s="288"/>
    </row>
    <row r="23" spans="2:29" ht="12.95" customHeight="1" thickBot="1">
      <c r="B23" s="360"/>
      <c r="C23" s="365" t="s">
        <v>614</v>
      </c>
      <c r="D23" s="334" t="str">
        <f>IF(Badges!$Q588="A","/","")</f>
        <v/>
      </c>
      <c r="E23" s="334" t="str">
        <f>IF(Badges!$Q592="A","/","")</f>
        <v/>
      </c>
      <c r="F23" s="334" t="str">
        <f>IF(Badges!$Q596="A","/","")</f>
        <v/>
      </c>
      <c r="G23" s="334" t="str">
        <f>IF(Badges!$Q600="A","/","")</f>
        <v/>
      </c>
      <c r="H23" s="334" t="str">
        <f>IF(Badges!$Q604="A","/","")</f>
        <v/>
      </c>
      <c r="I23" s="301" t="str">
        <f>IF(Summary!$AB30="E","E","")</f>
        <v/>
      </c>
      <c r="J23" s="301" t="str">
        <f>IF(Summary!$AC30="Y","R","")</f>
        <v/>
      </c>
      <c r="L23" s="360"/>
      <c r="M23" s="375" t="s">
        <v>1093</v>
      </c>
      <c r="N23" s="376"/>
      <c r="O23" s="376"/>
      <c r="P23" s="376"/>
      <c r="Q23" s="376"/>
      <c r="R23" s="377"/>
      <c r="S23" s="295" t="str">
        <f>IF(Summary!$AB82="E","E","")</f>
        <v/>
      </c>
      <c r="T23" s="295" t="str">
        <f>IF(Summary!$AC82="Y","R","")</f>
        <v/>
      </c>
      <c r="U23" s="354" t="str">
        <f>IF(COUNTIF(S24:S25,"E")=2,"C"," ")</f>
        <v xml:space="preserve"> </v>
      </c>
      <c r="W23" s="476" t="str">
        <f>'Fun Patches'!C24</f>
        <v>&lt;List Patch Here&gt;</v>
      </c>
      <c r="X23" s="475" t="str">
        <f>IF(Summary!$AB132="E","E","")</f>
        <v/>
      </c>
      <c r="Y23" s="475" t="str">
        <f>IF(Summary!$AC132="Y","R","")</f>
        <v/>
      </c>
      <c r="AA23" s="472"/>
      <c r="AB23" s="287"/>
      <c r="AC23" s="288"/>
    </row>
    <row r="24" spans="2:29" ht="12.95" customHeight="1" thickBot="1">
      <c r="B24" s="360"/>
      <c r="C24" s="365" t="s">
        <v>635</v>
      </c>
      <c r="D24" s="297" t="str">
        <f>IF(Badges!$Q611="A","/","")</f>
        <v/>
      </c>
      <c r="E24" s="297" t="str">
        <f>IF(Badges!$Q615="A","/","")</f>
        <v/>
      </c>
      <c r="F24" s="297" t="str">
        <f>IF(Badges!$Q619="A","/","")</f>
        <v/>
      </c>
      <c r="G24" s="297" t="str">
        <f>IF(Badges!$Q623="A","/","")</f>
        <v/>
      </c>
      <c r="H24" s="297" t="str">
        <f>IF(Badges!$Q627="A","/","")</f>
        <v/>
      </c>
      <c r="I24" s="295" t="str">
        <f>IF(Summary!$AB31="E","E","")</f>
        <v/>
      </c>
      <c r="J24" s="295" t="str">
        <f>IF(Summary!$AC31="Y","R","")</f>
        <v/>
      </c>
      <c r="K24" s="285" t="str">
        <f>IF(COUNT(#REF!)=2,MAX(#REF!),"")</f>
        <v/>
      </c>
      <c r="L24" s="360"/>
      <c r="M24" s="378" t="s">
        <v>948</v>
      </c>
      <c r="N24" s="379"/>
      <c r="O24" s="379"/>
      <c r="P24" s="379"/>
      <c r="Q24" s="379"/>
      <c r="R24" s="380"/>
      <c r="S24" s="293" t="str">
        <f>IF(Summary!$AB83="E","E","")</f>
        <v/>
      </c>
      <c r="T24" s="293" t="str">
        <f>IF(Summary!$AC83="Y","R","")</f>
        <v/>
      </c>
      <c r="U24" s="439"/>
      <c r="W24" s="476" t="str">
        <f>'Fun Patches'!C25</f>
        <v>&lt;List Patch Here&gt;</v>
      </c>
      <c r="X24" s="475" t="str">
        <f>IF(Summary!$AB133="E","E","")</f>
        <v/>
      </c>
      <c r="Y24" s="475" t="str">
        <f>IF(Summary!$AC133="Y","R","")</f>
        <v/>
      </c>
      <c r="AA24" s="472"/>
      <c r="AB24" s="287"/>
      <c r="AC24" s="288"/>
    </row>
    <row r="25" spans="2:29" ht="12.95" customHeight="1">
      <c r="B25" s="360"/>
      <c r="C25" s="370" t="s">
        <v>655</v>
      </c>
      <c r="D25" s="292" t="str">
        <f>IF(Badges!$Q634="A","/","")</f>
        <v/>
      </c>
      <c r="E25" s="292" t="str">
        <f>IF(Badges!$Q638="A","/","")</f>
        <v/>
      </c>
      <c r="F25" s="292" t="str">
        <f>IF(Badges!$Q642="A","/","")</f>
        <v/>
      </c>
      <c r="G25" s="292" t="str">
        <f>IF(Badges!$Q646="A","/","")</f>
        <v/>
      </c>
      <c r="H25" s="292" t="str">
        <f>IF(Badges!$Q650="A","/","")</f>
        <v/>
      </c>
      <c r="I25" s="293" t="str">
        <f>IF(Summary!$AB32="E","E","")</f>
        <v/>
      </c>
      <c r="J25" s="293" t="str">
        <f>IF(Summary!$AC32="Y","R","")</f>
        <v/>
      </c>
      <c r="L25" s="360"/>
      <c r="M25" s="375" t="s">
        <v>1094</v>
      </c>
      <c r="N25" s="376"/>
      <c r="O25" s="376"/>
      <c r="P25" s="376"/>
      <c r="Q25" s="376"/>
      <c r="R25" s="377"/>
      <c r="S25" s="293" t="str">
        <f>IF(Summary!$AB84="E","E","")</f>
        <v/>
      </c>
      <c r="T25" s="293" t="str">
        <f>IF(Summary!$AC84="Y","R","")</f>
        <v/>
      </c>
      <c r="U25" s="607" t="s">
        <v>1136</v>
      </c>
      <c r="W25" s="476" t="str">
        <f>'Fun Patches'!C26</f>
        <v>&lt;List Patch Here&gt;</v>
      </c>
      <c r="X25" s="475" t="str">
        <f>IF(Summary!$AB134="E","E","")</f>
        <v/>
      </c>
      <c r="Y25" s="475" t="str">
        <f>IF(Summary!$AC134="Y","R","")</f>
        <v/>
      </c>
      <c r="AA25" s="472"/>
      <c r="AB25" s="287"/>
      <c r="AC25" s="288"/>
    </row>
    <row r="26" spans="2:29" ht="12.95" customHeight="1">
      <c r="B26" s="360"/>
      <c r="C26" s="365" t="s">
        <v>692</v>
      </c>
      <c r="D26" s="334" t="str">
        <f>IF(Badges!$Q680="A","/","")</f>
        <v/>
      </c>
      <c r="E26" s="334" t="str">
        <f>IF(Badges!$Q684="A","/","")</f>
        <v/>
      </c>
      <c r="F26" s="334" t="str">
        <f>IF(Badges!$Q688="A","/","")</f>
        <v/>
      </c>
      <c r="G26" s="334" t="str">
        <f>IF(Badges!$Q692="A","/","")</f>
        <v/>
      </c>
      <c r="H26" s="334" t="str">
        <f>IF(Badges!$Q696="A","/","")</f>
        <v/>
      </c>
      <c r="I26" s="301" t="str">
        <f>IF(Summary!$AB34="E","E","")</f>
        <v/>
      </c>
      <c r="J26" s="301" t="str">
        <f>IF(Summary!$AC34="Y","R","")</f>
        <v/>
      </c>
      <c r="K26" s="285" t="str">
        <f>IF(COUNT(#REF!)=2,MAX(#REF!),"")</f>
        <v/>
      </c>
      <c r="L26" s="398"/>
      <c r="M26" s="398"/>
      <c r="N26" s="399"/>
      <c r="O26" s="399"/>
      <c r="P26" s="399"/>
      <c r="Q26" s="399"/>
      <c r="R26" s="399"/>
      <c r="S26" s="470"/>
      <c r="T26" s="470"/>
      <c r="U26" s="607"/>
      <c r="W26" s="476" t="str">
        <f>'Fun Patches'!C27</f>
        <v>&lt;List Patch Here&gt;</v>
      </c>
      <c r="X26" s="475" t="str">
        <f>IF(Summary!$AB135="E","E","")</f>
        <v/>
      </c>
      <c r="Y26" s="475" t="str">
        <f>IF(Summary!$AC135="Y","R","")</f>
        <v/>
      </c>
      <c r="AA26" s="472"/>
      <c r="AB26" s="287"/>
      <c r="AC26" s="288"/>
    </row>
    <row r="27" spans="2:29" ht="12.95" customHeight="1" thickBot="1">
      <c r="B27" s="360"/>
      <c r="C27" s="374" t="s">
        <v>713</v>
      </c>
      <c r="D27" s="297" t="str">
        <f>IF(Badges!$Q703="A","/","")</f>
        <v/>
      </c>
      <c r="E27" s="297" t="str">
        <f>IF(Badges!$Q707="A","/","")</f>
        <v/>
      </c>
      <c r="F27" s="297" t="str">
        <f>IF(Badges!$Q711="A","/","")</f>
        <v/>
      </c>
      <c r="G27" s="297" t="str">
        <f>IF(Badges!$Q715="A","/","")</f>
        <v/>
      </c>
      <c r="H27" s="297" t="str">
        <f>IF(Badges!$Q719="A","/","")</f>
        <v/>
      </c>
      <c r="I27" s="295" t="str">
        <f>IF(Summary!$AB35="E","E","")</f>
        <v/>
      </c>
      <c r="J27" s="295" t="str">
        <f>IF(Summary!$AC35="Y","R","")</f>
        <v/>
      </c>
      <c r="L27" s="300"/>
      <c r="M27" s="300"/>
      <c r="N27" s="300"/>
      <c r="O27" s="300"/>
      <c r="P27" s="300"/>
      <c r="Q27" s="300"/>
      <c r="R27" s="300"/>
      <c r="S27" s="307"/>
      <c r="T27" s="307"/>
      <c r="U27" s="607"/>
      <c r="W27" s="476" t="str">
        <f>'Fun Patches'!C28</f>
        <v>&lt;List Patch Here&gt;</v>
      </c>
      <c r="X27" s="475" t="str">
        <f>IF(Summary!$AB136="E","E","")</f>
        <v/>
      </c>
      <c r="Y27" s="475" t="str">
        <f>IF(Summary!$AC136="Y","R","")</f>
        <v/>
      </c>
      <c r="AA27" s="472"/>
      <c r="AB27" s="287"/>
      <c r="AC27" s="288"/>
    </row>
    <row r="28" spans="2:29" ht="12.95" customHeight="1">
      <c r="B28" s="360"/>
      <c r="C28" s="365" t="s">
        <v>734</v>
      </c>
      <c r="D28" s="292" t="str">
        <f>IF(Badges!$Q726="A","/","")</f>
        <v/>
      </c>
      <c r="E28" s="292" t="str">
        <f>IF(Badges!$Q730="A","/","")</f>
        <v/>
      </c>
      <c r="F28" s="292" t="str">
        <f>IF(Badges!$Q734="A","/","")</f>
        <v/>
      </c>
      <c r="G28" s="292" t="str">
        <f>IF(Badges!$Q738="A","/","")</f>
        <v/>
      </c>
      <c r="H28" s="292" t="str">
        <f>IF(Badges!$Q742="A","/","")</f>
        <v/>
      </c>
      <c r="I28" s="293" t="str">
        <f>IF(Summary!$AB36="E","E","")</f>
        <v/>
      </c>
      <c r="J28" s="293" t="str">
        <f>IF(Summary!$AC36="Y","R","")</f>
        <v/>
      </c>
      <c r="L28" s="611" t="str">
        <f>'Age-Level'!C117</f>
        <v>Investiture</v>
      </c>
      <c r="M28" s="611"/>
      <c r="N28" s="611"/>
      <c r="O28" s="611"/>
      <c r="P28" s="611"/>
      <c r="Q28" s="611"/>
      <c r="R28" s="613"/>
      <c r="S28" s="293" t="str">
        <f>IF(Summary!$AB108="E","E","")</f>
        <v/>
      </c>
      <c r="T28" s="293" t="str">
        <f>IF(Summary!$AC108="Y","R","")</f>
        <v/>
      </c>
      <c r="U28" s="607"/>
      <c r="W28" s="476" t="str">
        <f>'Fun Patches'!C29</f>
        <v>&lt;List Patch Here&gt;</v>
      </c>
      <c r="X28" s="475" t="str">
        <f>IF(Summary!$AB137="E","E","")</f>
        <v/>
      </c>
      <c r="Y28" s="475" t="str">
        <f>IF(Summary!$AC137="Y","R","")</f>
        <v/>
      </c>
      <c r="AA28" s="472"/>
      <c r="AB28" s="287"/>
      <c r="AC28" s="288"/>
    </row>
    <row r="29" spans="2:29" ht="12.95" customHeight="1">
      <c r="B29" s="360"/>
      <c r="C29" s="365" t="s">
        <v>1059</v>
      </c>
      <c r="D29" s="334" t="str">
        <f>IF(Badges!$Q103="A","/","")</f>
        <v/>
      </c>
      <c r="E29" s="334" t="str">
        <f>IF(Badges!$Q107="A","/","")</f>
        <v/>
      </c>
      <c r="F29" s="334" t="str">
        <f>IF(Badges!$Q111="A","/","")</f>
        <v/>
      </c>
      <c r="G29" s="334" t="str">
        <f>IF(Badges!$Q115="A","/","")</f>
        <v/>
      </c>
      <c r="H29" s="334" t="str">
        <f>IF(Badges!$Q119="A","/","")</f>
        <v/>
      </c>
      <c r="I29" s="301" t="str">
        <f>IF(Summary!$AB8="E","E","")</f>
        <v/>
      </c>
      <c r="J29" s="301" t="str">
        <f>IF(Summary!$AC8="Y","R","")</f>
        <v/>
      </c>
      <c r="L29" s="611" t="str">
        <f>'Age-Level'!C118</f>
        <v>Rededication (1st year)</v>
      </c>
      <c r="M29" s="611"/>
      <c r="N29" s="611"/>
      <c r="O29" s="611"/>
      <c r="P29" s="611"/>
      <c r="Q29" s="611"/>
      <c r="R29" s="613"/>
      <c r="S29" s="293" t="str">
        <f>IF(Summary!$AB109="E","E","")</f>
        <v/>
      </c>
      <c r="T29" s="293" t="str">
        <f>IF(Summary!$AC109="Y","R","")</f>
        <v/>
      </c>
      <c r="U29" s="607"/>
      <c r="W29" s="476" t="str">
        <f>'Fun Patches'!C30</f>
        <v>&lt;List Patch Here&gt;</v>
      </c>
      <c r="X29" s="475" t="str">
        <f>IF(Summary!$AB138="E","E","")</f>
        <v/>
      </c>
      <c r="Y29" s="475" t="str">
        <f>IF(Summary!$AC138="Y","R","")</f>
        <v/>
      </c>
      <c r="AA29" s="472"/>
      <c r="AB29" s="287"/>
      <c r="AC29" s="288"/>
    </row>
    <row r="30" spans="2:29" ht="12.95" customHeight="1" thickBot="1">
      <c r="B30" s="360"/>
      <c r="C30" s="369" t="s">
        <v>1095</v>
      </c>
      <c r="D30" s="297" t="str">
        <f>IF(Badges!$Q749="A","/","")</f>
        <v/>
      </c>
      <c r="E30" s="297" t="str">
        <f>IF(Badges!$Q753="A","/","")</f>
        <v/>
      </c>
      <c r="F30" s="297" t="str">
        <f>IF(Badges!$Q757="A","/","")</f>
        <v/>
      </c>
      <c r="G30" s="297" t="str">
        <f>IF(Badges!$Q761="A","/","")</f>
        <v/>
      </c>
      <c r="H30" s="297" t="str">
        <f>IF(Badges!$Q765="A","/","")</f>
        <v/>
      </c>
      <c r="I30" s="295" t="str">
        <f>IF(Summary!$AB37="E","E","")</f>
        <v/>
      </c>
      <c r="J30" s="295" t="str">
        <f>IF(Summary!$AC37="Y","R","")</f>
        <v/>
      </c>
      <c r="L30" s="611" t="str">
        <f>'Age-Level'!C119</f>
        <v>Rededication (2nd year)</v>
      </c>
      <c r="M30" s="611"/>
      <c r="N30" s="611"/>
      <c r="O30" s="611"/>
      <c r="P30" s="611"/>
      <c r="Q30" s="611"/>
      <c r="R30" s="613"/>
      <c r="S30" s="293" t="str">
        <f>IF(Summary!$AB110="E","E","")</f>
        <v/>
      </c>
      <c r="T30" s="293" t="str">
        <f>IF(Summary!$AC110="Y","R","")</f>
        <v/>
      </c>
      <c r="U30" s="607"/>
      <c r="W30" s="476" t="str">
        <f>'Fun Patches'!C31</f>
        <v>&lt;List Patch Here&gt;</v>
      </c>
      <c r="X30" s="475" t="str">
        <f>IF(Summary!$AB139="E","E","")</f>
        <v/>
      </c>
      <c r="Y30" s="475" t="str">
        <f>IF(Summary!$AC139="Y","R","")</f>
        <v/>
      </c>
      <c r="AA30" s="472"/>
      <c r="AB30" s="287"/>
      <c r="AC30" s="288"/>
    </row>
    <row r="31" spans="2:29" ht="12.95" customHeight="1">
      <c r="B31" s="360"/>
      <c r="C31" s="370" t="s">
        <v>756</v>
      </c>
      <c r="D31" s="292" t="str">
        <f>IF(Badges!$Q772="A","/","")</f>
        <v/>
      </c>
      <c r="E31" s="292" t="str">
        <f>IF(Badges!$Q776="A","/","")</f>
        <v/>
      </c>
      <c r="F31" s="292" t="str">
        <f>IF(Badges!$Q780="A","/","")</f>
        <v/>
      </c>
      <c r="G31" s="292" t="str">
        <f>IF(Badges!$Q784="A","/","")</f>
        <v/>
      </c>
      <c r="H31" s="292" t="str">
        <f>IF(Badges!$Q788="A","/","")</f>
        <v/>
      </c>
      <c r="I31" s="293" t="str">
        <f>IF(Summary!$AB38="E","E","")</f>
        <v/>
      </c>
      <c r="J31" s="293" t="str">
        <f>IF(Summary!$AC38="Y","R","")</f>
        <v/>
      </c>
      <c r="L31" s="611" t="str">
        <f>'Age-Level'!C120</f>
        <v>Rededication (3rd year)</v>
      </c>
      <c r="M31" s="611"/>
      <c r="N31" s="611"/>
      <c r="O31" s="611"/>
      <c r="P31" s="611"/>
      <c r="Q31" s="611"/>
      <c r="R31" s="613"/>
      <c r="S31" s="293" t="str">
        <f>IF(Summary!$AB111="E","E","")</f>
        <v/>
      </c>
      <c r="T31" s="293" t="str">
        <f>IF(Summary!$AC111="Y","R","")</f>
        <v/>
      </c>
      <c r="U31" s="607"/>
      <c r="W31" s="476" t="str">
        <f>'Fun Patches'!C32</f>
        <v>&lt;List Patch Here&gt;</v>
      </c>
      <c r="X31" s="475" t="str">
        <f>IF(Summary!$AB140="E","E","")</f>
        <v/>
      </c>
      <c r="Y31" s="475" t="str">
        <f>IF(Summary!$AC140="Y","R","")</f>
        <v/>
      </c>
      <c r="AA31" s="472"/>
      <c r="AB31" s="287"/>
      <c r="AC31" s="288"/>
    </row>
    <row r="32" spans="2:29" ht="12.95" customHeight="1" thickBot="1">
      <c r="B32" s="360"/>
      <c r="C32" s="374" t="s">
        <v>777</v>
      </c>
      <c r="D32" s="297" t="str">
        <f>IF(Badges!$Q791="C","/","")</f>
        <v/>
      </c>
      <c r="E32" s="297" t="str">
        <f>IF(Badges!$Q792="C","/","")</f>
        <v/>
      </c>
      <c r="F32" s="297" t="str">
        <f>IF(Badges!$Q793="C","/","")</f>
        <v/>
      </c>
      <c r="G32" s="297" t="str">
        <f>IF(Badges!$Q794="C","/","")</f>
        <v/>
      </c>
      <c r="H32" s="297" t="str">
        <f>IF(Badges!$Q795="C","/","")</f>
        <v/>
      </c>
      <c r="I32" s="295" t="str">
        <f>IF(Summary!$AB39="E","E","")</f>
        <v/>
      </c>
      <c r="J32" s="295" t="str">
        <f>IF(Summary!$AC39="Y","R","")</f>
        <v/>
      </c>
      <c r="L32" s="398"/>
      <c r="M32" s="398"/>
      <c r="N32" s="399"/>
      <c r="O32" s="399"/>
      <c r="P32" s="399"/>
      <c r="Q32" s="399"/>
      <c r="R32" s="399"/>
      <c r="S32" s="470"/>
      <c r="T32" s="470"/>
      <c r="U32" s="607"/>
      <c r="W32" s="476" t="str">
        <f>'Fun Patches'!C33</f>
        <v>&lt;List Patch Here&gt;</v>
      </c>
      <c r="X32" s="475" t="str">
        <f>IF(Summary!$AB141="E","E","")</f>
        <v/>
      </c>
      <c r="Y32" s="475" t="str">
        <f>IF(Summary!$AC141="Y","R","")</f>
        <v/>
      </c>
      <c r="AA32" s="472"/>
      <c r="AB32" s="287"/>
      <c r="AC32" s="288"/>
    </row>
    <row r="33" spans="2:29" ht="12.95" customHeight="1">
      <c r="B33" s="360"/>
      <c r="C33" s="361" t="s">
        <v>1096</v>
      </c>
      <c r="D33" s="292" t="str">
        <f>IF(Badges!$Q802="A","/","")</f>
        <v/>
      </c>
      <c r="E33" s="292" t="str">
        <f>IF(Badges!$Q806="A","/","")</f>
        <v/>
      </c>
      <c r="F33" s="292" t="str">
        <f>IF(Badges!$Q810="A","/","")</f>
        <v/>
      </c>
      <c r="G33" s="292" t="str">
        <f>IF(Badges!$Q814="A","/","")</f>
        <v/>
      </c>
      <c r="H33" s="292" t="str">
        <f>IF(Badges!$Q818="A","/","")</f>
        <v/>
      </c>
      <c r="I33" s="293" t="str">
        <f>IF(Summary!$AB40="E","E","")</f>
        <v/>
      </c>
      <c r="J33" s="293" t="str">
        <f>IF(Summary!$AC40="Y","R","")</f>
        <v/>
      </c>
      <c r="L33" s="300"/>
      <c r="M33" s="300"/>
      <c r="N33" s="300"/>
      <c r="O33" s="300"/>
      <c r="P33" s="300"/>
      <c r="Q33" s="300"/>
      <c r="R33" s="300"/>
      <c r="S33" s="307"/>
      <c r="T33" s="307"/>
      <c r="U33" s="607"/>
      <c r="W33" s="476" t="str">
        <f>'Fun Patches'!C34</f>
        <v>&lt;List Patch Here&gt;</v>
      </c>
      <c r="X33" s="475" t="str">
        <f>IF(Summary!$AB142="E","E","")</f>
        <v/>
      </c>
      <c r="Y33" s="475" t="str">
        <f>IF(Summary!$AC142="Y","R","")</f>
        <v/>
      </c>
      <c r="AA33" s="472"/>
      <c r="AB33" s="287"/>
      <c r="AC33" s="288"/>
    </row>
    <row r="34" spans="2:29" ht="12.95" customHeight="1">
      <c r="B34" s="360"/>
      <c r="C34" s="369" t="s">
        <v>1060</v>
      </c>
      <c r="D34" s="334" t="str">
        <f>IF(Badges!$Q825="A","/","")</f>
        <v/>
      </c>
      <c r="E34" s="334" t="str">
        <f>IF(Badges!$Q829="A","/","")</f>
        <v/>
      </c>
      <c r="F34" s="334" t="str">
        <f>IF(Badges!$Q833="A","/","")</f>
        <v/>
      </c>
      <c r="G34" s="334" t="str">
        <f>IF(Badges!$Q837="A","/","")</f>
        <v/>
      </c>
      <c r="H34" s="334" t="str">
        <f>IF(Badges!$Q841="A","/","")</f>
        <v/>
      </c>
      <c r="I34" s="301" t="str">
        <f>IF(Summary!$AB41="E","E","")</f>
        <v/>
      </c>
      <c r="J34" s="301" t="str">
        <f>IF(Summary!$AC41="Y","R","")</f>
        <v/>
      </c>
      <c r="L34" s="612" t="str">
        <f>'Council Own'!B6</f>
        <v>&lt;&lt;List Badge 1 Here&gt;&gt;</v>
      </c>
      <c r="M34" s="613"/>
      <c r="N34" s="292" t="str">
        <f>IF('Council Own'!$Q11="A","/","")</f>
        <v/>
      </c>
      <c r="O34" s="292" t="str">
        <f>IF('Council Own'!$Q15="A","/","")</f>
        <v/>
      </c>
      <c r="P34" s="292" t="str">
        <f>IF('Council Own'!$Q19="A","/","")</f>
        <v/>
      </c>
      <c r="Q34" s="292" t="str">
        <f>IF('Council Own'!$Q23="A","/","")</f>
        <v/>
      </c>
      <c r="R34" s="292" t="str">
        <f>IF('Council Own'!$Q27="A","/","")</f>
        <v/>
      </c>
      <c r="S34" s="293" t="str">
        <f>IF(Summary!$AB86="E","E","")</f>
        <v/>
      </c>
      <c r="T34" s="308" t="str">
        <f>IF(Summary!$AC86="Y","R","")</f>
        <v/>
      </c>
      <c r="U34" s="607"/>
      <c r="W34" s="476" t="str">
        <f>'Fun Patches'!C35</f>
        <v>&lt;List Patch Here&gt;</v>
      </c>
      <c r="X34" s="475" t="str">
        <f>IF(Summary!$AB143="E","E","")</f>
        <v/>
      </c>
      <c r="Y34" s="475" t="str">
        <f>IF(Summary!$AC143="Y","R","")</f>
        <v/>
      </c>
      <c r="AA34" s="472"/>
      <c r="AB34" s="287"/>
      <c r="AC34" s="288"/>
    </row>
    <row r="35" spans="2:29" ht="12.95" customHeight="1">
      <c r="L35" s="612" t="str">
        <f>'Council Own'!B30</f>
        <v>&lt;&lt;List Badge 2 Here&gt;&gt;</v>
      </c>
      <c r="M35" s="613"/>
      <c r="N35" s="292" t="str">
        <f>IF('Council Own'!$Q35="A","/","")</f>
        <v/>
      </c>
      <c r="O35" s="292" t="str">
        <f>IF('Council Own'!$Q39="A","/","")</f>
        <v/>
      </c>
      <c r="P35" s="292" t="str">
        <f>IF('Council Own'!$Q43="A","/","")</f>
        <v/>
      </c>
      <c r="Q35" s="292" t="str">
        <f>IF('Council Own'!$Q47="A","/","")</f>
        <v/>
      </c>
      <c r="R35" s="292" t="str">
        <f>IF('Council Own'!$Q51="A","/","")</f>
        <v/>
      </c>
      <c r="S35" s="293" t="str">
        <f>IF(Summary!$AB87="E","E","")</f>
        <v/>
      </c>
      <c r="T35" s="308" t="str">
        <f>IF(Summary!$AC87="Y","R","")</f>
        <v/>
      </c>
      <c r="U35" s="607"/>
      <c r="W35" s="476" t="str">
        <f>'Fun Patches'!C36</f>
        <v>&lt;List Patch Here&gt;</v>
      </c>
      <c r="X35" s="475" t="str">
        <f>IF(Summary!$AB144="E","E","")</f>
        <v/>
      </c>
      <c r="Y35" s="475" t="str">
        <f>IF(Summary!$AC144="Y","R","")</f>
        <v/>
      </c>
      <c r="AA35" s="472"/>
      <c r="AB35" s="287"/>
      <c r="AC35" s="288"/>
    </row>
    <row r="36" spans="2:29" ht="12.95" customHeight="1">
      <c r="L36" s="614" t="str">
        <f>'Council Own'!B54</f>
        <v>&lt;&lt;List Badge 3 Here&gt;&gt;</v>
      </c>
      <c r="M36" s="615"/>
      <c r="N36" s="334" t="str">
        <f>IF('Council Own'!$Q59="A","/","")</f>
        <v/>
      </c>
      <c r="O36" s="334" t="str">
        <f>IF('Council Own'!$Q63="A","/","")</f>
        <v/>
      </c>
      <c r="P36" s="334" t="str">
        <f>IF('Council Own'!$Q67="A","/","")</f>
        <v/>
      </c>
      <c r="Q36" s="334" t="str">
        <f>IF('Council Own'!$Q71="A","/","")</f>
        <v/>
      </c>
      <c r="R36" s="334" t="str">
        <f>IF('Council Own'!$Q75="A","/","")</f>
        <v/>
      </c>
      <c r="S36" s="301" t="str">
        <f>IF(Summary!$AB88="E","E","")</f>
        <v/>
      </c>
      <c r="T36" s="335" t="str">
        <f>IF(Summary!$AC88="Y","R","")</f>
        <v/>
      </c>
      <c r="U36" s="607"/>
      <c r="W36" s="476" t="str">
        <f>'Fun Patches'!C37</f>
        <v>&lt;List Patch Here&gt;</v>
      </c>
      <c r="X36" s="475" t="str">
        <f>IF(Summary!$AB145="E","E","")</f>
        <v/>
      </c>
      <c r="Y36" s="475" t="str">
        <f>IF(Summary!$AC145="Y","R","")</f>
        <v/>
      </c>
      <c r="AA36" s="472"/>
      <c r="AB36" s="287"/>
      <c r="AC36" s="288"/>
    </row>
    <row r="37" spans="2:29" ht="12.95" customHeight="1">
      <c r="B37" s="382"/>
      <c r="C37" s="361" t="s">
        <v>509</v>
      </c>
      <c r="D37" s="292" t="str">
        <f>IF(Badges!$Q473="A","/","")</f>
        <v/>
      </c>
      <c r="E37" s="292" t="str">
        <f>IF(Badges!$Q477="A","/","")</f>
        <v/>
      </c>
      <c r="F37" s="292" t="str">
        <f>IF(Badges!$Q481="A","/","")</f>
        <v/>
      </c>
      <c r="G37" s="292" t="str">
        <f>IF(Badges!$Q485="A","/","")</f>
        <v/>
      </c>
      <c r="H37" s="292" t="str">
        <f>IF(Badges!$Q489="A","/","")</f>
        <v/>
      </c>
      <c r="I37" s="293" t="str">
        <f>IF(Summary!$AB25="E","E","")</f>
        <v/>
      </c>
      <c r="J37" s="293" t="str">
        <f>IF(Summary!$AC25="Y","R","")</f>
        <v/>
      </c>
      <c r="L37" s="614" t="str">
        <f>'Council Own'!B78</f>
        <v>&lt;&lt;List Badge 4 Here&gt;&gt;</v>
      </c>
      <c r="M37" s="615"/>
      <c r="N37" s="334" t="str">
        <f>IF('Council Own'!$Q83="A","/","")</f>
        <v/>
      </c>
      <c r="O37" s="334" t="str">
        <f>IF('Council Own'!$Q87="A","/","")</f>
        <v/>
      </c>
      <c r="P37" s="334" t="str">
        <f>IF('Council Own'!$Q91="A","/","")</f>
        <v/>
      </c>
      <c r="Q37" s="334" t="str">
        <f>IF('Council Own'!$Q95="A","/","")</f>
        <v/>
      </c>
      <c r="R37" s="334" t="str">
        <f>IF('Council Own'!$Q99="A","/","")</f>
        <v/>
      </c>
      <c r="S37" s="301" t="str">
        <f>IF(Summary!$AB89="E","E","")</f>
        <v/>
      </c>
      <c r="T37" s="335" t="str">
        <f>IF(Summary!$AC89="Y","R","")</f>
        <v/>
      </c>
      <c r="U37" s="607"/>
      <c r="W37" s="476" t="str">
        <f>'Fun Patches'!C38</f>
        <v>&lt;List Patch Here&gt;</v>
      </c>
      <c r="X37" s="475" t="str">
        <f>IF(Summary!$AB146="E","E","")</f>
        <v/>
      </c>
      <c r="Y37" s="475" t="str">
        <f>IF(Summary!$AC146="Y","R","")</f>
        <v/>
      </c>
      <c r="AA37" s="472"/>
      <c r="AB37" s="287"/>
      <c r="AC37" s="288"/>
    </row>
    <row r="38" spans="2:29" ht="12.95" customHeight="1" thickBot="1">
      <c r="B38" s="383"/>
      <c r="C38" s="374" t="s">
        <v>676</v>
      </c>
      <c r="D38" s="297" t="str">
        <f>IF(Badges!$Q657="A","/","")</f>
        <v/>
      </c>
      <c r="E38" s="297" t="str">
        <f>IF(Badges!$Q661="A","/","")</f>
        <v/>
      </c>
      <c r="F38" s="297" t="str">
        <f>IF(Badges!$Q665="A","/","")</f>
        <v/>
      </c>
      <c r="G38" s="297" t="str">
        <f>IF(Badges!$Q669="A","/","")</f>
        <v/>
      </c>
      <c r="H38" s="297" t="str">
        <f>IF(Badges!$Q673="A","/","")</f>
        <v/>
      </c>
      <c r="I38" s="295" t="str">
        <f>IF(Summary!$AB33="E","E","")</f>
        <v/>
      </c>
      <c r="J38" s="295" t="str">
        <f>IF(Summary!$AC33="Y","R","")</f>
        <v/>
      </c>
      <c r="L38" s="614" t="str">
        <f>'Council Own'!B102</f>
        <v>&lt;&lt;List Badge 5 Here&gt;&gt;</v>
      </c>
      <c r="M38" s="615"/>
      <c r="N38" s="334" t="str">
        <f>IF('Council Own'!$Q107="A","/","")</f>
        <v/>
      </c>
      <c r="O38" s="334" t="str">
        <f>IF('Council Own'!$Q111="A","/","")</f>
        <v/>
      </c>
      <c r="P38" s="334" t="str">
        <f>IF('Council Own'!$Q115="A","/","")</f>
        <v/>
      </c>
      <c r="Q38" s="334" t="str">
        <f>IF('Council Own'!$Q119="A","/","")</f>
        <v/>
      </c>
      <c r="R38" s="334" t="str">
        <f>IF('Council Own'!$Q123="A","/","")</f>
        <v/>
      </c>
      <c r="S38" s="301" t="str">
        <f>IF(Summary!$AB90="E","E","")</f>
        <v/>
      </c>
      <c r="T38" s="335" t="str">
        <f>IF(Summary!$AC90="Y","R","")</f>
        <v/>
      </c>
      <c r="U38" s="607"/>
      <c r="W38" s="476" t="str">
        <f>'Fun Patches'!C39</f>
        <v>&lt;List Patch Here&gt;</v>
      </c>
      <c r="X38" s="475" t="str">
        <f>IF(Summary!$AB147="E","E","")</f>
        <v/>
      </c>
      <c r="Y38" s="475" t="str">
        <f>IF(Summary!$AC147="Y","R","")</f>
        <v/>
      </c>
      <c r="AA38" s="472"/>
      <c r="AB38" s="287"/>
      <c r="AC38" s="288"/>
    </row>
    <row r="39" spans="2:29" ht="12.95" customHeight="1">
      <c r="B39" s="383"/>
      <c r="C39" s="361" t="s">
        <v>498</v>
      </c>
      <c r="D39" s="292" t="str">
        <f>IF(Badges!$Q458="A","/","")</f>
        <v/>
      </c>
      <c r="E39" s="292" t="str">
        <f>IF(Badges!$Q460="A","/","")</f>
        <v/>
      </c>
      <c r="F39" s="292" t="str">
        <f>IF(Badges!$Q462="A","/","")</f>
        <v/>
      </c>
      <c r="G39" s="292" t="str">
        <f>IF(Badges!$Q464="A","/","")</f>
        <v/>
      </c>
      <c r="H39" s="292" t="str">
        <f>IF(Badges!$Q466="A","/","")</f>
        <v/>
      </c>
      <c r="I39" s="293" t="str">
        <f>IF(Summary!$AB24="E","E","")</f>
        <v/>
      </c>
      <c r="J39" s="293" t="str">
        <f>IF(Summary!$AC24="Y","R","")</f>
        <v/>
      </c>
      <c r="L39" s="614" t="str">
        <f>'Council Own'!B125</f>
        <v>&lt;&lt;List Badge 6 Here&gt;&gt;</v>
      </c>
      <c r="M39" s="615"/>
      <c r="N39" s="334" t="str">
        <f>IF('Council Own'!$Q130="A","/","")</f>
        <v/>
      </c>
      <c r="O39" s="334" t="str">
        <f>IF('Council Own'!$Q134="A","/","")</f>
        <v/>
      </c>
      <c r="P39" s="334" t="str">
        <f>IF('Council Own'!$Q138="A","/","")</f>
        <v/>
      </c>
      <c r="Q39" s="334" t="str">
        <f>IF('Council Own'!$Q142="A","/","")</f>
        <v/>
      </c>
      <c r="R39" s="334" t="str">
        <f>IF('Council Own'!$Q146="A","/","")</f>
        <v/>
      </c>
      <c r="S39" s="301" t="str">
        <f>IF(Summary!$AB91="E","E","")</f>
        <v/>
      </c>
      <c r="T39" s="335" t="str">
        <f>IF(Summary!$AC91="Y","R","")</f>
        <v/>
      </c>
      <c r="U39" s="607"/>
      <c r="W39" s="476" t="str">
        <f>'Fun Patches'!C40</f>
        <v>&lt;List Patch Here&gt;</v>
      </c>
      <c r="X39" s="475" t="str">
        <f>IF(Summary!$AB148="E","E","")</f>
        <v/>
      </c>
      <c r="Y39" s="475" t="str">
        <f>IF(Summary!$AC148="Y","R","")</f>
        <v/>
      </c>
      <c r="AA39" s="472"/>
      <c r="AB39" s="287"/>
      <c r="AC39" s="288"/>
    </row>
    <row r="40" spans="2:29" ht="12.95" customHeight="1">
      <c r="B40" s="384"/>
      <c r="C40" s="369" t="s">
        <v>340</v>
      </c>
      <c r="D40" s="292" t="str">
        <f>IF(Badges!$Q284="A","/","")</f>
        <v/>
      </c>
      <c r="E40" s="292" t="str">
        <f>IF(Badges!$Q286="A","/","")</f>
        <v/>
      </c>
      <c r="F40" s="292" t="str">
        <f>IF(Badges!$Q288="A","/","")</f>
        <v/>
      </c>
      <c r="G40" s="292" t="str">
        <f>IF(Badges!$Q290="A","/","")</f>
        <v/>
      </c>
      <c r="H40" s="292" t="str">
        <f>IF(Badges!$Q292="A","/","")</f>
        <v/>
      </c>
      <c r="I40" s="293" t="str">
        <f>IF(Summary!$AB16="E","E","")</f>
        <v/>
      </c>
      <c r="J40" s="293" t="str">
        <f>IF(Summary!$AC16="Y","R","")</f>
        <v/>
      </c>
      <c r="L40" s="614" t="str">
        <f>'Council Own'!B149</f>
        <v>&lt;&lt;List Badge 7 Here&gt;&gt;</v>
      </c>
      <c r="M40" s="615"/>
      <c r="N40" s="334" t="str">
        <f>IF('Council Own'!$Q154="A","/","")</f>
        <v/>
      </c>
      <c r="O40" s="334" t="str">
        <f>IF('Council Own'!$Q158="A","/","")</f>
        <v/>
      </c>
      <c r="P40" s="334" t="str">
        <f>IF('Council Own'!$Q162="A","/","")</f>
        <v/>
      </c>
      <c r="Q40" s="334" t="str">
        <f>IF('Council Own'!$Q166="A","/","")</f>
        <v/>
      </c>
      <c r="R40" s="334" t="str">
        <f>IF('Council Own'!$Q170="A","/","")</f>
        <v/>
      </c>
      <c r="S40" s="301" t="str">
        <f>IF(Summary!$AB92="E","E","")</f>
        <v/>
      </c>
      <c r="T40" s="335" t="str">
        <f>IF(Summary!$AC92="Y","R","")</f>
        <v/>
      </c>
      <c r="U40" s="607"/>
      <c r="W40" s="476" t="str">
        <f>'Fun Patches'!C41</f>
        <v>&lt;List Patch Here&gt;</v>
      </c>
      <c r="X40" s="475" t="str">
        <f>IF(Summary!$AB149="E","E","")</f>
        <v/>
      </c>
      <c r="Y40" s="475" t="str">
        <f>IF(Summary!$AC149="Y","R","")</f>
        <v/>
      </c>
      <c r="AA40" s="472"/>
      <c r="AB40" s="287"/>
      <c r="AC40" s="288"/>
    </row>
    <row r="41" spans="2:29" ht="12.95" customHeight="1">
      <c r="L41" s="614" t="str">
        <f>'Council Own'!B173</f>
        <v>&lt;&lt;List Badge 8 Here&gt;&gt;</v>
      </c>
      <c r="M41" s="615"/>
      <c r="N41" s="334" t="str">
        <f>IF('Council Own'!$Q178="A","/","")</f>
        <v/>
      </c>
      <c r="O41" s="334" t="str">
        <f>IF('Council Own'!$Q182="A","/","")</f>
        <v/>
      </c>
      <c r="P41" s="334" t="str">
        <f>IF('Council Own'!$Q186="A","/","")</f>
        <v/>
      </c>
      <c r="Q41" s="334" t="str">
        <f>IF('Council Own'!$Q190="A","/","")</f>
        <v/>
      </c>
      <c r="R41" s="334" t="str">
        <f>IF('Council Own'!$Q194="A","/","")</f>
        <v/>
      </c>
      <c r="S41" s="301" t="str">
        <f>IF(Summary!$AB93="E","E","")</f>
        <v/>
      </c>
      <c r="T41" s="335" t="str">
        <f>IF(Summary!$AC93="Y","R","")</f>
        <v/>
      </c>
      <c r="U41" s="607"/>
      <c r="W41" s="476" t="str">
        <f>'Fun Patches'!C42</f>
        <v>&lt;List Patch Here&gt;</v>
      </c>
      <c r="X41" s="475" t="str">
        <f>IF(Summary!$AB150="E","E","")</f>
        <v/>
      </c>
      <c r="Y41" s="475" t="str">
        <f>IF(Summary!$AC150="Y","R","")</f>
        <v/>
      </c>
      <c r="AA41" s="472"/>
      <c r="AB41" s="287"/>
      <c r="AC41" s="288"/>
    </row>
    <row r="42" spans="2:29" ht="12.95" customHeight="1">
      <c r="L42" s="614" t="str">
        <f>'Council Own'!B197</f>
        <v>&lt;&lt;List Badge 9 Here&gt;&gt;</v>
      </c>
      <c r="M42" s="615"/>
      <c r="N42" s="334" t="str">
        <f>IF('Council Own'!$Q202="A","/","")</f>
        <v/>
      </c>
      <c r="O42" s="334" t="str">
        <f>IF('Council Own'!$Q206="A","/","")</f>
        <v/>
      </c>
      <c r="P42" s="334" t="str">
        <f>IF('Council Own'!$Q210="A","/","")</f>
        <v/>
      </c>
      <c r="Q42" s="334" t="str">
        <f>IF('Council Own'!$Q214="A","/","")</f>
        <v/>
      </c>
      <c r="R42" s="334" t="str">
        <f>IF('Council Own'!$Q218="A","/","")</f>
        <v/>
      </c>
      <c r="S42" s="301" t="str">
        <f>IF(Summary!$AB94="E","E","")</f>
        <v/>
      </c>
      <c r="T42" s="335" t="str">
        <f>IF(Summary!$AC94="Y","R","")</f>
        <v/>
      </c>
      <c r="U42" s="607"/>
      <c r="W42" s="476" t="str">
        <f>'Fun Patches'!C43</f>
        <v>&lt;List Patch Here&gt;</v>
      </c>
      <c r="X42" s="475" t="str">
        <f>IF(Summary!$AB151="E","E","")</f>
        <v/>
      </c>
      <c r="Y42" s="475" t="str">
        <f>IF(Summary!$AC151="Y","R","")</f>
        <v/>
      </c>
      <c r="AA42" s="472"/>
      <c r="AB42" s="287"/>
      <c r="AC42" s="288"/>
    </row>
    <row r="43" spans="2:29" ht="12.95" customHeight="1">
      <c r="B43" s="360"/>
      <c r="C43" s="361" t="s">
        <v>1061</v>
      </c>
      <c r="D43" s="292" t="str">
        <f>IF(Badges!$Q846="C","/","")</f>
        <v/>
      </c>
      <c r="E43" s="292" t="str">
        <f>IF(Badges!$Q847="C","/","")</f>
        <v/>
      </c>
      <c r="F43" s="292" t="str">
        <f>IF(Badges!$Q848="C","/","")</f>
        <v/>
      </c>
      <c r="G43" s="292" t="str">
        <f>IF(Badges!$Q849="C","/","")</f>
        <v/>
      </c>
      <c r="H43" s="292" t="str">
        <f>IF(Badges!$Q850="C","/","")</f>
        <v/>
      </c>
      <c r="I43" s="293" t="str">
        <f>IF(Summary!$AB43="E","E","")</f>
        <v/>
      </c>
      <c r="J43" s="293" t="str">
        <f>IF(Summary!$AC43="Y","R","")</f>
        <v/>
      </c>
      <c r="L43" s="614" t="str">
        <f>'Council Own'!B221</f>
        <v>&lt;&lt;List Badge 10 Here&gt;&gt;</v>
      </c>
      <c r="M43" s="615"/>
      <c r="N43" s="334" t="str">
        <f>IF('Council Own'!$Q226="A","/","")</f>
        <v/>
      </c>
      <c r="O43" s="334" t="str">
        <f>IF('Council Own'!$Q230="A","/","")</f>
        <v/>
      </c>
      <c r="P43" s="334" t="str">
        <f>IF('Council Own'!$Q234="A","/","")</f>
        <v/>
      </c>
      <c r="Q43" s="334" t="str">
        <f>IF('Council Own'!$Q238="A","/","")</f>
        <v/>
      </c>
      <c r="R43" s="334" t="str">
        <f>IF('Council Own'!$Q242="A","/","")</f>
        <v/>
      </c>
      <c r="S43" s="301" t="str">
        <f>IF(Summary!$AB95="E","E","")</f>
        <v/>
      </c>
      <c r="T43" s="335" t="str">
        <f>IF(Summary!$AC95="Y","R","")</f>
        <v/>
      </c>
      <c r="U43" s="607"/>
      <c r="W43" s="476" t="str">
        <f>'Fun Patches'!C44</f>
        <v>&lt;List Patch Here&gt;</v>
      </c>
      <c r="X43" s="475" t="str">
        <f>IF(Summary!$AB152="E","E","")</f>
        <v/>
      </c>
      <c r="Y43" s="475" t="str">
        <f>IF(Summary!$AC152="Y","R","")</f>
        <v/>
      </c>
      <c r="AA43" s="472"/>
      <c r="AB43" s="287"/>
      <c r="AC43" s="288"/>
    </row>
    <row r="44" spans="2:29" ht="12.95" customHeight="1">
      <c r="B44" s="360"/>
      <c r="C44" s="365" t="s">
        <v>1062</v>
      </c>
      <c r="D44" s="292" t="str">
        <f>IF(Badges!$Q853="C","/","")</f>
        <v/>
      </c>
      <c r="E44" s="292" t="str">
        <f>IF(Badges!$Q854="C","/","")</f>
        <v/>
      </c>
      <c r="F44" s="292" t="str">
        <f>IF(Badges!$Q855="C","/","")</f>
        <v/>
      </c>
      <c r="G44" s="292" t="str">
        <f>IF(Badges!$Q856="C","/","")</f>
        <v/>
      </c>
      <c r="H44" s="292" t="str">
        <f>IF(Badges!$Q857="C","/","")</f>
        <v/>
      </c>
      <c r="I44" s="293" t="str">
        <f>IF(Summary!$AB44="E","E","")</f>
        <v/>
      </c>
      <c r="J44" s="293" t="str">
        <f>IF(Summary!$AC44="Y","R","")</f>
        <v/>
      </c>
      <c r="U44" s="607"/>
      <c r="W44" s="476" t="str">
        <f>'Fun Patches'!C45</f>
        <v>&lt;List Patch Here&gt;</v>
      </c>
      <c r="X44" s="475" t="str">
        <f>IF(Summary!$AB153="E","E","")</f>
        <v/>
      </c>
      <c r="Y44" s="475" t="str">
        <f>IF(Summary!$AC153="Y","R","")</f>
        <v/>
      </c>
      <c r="AA44" s="472"/>
      <c r="AB44" s="287"/>
      <c r="AC44" s="288"/>
    </row>
    <row r="45" spans="2:29" ht="12.95" customHeight="1" thickBot="1">
      <c r="B45" s="360"/>
      <c r="C45" s="374" t="s">
        <v>1063</v>
      </c>
      <c r="D45" s="297" t="str">
        <f>IF(Badges!$Q860="C","/","")</f>
        <v/>
      </c>
      <c r="E45" s="297" t="str">
        <f>IF(Badges!$Q861="C","/","")</f>
        <v/>
      </c>
      <c r="F45" s="297" t="str">
        <f>IF(Badges!$Q862="C","/","")</f>
        <v/>
      </c>
      <c r="G45" s="297" t="str">
        <f>IF(Badges!$Q863="C","/","")</f>
        <v/>
      </c>
      <c r="H45" s="297" t="str">
        <f>IF(Badges!$Q864="C","/","")</f>
        <v/>
      </c>
      <c r="I45" s="295" t="str">
        <f>IF(Summary!$AB45="E","E","")</f>
        <v/>
      </c>
      <c r="J45" s="295" t="str">
        <f>IF(Summary!$AC45="Y","R","")</f>
        <v/>
      </c>
      <c r="U45" s="607"/>
      <c r="W45" s="476" t="str">
        <f>'Fun Patches'!C46</f>
        <v>&lt;List Patch Here&gt;</v>
      </c>
      <c r="X45" s="475" t="str">
        <f>IF(Summary!$AB154="E","E","")</f>
        <v/>
      </c>
      <c r="Y45" s="475" t="str">
        <f>IF(Summary!$AC154="Y","R","")</f>
        <v/>
      </c>
      <c r="AA45" s="472"/>
      <c r="AB45" s="287"/>
      <c r="AC45" s="288"/>
    </row>
    <row r="46" spans="2:29" ht="12.95" customHeight="1">
      <c r="B46" s="360"/>
      <c r="C46" s="361" t="s">
        <v>1064</v>
      </c>
      <c r="D46" s="292" t="str">
        <f>IF(Badges!$Q868="C","/","")</f>
        <v/>
      </c>
      <c r="E46" s="292" t="str">
        <f>IF(Badges!$Q869="C","/","")</f>
        <v/>
      </c>
      <c r="F46" s="292" t="str">
        <f>IF(Badges!$Q870="C","/","")</f>
        <v/>
      </c>
      <c r="G46" s="292" t="str">
        <f>IF(Badges!$Q871="C","/","")</f>
        <v/>
      </c>
      <c r="H46" s="292" t="str">
        <f>IF(Badges!$Q872="C","/","")</f>
        <v/>
      </c>
      <c r="I46" s="293" t="str">
        <f>IF(Summary!$AB47="E","E","")</f>
        <v/>
      </c>
      <c r="J46" s="293" t="str">
        <f>IF(Summary!$AC47="Y","R","")</f>
        <v/>
      </c>
      <c r="L46" s="610"/>
      <c r="M46" s="610"/>
      <c r="N46" s="610"/>
      <c r="O46" s="610"/>
      <c r="P46" s="610"/>
      <c r="Q46" s="610"/>
      <c r="R46" s="616"/>
      <c r="S46" s="283"/>
      <c r="T46" s="284"/>
      <c r="U46" s="607"/>
      <c r="W46" s="476" t="str">
        <f>'Fun Patches'!C47</f>
        <v>&lt;List Patch Here&gt;</v>
      </c>
      <c r="X46" s="475" t="str">
        <f>IF(Summary!$AB155="E","E","")</f>
        <v/>
      </c>
      <c r="Y46" s="475" t="str">
        <f>IF(Summary!$AC155="Y","R","")</f>
        <v/>
      </c>
      <c r="AA46" s="472"/>
      <c r="AB46" s="287"/>
      <c r="AC46" s="288"/>
    </row>
    <row r="47" spans="2:29" ht="12.95" customHeight="1">
      <c r="B47" s="360"/>
      <c r="C47" s="365" t="s">
        <v>1065</v>
      </c>
      <c r="D47" s="292" t="str">
        <f>IF(Badges!$Q875="C","/","")</f>
        <v/>
      </c>
      <c r="E47" s="292" t="str">
        <f>IF(Badges!$Q876="C","/","")</f>
        <v/>
      </c>
      <c r="F47" s="292" t="str">
        <f>IF(Badges!$Q877="C","/","")</f>
        <v/>
      </c>
      <c r="G47" s="292" t="str">
        <f>IF(Badges!$Q878="C","/","")</f>
        <v/>
      </c>
      <c r="H47" s="292" t="str">
        <f>IF(Badges!$Q879="C","/","")</f>
        <v/>
      </c>
      <c r="I47" s="293" t="str">
        <f>IF(Summary!$AB48="E","E","")</f>
        <v/>
      </c>
      <c r="J47" s="293" t="str">
        <f>IF(Summary!$AC48="Y","R","")</f>
        <v/>
      </c>
      <c r="L47" s="609"/>
      <c r="M47" s="609"/>
      <c r="N47" s="609"/>
      <c r="O47" s="609"/>
      <c r="P47" s="609"/>
      <c r="Q47" s="609"/>
      <c r="R47" s="617"/>
      <c r="S47" s="287"/>
      <c r="T47" s="288"/>
      <c r="U47" s="607"/>
      <c r="W47" s="476" t="str">
        <f>'Fun Patches'!C48</f>
        <v>&lt;List Patch Here&gt;</v>
      </c>
      <c r="X47" s="475" t="str">
        <f>IF(Summary!$AB156="E","E","")</f>
        <v/>
      </c>
      <c r="Y47" s="475" t="str">
        <f>IF(Summary!$AC156="Y","R","")</f>
        <v/>
      </c>
      <c r="AA47" s="472"/>
      <c r="AB47" s="287"/>
      <c r="AC47" s="288"/>
    </row>
    <row r="48" spans="2:29" ht="12.95" customHeight="1" thickBot="1">
      <c r="B48" s="360"/>
      <c r="C48" s="374" t="s">
        <v>1066</v>
      </c>
      <c r="D48" s="297" t="str">
        <f>IF(Badges!$Q882="C","/","")</f>
        <v/>
      </c>
      <c r="E48" s="297" t="str">
        <f>IF(Badges!$Q883="C","/","")</f>
        <v/>
      </c>
      <c r="F48" s="297" t="str">
        <f>IF(Badges!$Q884="C","/","")</f>
        <v/>
      </c>
      <c r="G48" s="297" t="str">
        <f>IF(Badges!$Q885="C","/","")</f>
        <v/>
      </c>
      <c r="H48" s="297" t="str">
        <f>IF(Badges!$Q886="C","/","")</f>
        <v/>
      </c>
      <c r="I48" s="298" t="str">
        <f>IF(Summary!$AB49="E","E","")</f>
        <v/>
      </c>
      <c r="J48" s="298" t="str">
        <f>IF(Summary!$AC49="Y","R","")</f>
        <v/>
      </c>
      <c r="L48" s="609"/>
      <c r="M48" s="609"/>
      <c r="N48" s="609"/>
      <c r="O48" s="609"/>
      <c r="P48" s="609"/>
      <c r="Q48" s="609"/>
      <c r="R48" s="617"/>
      <c r="S48" s="287"/>
      <c r="T48" s="288"/>
      <c r="U48" s="607"/>
      <c r="W48" s="476" t="str">
        <f>'Fun Patches'!C49</f>
        <v>&lt;List Patch Here&gt;</v>
      </c>
      <c r="X48" s="475" t="str">
        <f>IF(Summary!$AB157="E","E","")</f>
        <v/>
      </c>
      <c r="Y48" s="475" t="str">
        <f>IF(Summary!$AC157="Y","R","")</f>
        <v/>
      </c>
      <c r="AA48" s="472"/>
      <c r="AB48" s="287"/>
      <c r="AC48" s="288"/>
    </row>
    <row r="49" spans="2:29" ht="12.95" customHeight="1">
      <c r="B49" s="360"/>
      <c r="C49" s="385" t="s">
        <v>1067</v>
      </c>
      <c r="D49" s="292" t="str">
        <f>IF(Badges!$Q890="C","/","")</f>
        <v/>
      </c>
      <c r="E49" s="292" t="str">
        <f>IF(Badges!$Q891="C","/","")</f>
        <v/>
      </c>
      <c r="F49" s="292" t="str">
        <f>IF(Badges!$Q892="C","/","")</f>
        <v/>
      </c>
      <c r="G49" s="292" t="str">
        <f>IF(Badges!$Q893="C","/","")</f>
        <v/>
      </c>
      <c r="H49" s="292" t="str">
        <f>IF(Badges!$Q894="C","/","")</f>
        <v/>
      </c>
      <c r="I49" s="299" t="str">
        <f>IF(Summary!$AB51="E","E","")</f>
        <v/>
      </c>
      <c r="J49" s="299" t="str">
        <f>IF(Summary!$AC51="Y","R","")</f>
        <v/>
      </c>
      <c r="L49" s="610"/>
      <c r="M49" s="610"/>
      <c r="N49" s="610"/>
      <c r="O49" s="610"/>
      <c r="P49" s="610"/>
      <c r="Q49" s="610"/>
      <c r="R49" s="616"/>
      <c r="S49" s="287"/>
      <c r="T49" s="288"/>
      <c r="U49" s="607"/>
      <c r="W49" s="476" t="str">
        <f>'Fun Patches'!C50</f>
        <v>&lt;List Patch Here&gt;</v>
      </c>
      <c r="X49" s="475" t="str">
        <f>IF(Summary!$AB158="E","E","")</f>
        <v/>
      </c>
      <c r="Y49" s="475" t="str">
        <f>IF(Summary!$AC158="Y","R","")</f>
        <v/>
      </c>
      <c r="AA49" s="472"/>
      <c r="AB49" s="287"/>
      <c r="AC49" s="288"/>
    </row>
    <row r="50" spans="2:29" ht="12.95" customHeight="1">
      <c r="B50" s="360"/>
      <c r="C50" s="386" t="s">
        <v>1068</v>
      </c>
      <c r="D50" s="292" t="str">
        <f>IF(Badges!$Q897="C","/","")</f>
        <v/>
      </c>
      <c r="E50" s="292" t="str">
        <f>IF(Badges!$Q898="C","/","")</f>
        <v/>
      </c>
      <c r="F50" s="292" t="str">
        <f>IF(Badges!$Q899="C","/","")</f>
        <v/>
      </c>
      <c r="G50" s="292" t="str">
        <f>IF(Badges!$Q900="C","/","")</f>
        <v/>
      </c>
      <c r="H50" s="292" t="str">
        <f>IF(Badges!$Q901="C","/","")</f>
        <v/>
      </c>
      <c r="I50" s="293" t="str">
        <f>IF(Summary!$AB52="E","E","")</f>
        <v/>
      </c>
      <c r="J50" s="293" t="str">
        <f>IF(Summary!$AC52="Y","R","")</f>
        <v/>
      </c>
      <c r="L50" s="609"/>
      <c r="M50" s="609"/>
      <c r="N50" s="609"/>
      <c r="O50" s="609"/>
      <c r="P50" s="609"/>
      <c r="Q50" s="609"/>
      <c r="R50" s="617"/>
      <c r="S50" s="287"/>
      <c r="T50" s="288"/>
      <c r="U50" s="607"/>
      <c r="W50" s="476" t="str">
        <f>'Fun Patches'!C51</f>
        <v>&lt;List Patch Here&gt;</v>
      </c>
      <c r="X50" s="475" t="str">
        <f>IF(Summary!$AB159="E","E","")</f>
        <v/>
      </c>
      <c r="Y50" s="475" t="str">
        <f>IF(Summary!$AC159="Y","R","")</f>
        <v/>
      </c>
      <c r="AA50" s="472"/>
      <c r="AB50" s="287"/>
      <c r="AC50" s="288"/>
    </row>
    <row r="51" spans="2:29" ht="12.95" customHeight="1" thickBot="1">
      <c r="B51" s="360"/>
      <c r="C51" s="387" t="s">
        <v>1069</v>
      </c>
      <c r="D51" s="297" t="str">
        <f>IF(Badges!$Q904="C","/","")</f>
        <v/>
      </c>
      <c r="E51" s="297" t="str">
        <f>IF(Badges!$Q905="C","/","")</f>
        <v/>
      </c>
      <c r="F51" s="297" t="str">
        <f>IF(Badges!$Q906="C","/","")</f>
        <v/>
      </c>
      <c r="G51" s="297" t="str">
        <f>IF(Badges!$Q907="C","/","")</f>
        <v/>
      </c>
      <c r="H51" s="297" t="str">
        <f>IF(Badges!$Q908="C","/","")</f>
        <v/>
      </c>
      <c r="I51" s="298" t="str">
        <f>IF(Summary!$AB53="E","E","")</f>
        <v/>
      </c>
      <c r="J51" s="298" t="str">
        <f>IF(Summary!$AC53="Y","R","")</f>
        <v/>
      </c>
      <c r="L51" s="609"/>
      <c r="M51" s="609"/>
      <c r="N51" s="609"/>
      <c r="O51" s="609"/>
      <c r="P51" s="609"/>
      <c r="Q51" s="609"/>
      <c r="R51" s="617"/>
      <c r="S51" s="287"/>
      <c r="T51" s="288"/>
      <c r="U51" s="607"/>
      <c r="W51" s="476" t="str">
        <f>'Fun Patches'!C52</f>
        <v>&lt;List Patch Here&gt;</v>
      </c>
      <c r="X51" s="475" t="str">
        <f>IF(Summary!$AB160="E","E","")</f>
        <v/>
      </c>
      <c r="Y51" s="475" t="str">
        <f>IF(Summary!$AC160="Y","R","")</f>
        <v/>
      </c>
      <c r="AA51" s="472"/>
      <c r="AB51" s="287"/>
      <c r="AC51" s="288"/>
    </row>
    <row r="52" spans="2:29" ht="12.95" customHeight="1">
      <c r="B52" s="360"/>
      <c r="C52" s="370" t="s">
        <v>1070</v>
      </c>
      <c r="D52" s="292" t="str">
        <f>IF(Badges!$Q912="C","/","")</f>
        <v/>
      </c>
      <c r="E52" s="292" t="str">
        <f>IF(Badges!$Q913="C","/","")</f>
        <v/>
      </c>
      <c r="F52" s="292" t="str">
        <f>IF(Badges!$Q914="C","/","")</f>
        <v/>
      </c>
      <c r="G52" s="292" t="str">
        <f>IF(Badges!$Q915="C","/","")</f>
        <v/>
      </c>
      <c r="H52" s="292" t="str">
        <f>IF(Badges!$Q916="C","/","")</f>
        <v/>
      </c>
      <c r="I52" s="299" t="str">
        <f>IF(Summary!$AB55="E","E","")</f>
        <v/>
      </c>
      <c r="J52" s="299" t="str">
        <f>IF(Summary!$AC55="Y","R","")</f>
        <v/>
      </c>
      <c r="L52" s="610"/>
      <c r="M52" s="610"/>
      <c r="N52" s="610"/>
      <c r="O52" s="610"/>
      <c r="P52" s="610"/>
      <c r="Q52" s="610"/>
      <c r="R52" s="616"/>
      <c r="S52" s="287"/>
      <c r="T52" s="288"/>
      <c r="U52" s="607"/>
      <c r="W52" s="476" t="str">
        <f>'Fun Patches'!C53</f>
        <v>&lt;List Patch Here&gt;</v>
      </c>
      <c r="X52" s="475" t="str">
        <f>IF(Summary!$AB161="E","E","")</f>
        <v/>
      </c>
      <c r="Y52" s="475" t="str">
        <f>IF(Summary!$AC161="Y","R","")</f>
        <v/>
      </c>
      <c r="AA52" s="472"/>
      <c r="AB52" s="287"/>
      <c r="AC52" s="288"/>
    </row>
    <row r="53" spans="2:29" ht="12.95" customHeight="1">
      <c r="B53" s="360"/>
      <c r="C53" s="365" t="s">
        <v>1071</v>
      </c>
      <c r="D53" s="292" t="str">
        <f>IF(Badges!$Q919="C","/","")</f>
        <v/>
      </c>
      <c r="E53" s="292" t="str">
        <f>IF(Badges!$Q920="C","/","")</f>
        <v/>
      </c>
      <c r="F53" s="292" t="str">
        <f>IF(Badges!$Q921="C","/","")</f>
        <v/>
      </c>
      <c r="G53" s="292" t="str">
        <f>IF(Badges!$Q922="C","/","")</f>
        <v/>
      </c>
      <c r="H53" s="292" t="str">
        <f>IF(Badges!$Q923="C","/","")</f>
        <v/>
      </c>
      <c r="I53" s="293" t="str">
        <f>IF(Summary!$AB56="E","E","")</f>
        <v/>
      </c>
      <c r="J53" s="293" t="str">
        <f>IF(Summary!$AC56="Y","R","")</f>
        <v/>
      </c>
      <c r="L53" s="609"/>
      <c r="M53" s="609"/>
      <c r="N53" s="609"/>
      <c r="O53" s="609"/>
      <c r="P53" s="609"/>
      <c r="Q53" s="609"/>
      <c r="R53" s="617"/>
      <c r="S53" s="287"/>
      <c r="T53" s="288"/>
      <c r="U53" s="607"/>
      <c r="W53" s="477" t="str">
        <f>'Fun Patches'!C54</f>
        <v>&lt;List Patch Here&gt;</v>
      </c>
      <c r="X53" s="475" t="str">
        <f>IF(Summary!$AB162="E","E","")</f>
        <v/>
      </c>
      <c r="Y53" s="475" t="str">
        <f>IF(Summary!$AC162="Y","R","")</f>
        <v/>
      </c>
      <c r="AA53" s="472"/>
      <c r="AB53" s="287"/>
      <c r="AC53" s="288"/>
    </row>
    <row r="54" spans="2:29" ht="12.95" customHeight="1" thickBot="1">
      <c r="B54" s="360"/>
      <c r="C54" s="374" t="s">
        <v>1072</v>
      </c>
      <c r="D54" s="297" t="str">
        <f>IF(Badges!$Q926="C","/","")</f>
        <v/>
      </c>
      <c r="E54" s="297" t="str">
        <f>IF(Badges!$Q927="C","/","")</f>
        <v/>
      </c>
      <c r="F54" s="297" t="str">
        <f>IF(Badges!$Q928="C","/","")</f>
        <v/>
      </c>
      <c r="G54" s="297" t="str">
        <f>IF(Badges!$Q929="C","/","")</f>
        <v/>
      </c>
      <c r="H54" s="297" t="str">
        <f>IF(Badges!$Q930="C","/","")</f>
        <v/>
      </c>
      <c r="I54" s="298" t="str">
        <f>IF(Summary!$AB57="E","E","")</f>
        <v/>
      </c>
      <c r="J54" s="298" t="str">
        <f>IF(Summary!$AC57="Y","R","")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IF(Badges!$Q934="C","/","")</f>
        <v/>
      </c>
      <c r="E55" s="292" t="str">
        <f>IF(Badges!$Q935="C","/","")</f>
        <v/>
      </c>
      <c r="F55" s="292" t="str">
        <f>IF(Badges!$Q936="C","/","")</f>
        <v/>
      </c>
      <c r="G55" s="292" t="str">
        <f>IF(Badges!$Q937="C","/","")</f>
        <v/>
      </c>
      <c r="H55" s="292" t="str">
        <f>IF(Badges!$Q938="C","/","")</f>
        <v/>
      </c>
      <c r="I55" s="299" t="str">
        <f>IF(Summary!$AB59="E","E","")</f>
        <v/>
      </c>
      <c r="J55" s="299" t="str">
        <f>IF(Summary!$AC59="Y","R","")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IF(Badges!$Q941="C","/","")</f>
        <v/>
      </c>
      <c r="E56" s="292" t="str">
        <f>IF(Badges!$Q942="C","/","")</f>
        <v/>
      </c>
      <c r="F56" s="292" t="str">
        <f>IF(Badges!$Q943="C","/","")</f>
        <v/>
      </c>
      <c r="G56" s="292" t="str">
        <f>IF(Badges!$Q944="C","/","")</f>
        <v/>
      </c>
      <c r="H56" s="292" t="str">
        <f>IF(Badges!$Q945="C","/","")</f>
        <v/>
      </c>
      <c r="I56" s="293" t="str">
        <f>IF(Summary!$AB60="E","E","")</f>
        <v/>
      </c>
      <c r="J56" s="293" t="str">
        <f>IF(Summary!$AC60="Y","R","")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IF(Badges!$Q951="A","/","")</f>
        <v/>
      </c>
      <c r="E57" s="292" t="str">
        <f>IF(Badges!$Q954="A","/","")</f>
        <v/>
      </c>
      <c r="F57" s="292" t="str">
        <f>IF(Badges!$Q958="A","/","")</f>
        <v/>
      </c>
      <c r="G57" s="292" t="str">
        <f>IF(Badges!$Q962="A","/","")</f>
        <v/>
      </c>
      <c r="H57" s="292" t="str">
        <f>IF(Badges!$Q966="A","/","")</f>
        <v/>
      </c>
      <c r="I57" s="293" t="str">
        <f>IF(Summary!$AB61="E","E","")</f>
        <v/>
      </c>
      <c r="J57" s="293" t="str">
        <f>IF(Summary!$AC61="Y","R","")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IF('Age-Level'!$Q6="C","/","")</f>
        <v/>
      </c>
      <c r="E60" s="292" t="str">
        <f>IF('Age-Level'!$Q7="C","/","")</f>
        <v/>
      </c>
      <c r="F60" s="292" t="str">
        <f>IF('Age-Level'!$Q8="C","/","")</f>
        <v/>
      </c>
      <c r="G60" s="292" t="str">
        <f>IF('Age-Level'!$Q9="C","/","")</f>
        <v/>
      </c>
      <c r="H60" s="292" t="str">
        <f>IF('Age-Level'!$Q10="C","/","")</f>
        <v/>
      </c>
      <c r="I60" s="293" t="str">
        <f>IF(Summary!$AB98="E","E","")</f>
        <v/>
      </c>
      <c r="J60" s="293" t="str">
        <f>IF(Summary!$AC98="Y","R","")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IF('Age-Level'!$Q13="C","/","")</f>
        <v/>
      </c>
      <c r="E61" s="294" t="str">
        <f>IF('Age-Level'!$Q14="C","/","")</f>
        <v/>
      </c>
      <c r="F61" s="294" t="str">
        <f>IF('Age-Level'!$Q15="C","/","")</f>
        <v/>
      </c>
      <c r="G61" s="294" t="str">
        <f>IF('Age-Level'!$Q16="C","/","")</f>
        <v/>
      </c>
      <c r="H61" s="294" t="str">
        <f>IF('Age-Level'!$Q17="C","/","")</f>
        <v/>
      </c>
      <c r="I61" s="295" t="str">
        <f>IF(Summary!$AB99="E","E","")</f>
        <v/>
      </c>
      <c r="J61" s="295" t="str">
        <f>IF(Summary!$AC99="Y","R","")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IF('Age-Level'!$Q20="C","/","")</f>
        <v/>
      </c>
      <c r="E62" s="296" t="str">
        <f>IF('Age-Level'!$Q21="C","/","")</f>
        <v/>
      </c>
      <c r="F62" s="296" t="str">
        <f>IF('Age-Level'!$Q22="C","/","")</f>
        <v/>
      </c>
      <c r="G62" s="296" t="str">
        <f>IF('Age-Level'!$Q23="C","/","")</f>
        <v/>
      </c>
      <c r="H62" s="296" t="str">
        <f>IF('Age-Level'!$Q24="C","/","")</f>
        <v/>
      </c>
      <c r="I62" s="293" t="str">
        <f>IF(Summary!$AB100="E","E","")</f>
        <v/>
      </c>
      <c r="J62" s="293" t="str">
        <f>IF(Summary!$AC100="Y","R","")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IF('Age-Level'!$Q27="C","/","")</f>
        <v/>
      </c>
      <c r="E63" s="297" t="str">
        <f>IF('Age-Level'!$Q28="C","/","")</f>
        <v/>
      </c>
      <c r="F63" s="297" t="str">
        <f>IF('Age-Level'!$Q29="C","/","")</f>
        <v/>
      </c>
      <c r="G63" s="297" t="str">
        <f>IF('Age-Level'!$Q30="C","/","")</f>
        <v/>
      </c>
      <c r="H63" s="297" t="str">
        <f>IF('Age-Level'!$Q31="C","/","")</f>
        <v/>
      </c>
      <c r="I63" s="295" t="str">
        <f>IF(Summary!$AB101="E","E","")</f>
        <v/>
      </c>
      <c r="J63" s="295" t="str">
        <f>IF(Summary!$AC101="Y","R","")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IF('Age-Level'!$Q34="C","/","")</f>
        <v/>
      </c>
      <c r="E64" s="292" t="str">
        <f>IF('Age-Level'!$Q35="C","/","")</f>
        <v/>
      </c>
      <c r="F64" s="292" t="str">
        <f>IF('Age-Level'!$Q36="C","/","")</f>
        <v/>
      </c>
      <c r="G64" s="292" t="str">
        <f>IF('Age-Level'!$Q37="C","/","")</f>
        <v/>
      </c>
      <c r="H64" s="292" t="str">
        <f>IF('Age-Level'!$Q38="C","/","")</f>
        <v/>
      </c>
      <c r="I64" s="293" t="str">
        <f>IF(Summary!$AB102="E","E","")</f>
        <v/>
      </c>
      <c r="J64" s="293" t="str">
        <f>IF(Summary!$AC102="Y","R","")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IF(Summary!$AB103="E","E","")</f>
        <v/>
      </c>
      <c r="J65" s="295" t="str">
        <f>IF(Summary!$AC103="Y","R","")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IF('Age-Level'!$Q44="a","/","")</f>
        <v/>
      </c>
      <c r="E68" s="296" t="str">
        <f>IF('Age-Level'!$Q48="a","/","")</f>
        <v/>
      </c>
      <c r="F68" s="296" t="str">
        <f>IF('Age-Level'!$Q52="a","/","")</f>
        <v/>
      </c>
      <c r="G68" s="296" t="str">
        <f>IF('Age-Level'!$Q57="a","/","")</f>
        <v/>
      </c>
      <c r="H68" s="296" t="str">
        <f>IF('Age-Level'!$Q59="a","/","")</f>
        <v/>
      </c>
      <c r="I68" s="293" t="str">
        <f>IF(Summary!$AB104="E","E","")</f>
        <v/>
      </c>
      <c r="J68" s="293" t="str">
        <f>IF(Summary!$AC104="Y","R","")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IF('Age-Level'!$Q62="a","/","")</f>
        <v/>
      </c>
      <c r="E69" s="297" t="str">
        <f>IF('Age-Level'!$Q66="a","/","")</f>
        <v/>
      </c>
      <c r="F69" s="297" t="str">
        <f>IF('Age-Level'!$Q70="a","/","")</f>
        <v/>
      </c>
      <c r="G69" s="297" t="str">
        <f>IF('Age-Level'!$Q75="a","/","")</f>
        <v/>
      </c>
      <c r="H69" s="297" t="str">
        <f>IF('Age-Level'!$Q77="a","/","")</f>
        <v/>
      </c>
      <c r="I69" s="295" t="str">
        <f>IF(Summary!$AB105="E","E","")</f>
        <v/>
      </c>
      <c r="J69" s="295" t="str">
        <f>IF(Summary!$AC105="Y","R","")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IF('Age-Level'!$Q80="a","/","")</f>
        <v/>
      </c>
      <c r="E70" s="296" t="str">
        <f>IF('Age-Level'!$Q84="a","/","")</f>
        <v/>
      </c>
      <c r="F70" s="296" t="str">
        <f>IF('Age-Level'!$Q88="a","/","")</f>
        <v/>
      </c>
      <c r="G70" s="296" t="str">
        <f>IF('Age-Level'!$Q93="a","/","")</f>
        <v/>
      </c>
      <c r="H70" s="296" t="str">
        <f>IF('Age-Level'!$Q95="a","/","")</f>
        <v/>
      </c>
      <c r="I70" s="293" t="str">
        <f>IF(Summary!$AB106="E","E","")</f>
        <v/>
      </c>
      <c r="J70" s="293" t="str">
        <f>IF(Summary!$AC106="Y","R","")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IF('Age-Level'!$Q98="a","/","")</f>
        <v/>
      </c>
      <c r="E71" s="297" t="str">
        <f>IF('Age-Level'!$Q102="a","/","")</f>
        <v/>
      </c>
      <c r="F71" s="297" t="str">
        <f>IF('Age-Level'!$Q106="a","/","")</f>
        <v/>
      </c>
      <c r="G71" s="297" t="str">
        <f>IF('Age-Level'!$Q111="a","/","")</f>
        <v/>
      </c>
      <c r="H71" s="297" t="str">
        <f>IF('Age-Level'!$Q113="a","/","")</f>
        <v/>
      </c>
      <c r="I71" s="295" t="str">
        <f>IF(Summary!$AB107="E","E","")</f>
        <v/>
      </c>
      <c r="J71" s="295" t="str">
        <f>IF(Summary!$AC107="Y","R","")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IF(Bridging!$Q10="A","/","")</f>
        <v/>
      </c>
      <c r="G72" s="296" t="str">
        <f>IF(Bridging!$Q14="A","/","")</f>
        <v/>
      </c>
      <c r="H72" s="296" t="str">
        <f>IF(Bridging!$Q16="A","/","")</f>
        <v/>
      </c>
      <c r="I72" s="295" t="str">
        <f>IF(Summary!$AB96="E","E","")</f>
        <v/>
      </c>
      <c r="J72" s="295" t="str">
        <f>IF(Summary!$AC96="Y","R","")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Ln/98rnEYf0XKAsO7pKZRjwu4WKKCc1oU6Kqvwm2feRNBVDmjZPJOtJDt2G6wbLS4UcHnvbVLWE+Opwbp6dz6g==" saltValue="JafCVgDoTDgvY+agEB/t5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67" priority="3">
      <formula>LEFT($U$1,8)&lt;&gt;"Brownie_"</formula>
    </cfRule>
  </conditionalFormatting>
  <conditionalFormatting sqref="T1:W1">
    <cfRule type="expression" dxfId="66" priority="2">
      <formula>LEFT($U$1,8)="Brownie_"</formula>
    </cfRule>
  </conditionalFormatting>
  <conditionalFormatting sqref="C1">
    <cfRule type="expression" dxfId="65" priority="1">
      <formula>LEFT($U$1,8)&lt;&gt;"Brownie_"</formula>
    </cfRule>
  </conditionalFormatting>
  <conditionalFormatting sqref="L46:L90 W54:W75 AA4:AA75">
    <cfRule type="duplicateValues" dxfId="6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1BA32-1E8C-4987-BF52-159625AE56EA}">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Brownie_15</v>
      </c>
      <c r="U1" s="349" t="str">
        <f ca="1">MID(CELL("filename",A1),FIND(IF(ISERROR(FIND("]",CELL("filename",A1))),"$","]"),CELL("filename",A1))+1,256)</f>
        <v>Brownie_15</v>
      </c>
      <c r="W1" s="350" t="str">
        <f ca="1">IF(T1&lt;&gt;"",T1,"")</f>
        <v>Brownie_15</v>
      </c>
      <c r="X1" s="351"/>
      <c r="Y1" s="351"/>
      <c r="Z1" s="352"/>
      <c r="AA1" s="353"/>
      <c r="AB1" s="351"/>
      <c r="AC1" s="351"/>
      <c r="AD1" s="352"/>
    </row>
    <row r="2" spans="2:30" ht="12.95" customHeight="1">
      <c r="T2" s="357"/>
    </row>
    <row r="3" spans="2:30" ht="12.95" customHeight="1"/>
    <row r="4" spans="2:30" ht="12.95" customHeight="1">
      <c r="B4" s="360"/>
      <c r="C4" s="361" t="s">
        <v>130</v>
      </c>
      <c r="D4" s="292" t="str">
        <f>IF(Badges!$R11="A","/","")</f>
        <v/>
      </c>
      <c r="E4" s="292" t="str">
        <f>IF(Badges!$R15="A","/","")</f>
        <v/>
      </c>
      <c r="F4" s="292" t="str">
        <f>IF(Badges!$R19="A","/","")</f>
        <v/>
      </c>
      <c r="G4" s="292" t="str">
        <f>IF(Badges!$R23="A","/","")</f>
        <v/>
      </c>
      <c r="H4" s="292" t="str">
        <f>IF(Badges!$R27="A","/","")</f>
        <v/>
      </c>
      <c r="I4" s="293" t="str">
        <f>IF(Summary!$AD4="E","E","")</f>
        <v/>
      </c>
      <c r="J4" s="293" t="str">
        <f>IF(Summary!$AE4="Y","R","")</f>
        <v/>
      </c>
      <c r="K4" s="285" t="str">
        <f>IF(COUNT(#REF!)=4,MAX(#REF!),"")</f>
        <v/>
      </c>
      <c r="L4" s="360"/>
      <c r="M4" s="362" t="s">
        <v>897</v>
      </c>
      <c r="N4" s="363"/>
      <c r="O4" s="363"/>
      <c r="P4" s="363"/>
      <c r="Q4" s="363"/>
      <c r="R4" s="364"/>
      <c r="S4" s="293" t="str">
        <f>IF(Summary!$AD67="E","E","")</f>
        <v/>
      </c>
      <c r="T4" s="293" t="str">
        <f>IF(Summary!$AE67="Y","R","")</f>
        <v/>
      </c>
      <c r="W4" s="474" t="str">
        <f>'Fun Patches'!C5</f>
        <v>&lt;List Patch Here&gt;</v>
      </c>
      <c r="X4" s="475" t="str">
        <f>IF(Summary!$AD113="E","E","")</f>
        <v/>
      </c>
      <c r="Y4" s="475" t="str">
        <f>IF(Summary!$AE113="Y","R","")</f>
        <v/>
      </c>
      <c r="AA4" s="286"/>
      <c r="AB4" s="283"/>
      <c r="AC4" s="284"/>
    </row>
    <row r="5" spans="2:30" ht="12.95" customHeight="1">
      <c r="B5" s="360"/>
      <c r="C5" s="365" t="s">
        <v>152</v>
      </c>
      <c r="D5" s="292" t="str">
        <f>IF(Badges!$R34="A","/","")</f>
        <v/>
      </c>
      <c r="E5" s="292" t="str">
        <f>IF(Badges!$R38="A","/","")</f>
        <v/>
      </c>
      <c r="F5" s="292" t="str">
        <f>IF(Badges!$R42="A","/","")</f>
        <v/>
      </c>
      <c r="G5" s="292" t="str">
        <f>IF(Badges!$R46="A","/","")</f>
        <v/>
      </c>
      <c r="H5" s="292" t="str">
        <f>IF(Badges!$R50="A","/","")</f>
        <v/>
      </c>
      <c r="I5" s="293" t="str">
        <f>IF(Summary!$AD5="E","E","")</f>
        <v/>
      </c>
      <c r="J5" s="293" t="str">
        <f>IF(Summary!$AE5="Y","R","")</f>
        <v/>
      </c>
      <c r="L5" s="360"/>
      <c r="M5" s="366" t="s">
        <v>1085</v>
      </c>
      <c r="N5" s="367"/>
      <c r="O5" s="367"/>
      <c r="P5" s="367"/>
      <c r="Q5" s="367"/>
      <c r="R5" s="368"/>
      <c r="S5" s="301" t="str">
        <f>IF(Summary!$AD64="E","E","")</f>
        <v/>
      </c>
      <c r="T5" s="301" t="str">
        <f>IF(Summary!$AE64="Y","R","")</f>
        <v/>
      </c>
      <c r="W5" s="476" t="str">
        <f>'Fun Patches'!C6</f>
        <v>&lt;List Patch Here&gt;</v>
      </c>
      <c r="X5" s="475" t="str">
        <f>IF(Summary!$AD114="E","E","")</f>
        <v/>
      </c>
      <c r="Y5" s="475" t="str">
        <f>IF(Summary!$AE114="Y","R","")</f>
        <v/>
      </c>
      <c r="AA5" s="472"/>
      <c r="AB5" s="287"/>
      <c r="AC5" s="288"/>
    </row>
    <row r="6" spans="2:30" ht="12.95" customHeight="1" thickBot="1">
      <c r="B6" s="360"/>
      <c r="C6" s="369" t="s">
        <v>193</v>
      </c>
      <c r="D6" s="297" t="str">
        <f>IF(Badges!$R80="A","/","")</f>
        <v/>
      </c>
      <c r="E6" s="297" t="str">
        <f>IF(Badges!$R84="A","/","")</f>
        <v/>
      </c>
      <c r="F6" s="297" t="str">
        <f>IF(Badges!$R88="A","/","")</f>
        <v/>
      </c>
      <c r="G6" s="297" t="str">
        <f>IF(Badges!$R92="A","/","")</f>
        <v/>
      </c>
      <c r="H6" s="297" t="str">
        <f>IF(Badges!$R96="A","/","")</f>
        <v/>
      </c>
      <c r="I6" s="295" t="str">
        <f>IF(Summary!$AD7="E","E","")</f>
        <v/>
      </c>
      <c r="J6" s="295" t="str">
        <f>IF(Summary!$AE7="Y","R","")</f>
        <v/>
      </c>
      <c r="L6" s="360"/>
      <c r="M6" s="366" t="s">
        <v>1086</v>
      </c>
      <c r="N6" s="367"/>
      <c r="O6" s="367"/>
      <c r="P6" s="367"/>
      <c r="Q6" s="367"/>
      <c r="R6" s="368"/>
      <c r="S6" s="301" t="str">
        <f>IF(Summary!$AD65="E","E","")</f>
        <v/>
      </c>
      <c r="T6" s="301" t="str">
        <f>IF(Summary!$AE65="Y","R","")</f>
        <v/>
      </c>
      <c r="W6" s="476" t="str">
        <f>'Fun Patches'!C7</f>
        <v>&lt;List Patch Here&gt;</v>
      </c>
      <c r="X6" s="475" t="str">
        <f>IF(Summary!$AD115="E","E","")</f>
        <v/>
      </c>
      <c r="Y6" s="475" t="str">
        <f>IF(Summary!$AE115="Y","R","")</f>
        <v/>
      </c>
      <c r="AA6" s="472"/>
      <c r="AB6" s="287"/>
      <c r="AC6" s="288"/>
    </row>
    <row r="7" spans="2:30" ht="12.95" customHeight="1" thickBot="1">
      <c r="B7" s="360"/>
      <c r="C7" s="370" t="s">
        <v>233</v>
      </c>
      <c r="D7" s="292" t="str">
        <f>IF(Badges!$R126="A","/","")</f>
        <v/>
      </c>
      <c r="E7" s="292" t="str">
        <f>IF(Badges!$R130="A","/","")</f>
        <v/>
      </c>
      <c r="F7" s="292" t="str">
        <f>IF(Badges!$R134="A","/","")</f>
        <v/>
      </c>
      <c r="G7" s="292" t="str">
        <f>IF(Badges!$R138="A","/","")</f>
        <v/>
      </c>
      <c r="H7" s="292" t="str">
        <f>IF(Badges!$R142="A","/","")</f>
        <v/>
      </c>
      <c r="I7" s="293" t="str">
        <f>IF(Summary!$AD9="E","E","")</f>
        <v/>
      </c>
      <c r="J7" s="293" t="str">
        <f>IF(Summary!$AE9="Y","R","")</f>
        <v/>
      </c>
      <c r="L7" s="360"/>
      <c r="M7" s="371" t="s">
        <v>1087</v>
      </c>
      <c r="N7" s="372"/>
      <c r="O7" s="372"/>
      <c r="P7" s="372"/>
      <c r="Q7" s="372"/>
      <c r="R7" s="373"/>
      <c r="S7" s="295" t="str">
        <f>IF(Summary!$AD66="E","E","")</f>
        <v/>
      </c>
      <c r="T7" s="295" t="str">
        <f>IF(Summary!$AE66="Y","R","")</f>
        <v/>
      </c>
      <c r="U7" s="354" t="str">
        <f>IF(COUNTIF(S4:S7,"E")=4,"C"," ")</f>
        <v xml:space="preserve"> </v>
      </c>
      <c r="W7" s="476" t="str">
        <f>'Fun Patches'!C8</f>
        <v>&lt;List Patch Here&gt;</v>
      </c>
      <c r="X7" s="475" t="str">
        <f>IF(Summary!$AD116="E","E","")</f>
        <v/>
      </c>
      <c r="Y7" s="475" t="str">
        <f>IF(Summary!$AE116="Y","R","")</f>
        <v/>
      </c>
      <c r="AA7" s="472"/>
      <c r="AB7" s="287"/>
      <c r="AC7" s="288"/>
    </row>
    <row r="8" spans="2:30" ht="12.95" customHeight="1">
      <c r="B8" s="360"/>
      <c r="C8" s="365" t="s">
        <v>254</v>
      </c>
      <c r="D8" s="334" t="str">
        <f>IF(Badges!$R149="A","/","")</f>
        <v/>
      </c>
      <c r="E8" s="334" t="str">
        <f>IF(Badges!$R153="A","/","")</f>
        <v/>
      </c>
      <c r="F8" s="334" t="str">
        <f>IF(Badges!$R157="A","/","")</f>
        <v/>
      </c>
      <c r="G8" s="334" t="str">
        <f>IF(Badges!$R161="A","/","")</f>
        <v/>
      </c>
      <c r="H8" s="334" t="str">
        <f>IF(Badges!$R165="A","/","")</f>
        <v/>
      </c>
      <c r="I8" s="301" t="str">
        <f>IF(Summary!$AD10="E","E","")</f>
        <v/>
      </c>
      <c r="J8" s="301" t="str">
        <f>IF(Summary!$AE10="Y","R","")</f>
        <v/>
      </c>
      <c r="L8" s="360"/>
      <c r="M8" s="362" t="s">
        <v>1054</v>
      </c>
      <c r="N8" s="363"/>
      <c r="O8" s="363"/>
      <c r="P8" s="363"/>
      <c r="Q8" s="363"/>
      <c r="R8" s="364"/>
      <c r="S8" s="293" t="str">
        <f>IF(Summary!$AD72="E","E","")</f>
        <v/>
      </c>
      <c r="T8" s="293" t="str">
        <f>IF(Summary!$AE72="Y","R","")</f>
        <v/>
      </c>
      <c r="W8" s="476" t="str">
        <f>'Fun Patches'!C9</f>
        <v>&lt;List Patch Here&gt;</v>
      </c>
      <c r="X8" s="475" t="str">
        <f>IF(Summary!$AD117="E","E","")</f>
        <v/>
      </c>
      <c r="Y8" s="475" t="str">
        <f>IF(Summary!$AE117="Y","R","")</f>
        <v/>
      </c>
      <c r="AA8" s="472"/>
      <c r="AB8" s="287"/>
      <c r="AC8" s="288"/>
    </row>
    <row r="9" spans="2:30" ht="12.95" customHeight="1" thickBot="1">
      <c r="B9" s="360"/>
      <c r="C9" s="374" t="s">
        <v>275</v>
      </c>
      <c r="D9" s="297" t="str">
        <f>IF(Badges!$R172="A","/","")</f>
        <v/>
      </c>
      <c r="E9" s="297" t="str">
        <f>IF(Badges!$R176="A","/","")</f>
        <v/>
      </c>
      <c r="F9" s="297" t="str">
        <f>IF(Badges!$R180="A","/","")</f>
        <v/>
      </c>
      <c r="G9" s="297" t="str">
        <f>IF(Badges!$R184="A","/","")</f>
        <v/>
      </c>
      <c r="H9" s="297" t="str">
        <f>IF(Badges!$R188="A","/","")</f>
        <v/>
      </c>
      <c r="I9" s="295" t="str">
        <f>IF(Summary!$AD11="E","E","")</f>
        <v/>
      </c>
      <c r="J9" s="295" t="str">
        <f>IF(Summary!$AE11="Y","R","")</f>
        <v/>
      </c>
      <c r="L9" s="360"/>
      <c r="M9" s="366" t="s">
        <v>1088</v>
      </c>
      <c r="N9" s="367"/>
      <c r="O9" s="367"/>
      <c r="P9" s="367"/>
      <c r="Q9" s="367"/>
      <c r="R9" s="368"/>
      <c r="S9" s="301" t="str">
        <f>IF(Summary!$AD69="E","E","")</f>
        <v/>
      </c>
      <c r="T9" s="301" t="str">
        <f>IF(Summary!$AE69="Y","R","")</f>
        <v/>
      </c>
      <c r="W9" s="476" t="str">
        <f>'Fun Patches'!C10</f>
        <v>&lt;List Patch Here&gt;</v>
      </c>
      <c r="X9" s="475" t="str">
        <f>IF(Summary!$AD118="E","E","")</f>
        <v/>
      </c>
      <c r="Y9" s="475" t="str">
        <f>IF(Summary!$AE118="Y","R","")</f>
        <v/>
      </c>
      <c r="AA9" s="472"/>
      <c r="AB9" s="287"/>
      <c r="AC9" s="288"/>
    </row>
    <row r="10" spans="2:30" ht="12.95" customHeight="1">
      <c r="B10" s="360"/>
      <c r="C10" s="361" t="s">
        <v>278</v>
      </c>
      <c r="D10" s="292" t="str">
        <f>IF(Badges!$R195="A","/","")</f>
        <v/>
      </c>
      <c r="E10" s="292" t="str">
        <f>IF(Badges!$R199="A","/","")</f>
        <v/>
      </c>
      <c r="F10" s="292" t="str">
        <f>IF(Badges!$R202="A","/","")</f>
        <v/>
      </c>
      <c r="G10" s="292" t="str">
        <f>IF(Badges!$R206="A","/","")</f>
        <v/>
      </c>
      <c r="H10" s="292" t="str">
        <f>IF(Badges!$R210="A","/","")</f>
        <v/>
      </c>
      <c r="I10" s="293" t="str">
        <f>IF(Summary!$AD12="E","E","")</f>
        <v/>
      </c>
      <c r="J10" s="293" t="str">
        <f>IF(Summary!$AE12="Y","R","")</f>
        <v/>
      </c>
      <c r="K10" s="285" t="str">
        <f>IF(COUNT(#REF!)=4,MAX(#REF!),"")</f>
        <v/>
      </c>
      <c r="L10" s="360"/>
      <c r="M10" s="366" t="s">
        <v>1089</v>
      </c>
      <c r="N10" s="367"/>
      <c r="O10" s="367"/>
      <c r="P10" s="367"/>
      <c r="Q10" s="367"/>
      <c r="R10" s="368"/>
      <c r="S10" s="301" t="str">
        <f>IF(Summary!$AD70="E","E","")</f>
        <v/>
      </c>
      <c r="T10" s="301" t="str">
        <f>IF(Summary!$AE70="Y","R","")</f>
        <v/>
      </c>
      <c r="W10" s="476" t="str">
        <f>'Fun Patches'!C11</f>
        <v>&lt;List Patch Here&gt;</v>
      </c>
      <c r="X10" s="475" t="str">
        <f>IF(Summary!$AD119="E","E","")</f>
        <v/>
      </c>
      <c r="Y10" s="475" t="str">
        <f>IF(Summary!$AE119="Y","R","")</f>
        <v/>
      </c>
      <c r="AA10" s="472"/>
      <c r="AB10" s="287"/>
      <c r="AC10" s="288"/>
    </row>
    <row r="11" spans="2:30" ht="12.95" customHeight="1" thickBot="1">
      <c r="B11" s="360"/>
      <c r="C11" s="365" t="s">
        <v>297</v>
      </c>
      <c r="D11" s="334" t="str">
        <f>IF(Badges!$R217="A","/","")</f>
        <v/>
      </c>
      <c r="E11" s="334" t="str">
        <f>IF(Badges!$R221="A","/","")</f>
        <v/>
      </c>
      <c r="F11" s="334" t="str">
        <f>IF(Badges!$R225="A","/","")</f>
        <v/>
      </c>
      <c r="G11" s="334" t="str">
        <f>IF(Badges!$R229="A","/","")</f>
        <v/>
      </c>
      <c r="H11" s="334" t="str">
        <f>IF(Badges!$R233="A","/","")</f>
        <v/>
      </c>
      <c r="I11" s="301" t="str">
        <f>IF(Summary!$AD13="E","E","")</f>
        <v/>
      </c>
      <c r="J11" s="301" t="str">
        <f>IF(Summary!$AE13="Y","R","")</f>
        <v/>
      </c>
      <c r="L11" s="360"/>
      <c r="M11" s="375" t="s">
        <v>1090</v>
      </c>
      <c r="N11" s="376"/>
      <c r="O11" s="376"/>
      <c r="P11" s="376"/>
      <c r="Q11" s="376"/>
      <c r="R11" s="377"/>
      <c r="S11" s="298" t="str">
        <f>IF(Summary!$AD71="E","E","")</f>
        <v/>
      </c>
      <c r="T11" s="298" t="str">
        <f>IF(Summary!$AE71="Y","R","")</f>
        <v/>
      </c>
      <c r="U11" s="354" t="str">
        <f>IF(COUNTIF(S8:S11,"E")=4,"C"," ")</f>
        <v xml:space="preserve"> </v>
      </c>
      <c r="W11" s="476" t="str">
        <f>'Fun Patches'!C12</f>
        <v>&lt;List Patch Here&gt;</v>
      </c>
      <c r="X11" s="475" t="str">
        <f>IF(Summary!$AD120="E","E","")</f>
        <v/>
      </c>
      <c r="Y11" s="475" t="str">
        <f>IF(Summary!$AE120="Y","R","")</f>
        <v/>
      </c>
      <c r="AA11" s="472"/>
      <c r="AB11" s="287"/>
      <c r="AC11" s="288"/>
    </row>
    <row r="12" spans="2:30" ht="12.95" customHeight="1" thickBot="1">
      <c r="B12" s="360"/>
      <c r="C12" s="365" t="s">
        <v>319</v>
      </c>
      <c r="D12" s="297" t="str">
        <f>IF(Badges!$R263="A","/","")</f>
        <v/>
      </c>
      <c r="E12" s="297" t="str">
        <f>IF(Badges!$R267="A","/","")</f>
        <v/>
      </c>
      <c r="F12" s="297" t="str">
        <f>IF(Badges!$R271="A","/","")</f>
        <v/>
      </c>
      <c r="G12" s="297" t="str">
        <f>IF(Badges!$R275="A","/","")</f>
        <v/>
      </c>
      <c r="H12" s="297" t="str">
        <f>IF(Badges!$R279="A","/","")</f>
        <v/>
      </c>
      <c r="I12" s="295" t="str">
        <f>IF(Summary!$AD15="E","E","")</f>
        <v/>
      </c>
      <c r="J12" s="295" t="str">
        <f>IF(Summary!$AE15="Y","R","")</f>
        <v/>
      </c>
      <c r="L12" s="360"/>
      <c r="M12" s="378" t="s">
        <v>1055</v>
      </c>
      <c r="N12" s="379"/>
      <c r="O12" s="379"/>
      <c r="P12" s="379"/>
      <c r="Q12" s="379"/>
      <c r="R12" s="380"/>
      <c r="S12" s="299" t="str">
        <f>IF(Summary!$AD77="E","E","")</f>
        <v/>
      </c>
      <c r="T12" s="299" t="str">
        <f>IF(Summary!$AE77="Y","R","")</f>
        <v/>
      </c>
      <c r="W12" s="476" t="str">
        <f>'Fun Patches'!C13</f>
        <v>&lt;List Patch Here&gt;</v>
      </c>
      <c r="X12" s="475" t="str">
        <f>IF(Summary!$AD121="E","E","")</f>
        <v/>
      </c>
      <c r="Y12" s="475" t="str">
        <f>IF(Summary!$AE121="Y","R","")</f>
        <v/>
      </c>
      <c r="AA12" s="472"/>
      <c r="AB12" s="287"/>
      <c r="AC12" s="288"/>
    </row>
    <row r="13" spans="2:30" ht="12.95" customHeight="1">
      <c r="B13" s="360"/>
      <c r="C13" s="370" t="s">
        <v>372</v>
      </c>
      <c r="D13" s="292" t="str">
        <f>IF(Badges!$R322="A","/","")</f>
        <v/>
      </c>
      <c r="E13" s="292" t="str">
        <f>IF(Badges!$R326="A","/","")</f>
        <v/>
      </c>
      <c r="F13" s="292" t="str">
        <f>IF(Badges!$R330="A","/","")</f>
        <v/>
      </c>
      <c r="G13" s="292" t="str">
        <f>IF(Badges!$R334="A","/","")</f>
        <v/>
      </c>
      <c r="H13" s="292" t="str">
        <f>IF(Badges!$R338="A","/","")</f>
        <v/>
      </c>
      <c r="I13" s="293" t="str">
        <f>IF(Summary!$AD18="E","E","")</f>
        <v/>
      </c>
      <c r="J13" s="293" t="str">
        <f>IF(Summary!$AE18="Y","R","")</f>
        <v/>
      </c>
      <c r="L13" s="360"/>
      <c r="M13" s="366" t="s">
        <v>925</v>
      </c>
      <c r="N13" s="367"/>
      <c r="O13" s="367"/>
      <c r="P13" s="367"/>
      <c r="Q13" s="367"/>
      <c r="R13" s="368"/>
      <c r="S13" s="301" t="str">
        <f>IF(Summary!$AD74="E","E","")</f>
        <v/>
      </c>
      <c r="T13" s="301" t="str">
        <f>IF(Summary!$AE74="Y","R","")</f>
        <v/>
      </c>
      <c r="W13" s="476" t="str">
        <f>'Fun Patches'!C14</f>
        <v>&lt;List Patch Here&gt;</v>
      </c>
      <c r="X13" s="475" t="str">
        <f>IF(Summary!$AD122="E","E","")</f>
        <v/>
      </c>
      <c r="Y13" s="475" t="str">
        <f>IF(Summary!$AE122="Y","R","")</f>
        <v/>
      </c>
      <c r="AA13" s="472"/>
      <c r="AB13" s="287"/>
      <c r="AC13" s="288"/>
    </row>
    <row r="14" spans="2:30" ht="12.95" customHeight="1">
      <c r="B14" s="360"/>
      <c r="C14" s="365" t="s">
        <v>393</v>
      </c>
      <c r="D14" s="334" t="str">
        <f>IF(Badges!$R345="A","/","")</f>
        <v/>
      </c>
      <c r="E14" s="334" t="str">
        <f>IF(Badges!$R349="A","/","")</f>
        <v/>
      </c>
      <c r="F14" s="334" t="str">
        <f>IF(Badges!$R353="A","/","")</f>
        <v/>
      </c>
      <c r="G14" s="334" t="str">
        <f>IF(Badges!$R357="A","/","")</f>
        <v/>
      </c>
      <c r="H14" s="334" t="str">
        <f>IF(Badges!$R361="A","/","")</f>
        <v/>
      </c>
      <c r="I14" s="301" t="str">
        <f>IF(Summary!$AD19="E","E","")</f>
        <v/>
      </c>
      <c r="J14" s="301" t="str">
        <f>IF(Summary!$AE19="Y","R","")</f>
        <v/>
      </c>
      <c r="K14" s="285" t="str">
        <f>IF(COUNT(#REF!)=4,MAX(#REF!),"")</f>
        <v/>
      </c>
      <c r="L14" s="360"/>
      <c r="M14" s="366" t="s">
        <v>927</v>
      </c>
      <c r="N14" s="367"/>
      <c r="O14" s="367"/>
      <c r="P14" s="367"/>
      <c r="Q14" s="367"/>
      <c r="R14" s="368"/>
      <c r="S14" s="301" t="str">
        <f>IF(Summary!$AD75="E","E","")</f>
        <v/>
      </c>
      <c r="T14" s="301" t="str">
        <f>IF(Summary!$AE75="Y","R","")</f>
        <v/>
      </c>
      <c r="W14" s="476" t="str">
        <f>'Fun Patches'!C15</f>
        <v>&lt;List Patch Here&gt;</v>
      </c>
      <c r="X14" s="475" t="str">
        <f>IF(Summary!$AD123="E","E","")</f>
        <v/>
      </c>
      <c r="Y14" s="475" t="str">
        <f>IF(Summary!$AE123="Y","R","")</f>
        <v/>
      </c>
      <c r="AA14" s="472"/>
      <c r="AB14" s="287"/>
      <c r="AC14" s="288"/>
    </row>
    <row r="15" spans="2:30" ht="12.95" customHeight="1" thickBot="1">
      <c r="B15" s="360"/>
      <c r="C15" s="374" t="s">
        <v>414</v>
      </c>
      <c r="D15" s="297" t="str">
        <f>IF(Badges!$R368="A","/","")</f>
        <v/>
      </c>
      <c r="E15" s="297" t="str">
        <f>IF(Badges!$R372="A","/","")</f>
        <v/>
      </c>
      <c r="F15" s="297" t="str">
        <f>IF(Badges!$R376="A","/","")</f>
        <v/>
      </c>
      <c r="G15" s="297" t="str">
        <f>IF(Badges!$R380="A","/","")</f>
        <v/>
      </c>
      <c r="H15" s="297" t="str">
        <f>IF(Badges!$R384="A","/","")</f>
        <v/>
      </c>
      <c r="I15" s="295" t="str">
        <f>IF(Summary!$AD20="E","E","")</f>
        <v/>
      </c>
      <c r="J15" s="295" t="str">
        <f>IF(Summary!$AE20="Y","R","")</f>
        <v/>
      </c>
      <c r="L15" s="360"/>
      <c r="M15" s="371" t="s">
        <v>929</v>
      </c>
      <c r="N15" s="372"/>
      <c r="O15" s="372"/>
      <c r="P15" s="372"/>
      <c r="Q15" s="372"/>
      <c r="R15" s="373"/>
      <c r="S15" s="295" t="str">
        <f>IF(Summary!$AD76="E","E","")</f>
        <v/>
      </c>
      <c r="T15" s="295" t="str">
        <f>IF(Summary!$AE76="Y","R","")</f>
        <v/>
      </c>
      <c r="U15" s="354" t="str">
        <f>IF(COUNTIF(S12:S15,"E")=4,"C"," ")</f>
        <v xml:space="preserve"> </v>
      </c>
      <c r="W15" s="476" t="str">
        <f>'Fun Patches'!C16</f>
        <v>&lt;List Patch Here&gt;</v>
      </c>
      <c r="X15" s="475" t="str">
        <f>IF(Summary!$AD124="E","E","")</f>
        <v/>
      </c>
      <c r="Y15" s="475" t="str">
        <f>IF(Summary!$AE124="Y","R","")</f>
        <v/>
      </c>
      <c r="AA15" s="472"/>
      <c r="AB15" s="287"/>
      <c r="AC15" s="288"/>
    </row>
    <row r="16" spans="2:30" ht="12.95" customHeight="1">
      <c r="B16" s="360"/>
      <c r="C16" s="365" t="s">
        <v>435</v>
      </c>
      <c r="D16" s="292" t="str">
        <f>IF(Badges!$R391="A","/","")</f>
        <v/>
      </c>
      <c r="E16" s="292" t="str">
        <f>IF(Badges!$R395="A","/","")</f>
        <v/>
      </c>
      <c r="F16" s="292" t="str">
        <f>IF(Badges!$R399="A","/","")</f>
        <v/>
      </c>
      <c r="G16" s="292" t="str">
        <f>IF(Badges!$R403="A","/","")</f>
        <v/>
      </c>
      <c r="H16" s="292" t="str">
        <f>IF(Badges!$R407="A","/","")</f>
        <v/>
      </c>
      <c r="I16" s="293" t="str">
        <f>IF(Summary!$AD21="E","E","")</f>
        <v/>
      </c>
      <c r="J16" s="293" t="str">
        <f>IF(Summary!$AE21="Y","R","")</f>
        <v/>
      </c>
      <c r="L16" s="360"/>
      <c r="M16" s="361" t="s">
        <v>1056</v>
      </c>
      <c r="N16" s="292" t="str">
        <f>IF(Badges!$R240="A","/","")</f>
        <v/>
      </c>
      <c r="O16" s="292" t="str">
        <f>IF(Badges!$R244="A","/","")</f>
        <v/>
      </c>
      <c r="P16" s="292" t="str">
        <f>IF(Badges!$R248="A","/","")</f>
        <v/>
      </c>
      <c r="Q16" s="292" t="str">
        <f>IF(Badges!$R252="A","/","")</f>
        <v/>
      </c>
      <c r="R16" s="292" t="str">
        <f>IF(Badges!$R256="A","/","")</f>
        <v/>
      </c>
      <c r="S16" s="293" t="str">
        <f>IF(Summary!$AD14="E","E","")</f>
        <v/>
      </c>
      <c r="T16" s="293" t="str">
        <f>IF(Summary!$AE14="Y","R","")</f>
        <v/>
      </c>
      <c r="W16" s="476" t="str">
        <f>'Fun Patches'!C17</f>
        <v>&lt;List Patch Here&gt;</v>
      </c>
      <c r="X16" s="475" t="str">
        <f>IF(Summary!$AD125="E","E","")</f>
        <v/>
      </c>
      <c r="Y16" s="475" t="str">
        <f>IF(Summary!$AE125="Y","R","")</f>
        <v/>
      </c>
      <c r="AA16" s="472"/>
      <c r="AB16" s="287"/>
      <c r="AC16" s="288"/>
    </row>
    <row r="17" spans="2:29" ht="12.95" customHeight="1">
      <c r="B17" s="360"/>
      <c r="C17" s="365" t="s">
        <v>456</v>
      </c>
      <c r="D17" s="334" t="str">
        <f>IF(Badges!$R414="A","/","")</f>
        <v/>
      </c>
      <c r="E17" s="334" t="str">
        <f>IF(Badges!$R418="A","/","")</f>
        <v/>
      </c>
      <c r="F17" s="334" t="str">
        <f>IF(Badges!$R422="A","/","")</f>
        <v/>
      </c>
      <c r="G17" s="334" t="str">
        <f>IF(Badges!$R426="A","/","")</f>
        <v/>
      </c>
      <c r="H17" s="334" t="str">
        <f>IF(Badges!$R430="A","/","")</f>
        <v/>
      </c>
      <c r="I17" s="301" t="str">
        <f>IF(Summary!$AD22="E","E","")</f>
        <v/>
      </c>
      <c r="J17" s="301" t="str">
        <f>IF(Summary!$AE22="Y","R","")</f>
        <v/>
      </c>
      <c r="L17" s="360"/>
      <c r="M17" s="365" t="s">
        <v>1057</v>
      </c>
      <c r="N17" s="292" t="str">
        <f>IF(Badges!$R299="A","/","")</f>
        <v/>
      </c>
      <c r="O17" s="292" t="str">
        <f>IF(Badges!$R303="A","/","")</f>
        <v/>
      </c>
      <c r="P17" s="292" t="str">
        <f>IF(Badges!$R307="A","/","")</f>
        <v/>
      </c>
      <c r="Q17" s="292" t="str">
        <f>IF(Badges!$R311="A","/","")</f>
        <v/>
      </c>
      <c r="R17" s="292" t="str">
        <f>IF(Badges!$R315="A","/","")</f>
        <v/>
      </c>
      <c r="S17" s="293" t="str">
        <f>IF(Summary!$AD17="E","E","")</f>
        <v/>
      </c>
      <c r="T17" s="293" t="str">
        <f>IF(Summary!$AE17="Y","R","")</f>
        <v/>
      </c>
      <c r="W17" s="476" t="str">
        <f>'Fun Patches'!C18</f>
        <v>&lt;List Patch Here&gt;</v>
      </c>
      <c r="X17" s="475" t="str">
        <f>IF(Summary!$AD126="E","E","")</f>
        <v/>
      </c>
      <c r="Y17" s="475" t="str">
        <f>IF(Summary!$AE126="Y","R","")</f>
        <v/>
      </c>
      <c r="AA17" s="472"/>
      <c r="AB17" s="287"/>
      <c r="AC17" s="288"/>
    </row>
    <row r="18" spans="2:29" ht="12.95" customHeight="1" thickBot="1">
      <c r="B18" s="360"/>
      <c r="C18" s="365" t="s">
        <v>477</v>
      </c>
      <c r="D18" s="297" t="str">
        <f>IF(Badges!$R437="A","/","")</f>
        <v/>
      </c>
      <c r="E18" s="297" t="str">
        <f>IF(Badges!$R441="A","/","")</f>
        <v/>
      </c>
      <c r="F18" s="297" t="str">
        <f>IF(Badges!$R445="A","/","")</f>
        <v/>
      </c>
      <c r="G18" s="297" t="str">
        <f>IF(Badges!$R449="A","/","")</f>
        <v/>
      </c>
      <c r="H18" s="297" t="str">
        <f>IF(Badges!$R453="A","/","")</f>
        <v/>
      </c>
      <c r="I18" s="295" t="str">
        <f>IF(Summary!$AD23="E","E","")</f>
        <v/>
      </c>
      <c r="J18" s="295" t="str">
        <f>IF(Summary!$AE23="Y","R","")</f>
        <v/>
      </c>
      <c r="K18" s="285" t="str">
        <f>IF(COUNT(#REF!)=4,MAX(#REF!),"")</f>
        <v/>
      </c>
      <c r="L18" s="360"/>
      <c r="M18" s="365" t="s">
        <v>1058</v>
      </c>
      <c r="N18" s="292" t="str">
        <f>IF(Badges!$R57="A","/","")</f>
        <v/>
      </c>
      <c r="O18" s="292" t="str">
        <f>IF(Badges!$R61="A","/","")</f>
        <v/>
      </c>
      <c r="P18" s="292" t="str">
        <f>IF(Badges!$R65="A","/","")</f>
        <v/>
      </c>
      <c r="Q18" s="292" t="str">
        <f>IF(Badges!$R69="A","/","")</f>
        <v/>
      </c>
      <c r="R18" s="292" t="str">
        <f>IF(Badges!$R73="A","/","")</f>
        <v/>
      </c>
      <c r="S18" s="293" t="str">
        <f>IF(Summary!$AD6="E","E","")</f>
        <v/>
      </c>
      <c r="T18" s="293" t="str">
        <f>IF(Summary!$AE6="Y","R","")</f>
        <v/>
      </c>
      <c r="W18" s="476" t="str">
        <f>'Fun Patches'!C19</f>
        <v>&lt;List Patch Here&gt;</v>
      </c>
      <c r="X18" s="475" t="str">
        <f>IF(Summary!$AD127="E","E","")</f>
        <v/>
      </c>
      <c r="Y18" s="475" t="str">
        <f>IF(Summary!$AE127="Y","R","")</f>
        <v/>
      </c>
      <c r="AA18" s="472"/>
      <c r="AB18" s="287"/>
      <c r="AC18" s="288"/>
    </row>
    <row r="19" spans="2:29" ht="12.95" customHeight="1" thickBot="1">
      <c r="B19" s="360"/>
      <c r="C19" s="370" t="s">
        <v>530</v>
      </c>
      <c r="D19" s="292" t="str">
        <f>IF(Badges!$R496="A","/","")</f>
        <v/>
      </c>
      <c r="E19" s="292" t="str">
        <f>IF(Badges!$R500="A","/","")</f>
        <v/>
      </c>
      <c r="F19" s="292" t="str">
        <f>IF(Badges!$R504="A","/","")</f>
        <v/>
      </c>
      <c r="G19" s="292" t="str">
        <f>IF(Badges!$R508="A","/","")</f>
        <v/>
      </c>
      <c r="H19" s="292" t="str">
        <f>IF(Badges!$R512="A","/","")</f>
        <v/>
      </c>
      <c r="I19" s="293" t="str">
        <f>IF(Summary!$AD26="E","E","")</f>
        <v/>
      </c>
      <c r="J19" s="293" t="str">
        <f>IF(Summary!$AE26="Y","R","")</f>
        <v/>
      </c>
      <c r="L19" s="360"/>
      <c r="M19" s="381" t="s">
        <v>1091</v>
      </c>
      <c r="N19" s="376"/>
      <c r="O19" s="376"/>
      <c r="P19" s="376"/>
      <c r="Q19" s="376"/>
      <c r="R19" s="377"/>
      <c r="S19" s="295" t="str">
        <f>IF(Summary!$AD78="E","E","")</f>
        <v/>
      </c>
      <c r="T19" s="295" t="str">
        <f>IF(Summary!$AE78="Y","R","")</f>
        <v/>
      </c>
      <c r="U19" s="354" t="str">
        <f>IF(COUNTIF(S16:S19,"E")=4,"C"," ")</f>
        <v xml:space="preserve"> </v>
      </c>
      <c r="W19" s="476" t="str">
        <f>'Fun Patches'!C20</f>
        <v>&lt;List Patch Here&gt;</v>
      </c>
      <c r="X19" s="475" t="str">
        <f>IF(Summary!$AD128="E","E","")</f>
        <v/>
      </c>
      <c r="Y19" s="475" t="str">
        <f>IF(Summary!$AE128="Y","R","")</f>
        <v/>
      </c>
      <c r="AA19" s="472"/>
      <c r="AB19" s="287"/>
      <c r="AC19" s="288"/>
    </row>
    <row r="20" spans="2:29" ht="12.95" customHeight="1">
      <c r="B20" s="360"/>
      <c r="C20" s="365" t="s">
        <v>551</v>
      </c>
      <c r="D20" s="334" t="str">
        <f>IF(Badges!$R519="A","/","")</f>
        <v/>
      </c>
      <c r="E20" s="334" t="str">
        <f>IF(Badges!$R523="A","/","")</f>
        <v/>
      </c>
      <c r="F20" s="334" t="str">
        <f>IF(Badges!$R527="A","/","")</f>
        <v/>
      </c>
      <c r="G20" s="334" t="str">
        <f>IF(Badges!$R531="A","/","")</f>
        <v/>
      </c>
      <c r="H20" s="334" t="str">
        <f>IF(Badges!$R535="A","/","")</f>
        <v/>
      </c>
      <c r="I20" s="301" t="str">
        <f>IF(Summary!$AD27="E","E","")</f>
        <v/>
      </c>
      <c r="J20" s="301" t="str">
        <f>IF(Summary!$AE27="Y","R","")</f>
        <v/>
      </c>
      <c r="L20" s="360"/>
      <c r="M20" s="378" t="s">
        <v>935</v>
      </c>
      <c r="N20" s="379"/>
      <c r="O20" s="379"/>
      <c r="P20" s="379"/>
      <c r="Q20" s="379"/>
      <c r="R20" s="380"/>
      <c r="S20" s="293" t="str">
        <f>IF(Summary!$AD79="E","E","")</f>
        <v/>
      </c>
      <c r="T20" s="293" t="str">
        <f>IF(Summary!$AE79="Y","R","")</f>
        <v/>
      </c>
      <c r="W20" s="476" t="str">
        <f>'Fun Patches'!C21</f>
        <v>&lt;List Patch Here&gt;</v>
      </c>
      <c r="X20" s="475" t="str">
        <f>IF(Summary!$AD129="E","E","")</f>
        <v/>
      </c>
      <c r="Y20" s="475" t="str">
        <f>IF(Summary!$AE129="Y","R","")</f>
        <v/>
      </c>
      <c r="AA20" s="472"/>
      <c r="AB20" s="287"/>
      <c r="AC20" s="288"/>
    </row>
    <row r="21" spans="2:29" ht="12.95" customHeight="1" thickBot="1">
      <c r="B21" s="360"/>
      <c r="C21" s="374" t="s">
        <v>572</v>
      </c>
      <c r="D21" s="297" t="str">
        <f>IF(Badges!$R542="A","/","")</f>
        <v/>
      </c>
      <c r="E21" s="297" t="str">
        <f>IF(Badges!$R546="A","/","")</f>
        <v/>
      </c>
      <c r="F21" s="297" t="str">
        <f>IF(Badges!$R550="A","/","")</f>
        <v/>
      </c>
      <c r="G21" s="297" t="str">
        <f>IF(Badges!$R554="A","/","")</f>
        <v/>
      </c>
      <c r="H21" s="297" t="str">
        <f>IF(Badges!$R558="A","/","")</f>
        <v/>
      </c>
      <c r="I21" s="295" t="str">
        <f>IF(Summary!$AD28="E","E","")</f>
        <v/>
      </c>
      <c r="J21" s="295" t="str">
        <f>IF(Summary!$AE28="Y","R","")</f>
        <v/>
      </c>
      <c r="L21" s="360"/>
      <c r="M21" s="371" t="s">
        <v>1092</v>
      </c>
      <c r="N21" s="372"/>
      <c r="O21" s="372"/>
      <c r="P21" s="372"/>
      <c r="Q21" s="372"/>
      <c r="R21" s="373"/>
      <c r="S21" s="295" t="str">
        <f>IF(Summary!$AD80="E","E","")</f>
        <v/>
      </c>
      <c r="T21" s="295" t="str">
        <f>IF(Summary!$AE80="Y","R","")</f>
        <v/>
      </c>
      <c r="U21" s="354" t="str">
        <f>IF(COUNTIF(S20:S21,"E")=2,"C"," ")</f>
        <v xml:space="preserve"> </v>
      </c>
      <c r="W21" s="476" t="str">
        <f>'Fun Patches'!C22</f>
        <v>&lt;List Patch Here&gt;</v>
      </c>
      <c r="X21" s="475" t="str">
        <f>IF(Summary!$AD130="E","E","")</f>
        <v/>
      </c>
      <c r="Y21" s="475" t="str">
        <f>IF(Summary!$AE130="Y","R","")</f>
        <v/>
      </c>
      <c r="AA21" s="472"/>
      <c r="AB21" s="287"/>
      <c r="AC21" s="288"/>
    </row>
    <row r="22" spans="2:29" ht="12.95" customHeight="1">
      <c r="B22" s="360"/>
      <c r="C22" s="365" t="s">
        <v>593</v>
      </c>
      <c r="D22" s="292" t="str">
        <f>IF(Badges!$R565="A","/","")</f>
        <v/>
      </c>
      <c r="E22" s="292" t="str">
        <f>IF(Badges!$R569="A","/","")</f>
        <v/>
      </c>
      <c r="F22" s="292" t="str">
        <f>IF(Badges!$R573="A","/","")</f>
        <v/>
      </c>
      <c r="G22" s="292" t="str">
        <f>IF(Badges!$R577="A","/","")</f>
        <v/>
      </c>
      <c r="H22" s="292" t="str">
        <f>IF(Badges!$R581="A","/","")</f>
        <v/>
      </c>
      <c r="I22" s="293" t="str">
        <f>IF(Summary!$AD29="E","E","")</f>
        <v/>
      </c>
      <c r="J22" s="293" t="str">
        <f>IF(Summary!$AE29="Y","R","")</f>
        <v/>
      </c>
      <c r="K22" s="285" t="str">
        <f>IF(COUNT(#REF!)=2,MAX(#REF!),"")</f>
        <v/>
      </c>
      <c r="L22" s="360"/>
      <c r="M22" s="362" t="s">
        <v>942</v>
      </c>
      <c r="N22" s="363"/>
      <c r="O22" s="363"/>
      <c r="P22" s="363"/>
      <c r="Q22" s="363"/>
      <c r="R22" s="364"/>
      <c r="S22" s="293" t="str">
        <f>IF(Summary!$AD81="E","E","")</f>
        <v/>
      </c>
      <c r="T22" s="293" t="str">
        <f>IF(Summary!$AE81="Y","R","")</f>
        <v/>
      </c>
      <c r="U22" s="354" t="str">
        <f>IF(COUNTIF(S22:S23,"E")=2,"C"," ")</f>
        <v xml:space="preserve"> </v>
      </c>
      <c r="W22" s="476" t="str">
        <f>'Fun Patches'!C23</f>
        <v>&lt;List Patch Here&gt;</v>
      </c>
      <c r="X22" s="475" t="str">
        <f>IF(Summary!$AD131="E","E","")</f>
        <v/>
      </c>
      <c r="Y22" s="475" t="str">
        <f>IF(Summary!$AE131="Y","R","")</f>
        <v/>
      </c>
      <c r="AA22" s="472"/>
      <c r="AB22" s="287"/>
      <c r="AC22" s="288"/>
    </row>
    <row r="23" spans="2:29" ht="12.95" customHeight="1" thickBot="1">
      <c r="B23" s="360"/>
      <c r="C23" s="365" t="s">
        <v>614</v>
      </c>
      <c r="D23" s="334" t="str">
        <f>IF(Badges!$R588="A","/","")</f>
        <v/>
      </c>
      <c r="E23" s="334" t="str">
        <f>IF(Badges!$R592="A","/","")</f>
        <v/>
      </c>
      <c r="F23" s="334" t="str">
        <f>IF(Badges!$R596="A","/","")</f>
        <v/>
      </c>
      <c r="G23" s="334" t="str">
        <f>IF(Badges!$R600="A","/","")</f>
        <v/>
      </c>
      <c r="H23" s="334" t="str">
        <f>IF(Badges!$R604="A","/","")</f>
        <v/>
      </c>
      <c r="I23" s="301" t="str">
        <f>IF(Summary!$AD30="E","E","")</f>
        <v/>
      </c>
      <c r="J23" s="301" t="str">
        <f>IF(Summary!$AE30="Y","R","")</f>
        <v/>
      </c>
      <c r="L23" s="360"/>
      <c r="M23" s="375" t="s">
        <v>1093</v>
      </c>
      <c r="N23" s="376"/>
      <c r="O23" s="376"/>
      <c r="P23" s="376"/>
      <c r="Q23" s="376"/>
      <c r="R23" s="377"/>
      <c r="S23" s="295" t="str">
        <f>IF(Summary!$AD82="E","E","")</f>
        <v/>
      </c>
      <c r="T23" s="295" t="str">
        <f>IF(Summary!$AE82="Y","R","")</f>
        <v/>
      </c>
      <c r="U23" s="354" t="str">
        <f>IF(COUNTIF(S24:S25,"E")=2,"C"," ")</f>
        <v xml:space="preserve"> </v>
      </c>
      <c r="W23" s="476" t="str">
        <f>'Fun Patches'!C24</f>
        <v>&lt;List Patch Here&gt;</v>
      </c>
      <c r="X23" s="475" t="str">
        <f>IF(Summary!$AD132="E","E","")</f>
        <v/>
      </c>
      <c r="Y23" s="475" t="str">
        <f>IF(Summary!$AE132="Y","R","")</f>
        <v/>
      </c>
      <c r="AA23" s="472"/>
      <c r="AB23" s="287"/>
      <c r="AC23" s="288"/>
    </row>
    <row r="24" spans="2:29" ht="12.95" customHeight="1" thickBot="1">
      <c r="B24" s="360"/>
      <c r="C24" s="365" t="s">
        <v>635</v>
      </c>
      <c r="D24" s="297" t="str">
        <f>IF(Badges!$R611="A","/","")</f>
        <v/>
      </c>
      <c r="E24" s="297" t="str">
        <f>IF(Badges!$R615="A","/","")</f>
        <v/>
      </c>
      <c r="F24" s="297" t="str">
        <f>IF(Badges!$R619="A","/","")</f>
        <v/>
      </c>
      <c r="G24" s="297" t="str">
        <f>IF(Badges!$R623="A","/","")</f>
        <v/>
      </c>
      <c r="H24" s="297" t="str">
        <f>IF(Badges!$R627="A","/","")</f>
        <v/>
      </c>
      <c r="I24" s="295" t="str">
        <f>IF(Summary!$AD31="E","E","")</f>
        <v/>
      </c>
      <c r="J24" s="295" t="str">
        <f>IF(Summary!$AE31="Y","R","")</f>
        <v/>
      </c>
      <c r="K24" s="285" t="str">
        <f>IF(COUNT(#REF!)=2,MAX(#REF!),"")</f>
        <v/>
      </c>
      <c r="L24" s="360"/>
      <c r="M24" s="378" t="s">
        <v>948</v>
      </c>
      <c r="N24" s="379"/>
      <c r="O24" s="379"/>
      <c r="P24" s="379"/>
      <c r="Q24" s="379"/>
      <c r="R24" s="380"/>
      <c r="S24" s="293" t="str">
        <f>IF(Summary!$AD83="E","E","")</f>
        <v/>
      </c>
      <c r="T24" s="293" t="str">
        <f>IF(Summary!$AE83="Y","R","")</f>
        <v/>
      </c>
      <c r="U24" s="439"/>
      <c r="W24" s="476" t="str">
        <f>'Fun Patches'!C25</f>
        <v>&lt;List Patch Here&gt;</v>
      </c>
      <c r="X24" s="475" t="str">
        <f>IF(Summary!$AD133="E","E","")</f>
        <v/>
      </c>
      <c r="Y24" s="475" t="str">
        <f>IF(Summary!$AE133="Y","R","")</f>
        <v/>
      </c>
      <c r="AA24" s="472"/>
      <c r="AB24" s="287"/>
      <c r="AC24" s="288"/>
    </row>
    <row r="25" spans="2:29" ht="12.95" customHeight="1">
      <c r="B25" s="360"/>
      <c r="C25" s="370" t="s">
        <v>655</v>
      </c>
      <c r="D25" s="292" t="str">
        <f>IF(Badges!$R634="A","/","")</f>
        <v/>
      </c>
      <c r="E25" s="292" t="str">
        <f>IF(Badges!$R638="A","/","")</f>
        <v/>
      </c>
      <c r="F25" s="292" t="str">
        <f>IF(Badges!$R642="A","/","")</f>
        <v/>
      </c>
      <c r="G25" s="292" t="str">
        <f>IF(Badges!$R646="A","/","")</f>
        <v/>
      </c>
      <c r="H25" s="292" t="str">
        <f>IF(Badges!$R650="A","/","")</f>
        <v/>
      </c>
      <c r="I25" s="293" t="str">
        <f>IF(Summary!$AD32="E","E","")</f>
        <v/>
      </c>
      <c r="J25" s="293" t="str">
        <f>IF(Summary!$AE32="Y","R","")</f>
        <v/>
      </c>
      <c r="L25" s="360"/>
      <c r="M25" s="375" t="s">
        <v>1094</v>
      </c>
      <c r="N25" s="376"/>
      <c r="O25" s="376"/>
      <c r="P25" s="376"/>
      <c r="Q25" s="376"/>
      <c r="R25" s="377"/>
      <c r="S25" s="293" t="str">
        <f>IF(Summary!$AD84="E","E","")</f>
        <v/>
      </c>
      <c r="T25" s="293" t="str">
        <f>IF(Summary!$AE84="Y","R","")</f>
        <v/>
      </c>
      <c r="U25" s="607" t="s">
        <v>1136</v>
      </c>
      <c r="W25" s="476" t="str">
        <f>'Fun Patches'!C26</f>
        <v>&lt;List Patch Here&gt;</v>
      </c>
      <c r="X25" s="475" t="str">
        <f>IF(Summary!$AD134="E","E","")</f>
        <v/>
      </c>
      <c r="Y25" s="475" t="str">
        <f>IF(Summary!$AE134="Y","R","")</f>
        <v/>
      </c>
      <c r="AA25" s="472"/>
      <c r="AB25" s="287"/>
      <c r="AC25" s="288"/>
    </row>
    <row r="26" spans="2:29" ht="12.95" customHeight="1">
      <c r="B26" s="360"/>
      <c r="C26" s="365" t="s">
        <v>692</v>
      </c>
      <c r="D26" s="334" t="str">
        <f>IF(Badges!$R680="A","/","")</f>
        <v/>
      </c>
      <c r="E26" s="334" t="str">
        <f>IF(Badges!$R684="A","/","")</f>
        <v/>
      </c>
      <c r="F26" s="334" t="str">
        <f>IF(Badges!$R688="A","/","")</f>
        <v/>
      </c>
      <c r="G26" s="334" t="str">
        <f>IF(Badges!$R692="A","/","")</f>
        <v/>
      </c>
      <c r="H26" s="334" t="str">
        <f>IF(Badges!$R696="A","/","")</f>
        <v/>
      </c>
      <c r="I26" s="301" t="str">
        <f>IF(Summary!$AD34="E","E","")</f>
        <v/>
      </c>
      <c r="J26" s="301" t="str">
        <f>IF(Summary!$AE34="Y","R","")</f>
        <v/>
      </c>
      <c r="K26" s="285" t="str">
        <f>IF(COUNT(#REF!)=2,MAX(#REF!),"")</f>
        <v/>
      </c>
      <c r="L26" s="398"/>
      <c r="M26" s="398"/>
      <c r="N26" s="399"/>
      <c r="O26" s="399"/>
      <c r="P26" s="399"/>
      <c r="Q26" s="399"/>
      <c r="R26" s="399"/>
      <c r="S26" s="470"/>
      <c r="T26" s="470"/>
      <c r="U26" s="607"/>
      <c r="W26" s="476" t="str">
        <f>'Fun Patches'!C27</f>
        <v>&lt;List Patch Here&gt;</v>
      </c>
      <c r="X26" s="475" t="str">
        <f>IF(Summary!$AD135="E","E","")</f>
        <v/>
      </c>
      <c r="Y26" s="475" t="str">
        <f>IF(Summary!$AE135="Y","R","")</f>
        <v/>
      </c>
      <c r="AA26" s="472"/>
      <c r="AB26" s="287"/>
      <c r="AC26" s="288"/>
    </row>
    <row r="27" spans="2:29" ht="12.95" customHeight="1" thickBot="1">
      <c r="B27" s="360"/>
      <c r="C27" s="374" t="s">
        <v>713</v>
      </c>
      <c r="D27" s="297" t="str">
        <f>IF(Badges!$R703="A","/","")</f>
        <v/>
      </c>
      <c r="E27" s="297" t="str">
        <f>IF(Badges!$R707="A","/","")</f>
        <v/>
      </c>
      <c r="F27" s="297" t="str">
        <f>IF(Badges!$R711="A","/","")</f>
        <v/>
      </c>
      <c r="G27" s="297" t="str">
        <f>IF(Badges!$R715="A","/","")</f>
        <v/>
      </c>
      <c r="H27" s="297" t="str">
        <f>IF(Badges!$R719="A","/","")</f>
        <v/>
      </c>
      <c r="I27" s="295" t="str">
        <f>IF(Summary!$AD35="E","E","")</f>
        <v/>
      </c>
      <c r="J27" s="295" t="str">
        <f>IF(Summary!$AE35="Y","R","")</f>
        <v/>
      </c>
      <c r="L27" s="300"/>
      <c r="M27" s="300"/>
      <c r="N27" s="300"/>
      <c r="O27" s="300"/>
      <c r="P27" s="300"/>
      <c r="Q27" s="300"/>
      <c r="R27" s="300"/>
      <c r="S27" s="307"/>
      <c r="T27" s="307"/>
      <c r="U27" s="607"/>
      <c r="W27" s="476" t="str">
        <f>'Fun Patches'!C28</f>
        <v>&lt;List Patch Here&gt;</v>
      </c>
      <c r="X27" s="475" t="str">
        <f>IF(Summary!$AD136="E","E","")</f>
        <v/>
      </c>
      <c r="Y27" s="475" t="str">
        <f>IF(Summary!$AE136="Y","R","")</f>
        <v/>
      </c>
      <c r="AA27" s="472"/>
      <c r="AB27" s="287"/>
      <c r="AC27" s="288"/>
    </row>
    <row r="28" spans="2:29" ht="12.95" customHeight="1">
      <c r="B28" s="360"/>
      <c r="C28" s="365" t="s">
        <v>734</v>
      </c>
      <c r="D28" s="292" t="str">
        <f>IF(Badges!$R726="A","/","")</f>
        <v/>
      </c>
      <c r="E28" s="292" t="str">
        <f>IF(Badges!$R730="A","/","")</f>
        <v/>
      </c>
      <c r="F28" s="292" t="str">
        <f>IF(Badges!$R734="A","/","")</f>
        <v/>
      </c>
      <c r="G28" s="292" t="str">
        <f>IF(Badges!$R738="A","/","")</f>
        <v/>
      </c>
      <c r="H28" s="292" t="str">
        <f>IF(Badges!$R742="A","/","")</f>
        <v/>
      </c>
      <c r="I28" s="293" t="str">
        <f>IF(Summary!$AD36="E","E","")</f>
        <v/>
      </c>
      <c r="J28" s="293" t="str">
        <f>IF(Summary!$AE36="Y","R","")</f>
        <v/>
      </c>
      <c r="L28" s="611" t="str">
        <f>'Age-Level'!C117</f>
        <v>Investiture</v>
      </c>
      <c r="M28" s="611"/>
      <c r="N28" s="611"/>
      <c r="O28" s="611"/>
      <c r="P28" s="611"/>
      <c r="Q28" s="611"/>
      <c r="R28" s="613"/>
      <c r="S28" s="293" t="str">
        <f>IF(Summary!$AD108="E","E","")</f>
        <v/>
      </c>
      <c r="T28" s="293" t="str">
        <f>IF(Summary!$AE108="Y","R","")</f>
        <v/>
      </c>
      <c r="U28" s="607"/>
      <c r="W28" s="476" t="str">
        <f>'Fun Patches'!C29</f>
        <v>&lt;List Patch Here&gt;</v>
      </c>
      <c r="X28" s="475" t="str">
        <f>IF(Summary!$AD137="E","E","")</f>
        <v/>
      </c>
      <c r="Y28" s="475" t="str">
        <f>IF(Summary!$AE137="Y","R","")</f>
        <v/>
      </c>
      <c r="AA28" s="472"/>
      <c r="AB28" s="287"/>
      <c r="AC28" s="288"/>
    </row>
    <row r="29" spans="2:29" ht="12.95" customHeight="1">
      <c r="B29" s="360"/>
      <c r="C29" s="365" t="s">
        <v>1059</v>
      </c>
      <c r="D29" s="334" t="str">
        <f>IF(Badges!$R103="A","/","")</f>
        <v/>
      </c>
      <c r="E29" s="334" t="str">
        <f>IF(Badges!$R107="A","/","")</f>
        <v/>
      </c>
      <c r="F29" s="334" t="str">
        <f>IF(Badges!$R111="A","/","")</f>
        <v/>
      </c>
      <c r="G29" s="334" t="str">
        <f>IF(Badges!$R115="A","/","")</f>
        <v/>
      </c>
      <c r="H29" s="334" t="str">
        <f>IF(Badges!$R119="A","/","")</f>
        <v/>
      </c>
      <c r="I29" s="301" t="str">
        <f>IF(Summary!$AD8="E","E","")</f>
        <v/>
      </c>
      <c r="J29" s="301" t="str">
        <f>IF(Summary!$AE8="Y","R","")</f>
        <v/>
      </c>
      <c r="L29" s="611" t="str">
        <f>'Age-Level'!C118</f>
        <v>Rededication (1st year)</v>
      </c>
      <c r="M29" s="611"/>
      <c r="N29" s="611"/>
      <c r="O29" s="611"/>
      <c r="P29" s="611"/>
      <c r="Q29" s="611"/>
      <c r="R29" s="613"/>
      <c r="S29" s="293" t="str">
        <f>IF(Summary!$AD109="E","E","")</f>
        <v/>
      </c>
      <c r="T29" s="293" t="str">
        <f>IF(Summary!$AE109="Y","R","")</f>
        <v/>
      </c>
      <c r="U29" s="607"/>
      <c r="W29" s="476" t="str">
        <f>'Fun Patches'!C30</f>
        <v>&lt;List Patch Here&gt;</v>
      </c>
      <c r="X29" s="475" t="str">
        <f>IF(Summary!$AD138="E","E","")</f>
        <v/>
      </c>
      <c r="Y29" s="475" t="str">
        <f>IF(Summary!$AE138="Y","R","")</f>
        <v/>
      </c>
      <c r="AA29" s="472"/>
      <c r="AB29" s="287"/>
      <c r="AC29" s="288"/>
    </row>
    <row r="30" spans="2:29" ht="12.95" customHeight="1" thickBot="1">
      <c r="B30" s="360"/>
      <c r="C30" s="369" t="s">
        <v>1095</v>
      </c>
      <c r="D30" s="297" t="str">
        <f>IF(Badges!$R749="A","/","")</f>
        <v/>
      </c>
      <c r="E30" s="297" t="str">
        <f>IF(Badges!$R753="A","/","")</f>
        <v/>
      </c>
      <c r="F30" s="297" t="str">
        <f>IF(Badges!$R757="A","/","")</f>
        <v/>
      </c>
      <c r="G30" s="297" t="str">
        <f>IF(Badges!$R761="A","/","")</f>
        <v/>
      </c>
      <c r="H30" s="297" t="str">
        <f>IF(Badges!$R765="A","/","")</f>
        <v/>
      </c>
      <c r="I30" s="295" t="str">
        <f>IF(Summary!$AD37="E","E","")</f>
        <v/>
      </c>
      <c r="J30" s="295" t="str">
        <f>IF(Summary!$AE37="Y","R","")</f>
        <v/>
      </c>
      <c r="L30" s="611" t="str">
        <f>'Age-Level'!C119</f>
        <v>Rededication (2nd year)</v>
      </c>
      <c r="M30" s="611"/>
      <c r="N30" s="611"/>
      <c r="O30" s="611"/>
      <c r="P30" s="611"/>
      <c r="Q30" s="611"/>
      <c r="R30" s="613"/>
      <c r="S30" s="293" t="str">
        <f>IF(Summary!$AD110="E","E","")</f>
        <v/>
      </c>
      <c r="T30" s="293" t="str">
        <f>IF(Summary!$AE110="Y","R","")</f>
        <v/>
      </c>
      <c r="U30" s="607"/>
      <c r="W30" s="476" t="str">
        <f>'Fun Patches'!C31</f>
        <v>&lt;List Patch Here&gt;</v>
      </c>
      <c r="X30" s="475" t="str">
        <f>IF(Summary!$AD139="E","E","")</f>
        <v/>
      </c>
      <c r="Y30" s="475" t="str">
        <f>IF(Summary!$AE139="Y","R","")</f>
        <v/>
      </c>
      <c r="AA30" s="472"/>
      <c r="AB30" s="287"/>
      <c r="AC30" s="288"/>
    </row>
    <row r="31" spans="2:29" ht="12.95" customHeight="1">
      <c r="B31" s="360"/>
      <c r="C31" s="370" t="s">
        <v>756</v>
      </c>
      <c r="D31" s="292" t="str">
        <f>IF(Badges!$R772="A","/","")</f>
        <v/>
      </c>
      <c r="E31" s="292" t="str">
        <f>IF(Badges!$R776="A","/","")</f>
        <v/>
      </c>
      <c r="F31" s="292" t="str">
        <f>IF(Badges!$R780="A","/","")</f>
        <v/>
      </c>
      <c r="G31" s="292" t="str">
        <f>IF(Badges!$R784="A","/","")</f>
        <v/>
      </c>
      <c r="H31" s="292" t="str">
        <f>IF(Badges!$R788="A","/","")</f>
        <v/>
      </c>
      <c r="I31" s="293" t="str">
        <f>IF(Summary!$AD38="E","E","")</f>
        <v/>
      </c>
      <c r="J31" s="293" t="str">
        <f>IF(Summary!$AE38="Y","R","")</f>
        <v/>
      </c>
      <c r="L31" s="611" t="str">
        <f>'Age-Level'!C120</f>
        <v>Rededication (3rd year)</v>
      </c>
      <c r="M31" s="611"/>
      <c r="N31" s="611"/>
      <c r="O31" s="611"/>
      <c r="P31" s="611"/>
      <c r="Q31" s="611"/>
      <c r="R31" s="613"/>
      <c r="S31" s="293" t="str">
        <f>IF(Summary!$AD111="E","E","")</f>
        <v/>
      </c>
      <c r="T31" s="293" t="str">
        <f>IF(Summary!$AE111="Y","R","")</f>
        <v/>
      </c>
      <c r="U31" s="607"/>
      <c r="W31" s="476" t="str">
        <f>'Fun Patches'!C32</f>
        <v>&lt;List Patch Here&gt;</v>
      </c>
      <c r="X31" s="475" t="str">
        <f>IF(Summary!$AD140="E","E","")</f>
        <v/>
      </c>
      <c r="Y31" s="475" t="str">
        <f>IF(Summary!$AE140="Y","R","")</f>
        <v/>
      </c>
      <c r="AA31" s="472"/>
      <c r="AB31" s="287"/>
      <c r="AC31" s="288"/>
    </row>
    <row r="32" spans="2:29" ht="12.95" customHeight="1" thickBot="1">
      <c r="B32" s="360"/>
      <c r="C32" s="374" t="s">
        <v>777</v>
      </c>
      <c r="D32" s="297" t="str">
        <f>IF(Badges!$R791="C","/","")</f>
        <v/>
      </c>
      <c r="E32" s="297" t="str">
        <f>IF(Badges!$R792="C","/","")</f>
        <v/>
      </c>
      <c r="F32" s="297" t="str">
        <f>IF(Badges!$R793="C","/","")</f>
        <v/>
      </c>
      <c r="G32" s="297" t="str">
        <f>IF(Badges!$R794="C","/","")</f>
        <v/>
      </c>
      <c r="H32" s="297" t="str">
        <f>IF(Badges!$R795="C","/","")</f>
        <v/>
      </c>
      <c r="I32" s="295" t="str">
        <f>IF(Summary!$AD39="E","E","")</f>
        <v/>
      </c>
      <c r="J32" s="295" t="str">
        <f>IF(Summary!$AE39="Y","R","")</f>
        <v/>
      </c>
      <c r="L32" s="398"/>
      <c r="M32" s="398"/>
      <c r="N32" s="399"/>
      <c r="O32" s="399"/>
      <c r="P32" s="399"/>
      <c r="Q32" s="399"/>
      <c r="R32" s="399"/>
      <c r="S32" s="470"/>
      <c r="T32" s="470"/>
      <c r="U32" s="607"/>
      <c r="W32" s="476" t="str">
        <f>'Fun Patches'!C33</f>
        <v>&lt;List Patch Here&gt;</v>
      </c>
      <c r="X32" s="475" t="str">
        <f>IF(Summary!$AD141="E","E","")</f>
        <v/>
      </c>
      <c r="Y32" s="475" t="str">
        <f>IF(Summary!$AE141="Y","R","")</f>
        <v/>
      </c>
      <c r="AA32" s="472"/>
      <c r="AB32" s="287"/>
      <c r="AC32" s="288"/>
    </row>
    <row r="33" spans="2:29" ht="12.95" customHeight="1">
      <c r="B33" s="360"/>
      <c r="C33" s="361" t="s">
        <v>1096</v>
      </c>
      <c r="D33" s="292" t="str">
        <f>IF(Badges!$R802="A","/","")</f>
        <v/>
      </c>
      <c r="E33" s="292" t="str">
        <f>IF(Badges!$R806="A","/","")</f>
        <v/>
      </c>
      <c r="F33" s="292" t="str">
        <f>IF(Badges!$R810="A","/","")</f>
        <v/>
      </c>
      <c r="G33" s="292" t="str">
        <f>IF(Badges!$R814="A","/","")</f>
        <v/>
      </c>
      <c r="H33" s="292" t="str">
        <f>IF(Badges!$R818="A","/","")</f>
        <v/>
      </c>
      <c r="I33" s="293" t="str">
        <f>IF(Summary!$AD40="E","E","")</f>
        <v/>
      </c>
      <c r="J33" s="293" t="str">
        <f>IF(Summary!$AE40="Y","R","")</f>
        <v/>
      </c>
      <c r="L33" s="300"/>
      <c r="M33" s="300"/>
      <c r="N33" s="300"/>
      <c r="O33" s="300"/>
      <c r="P33" s="300"/>
      <c r="Q33" s="300"/>
      <c r="R33" s="300"/>
      <c r="S33" s="307"/>
      <c r="T33" s="307"/>
      <c r="U33" s="607"/>
      <c r="W33" s="476" t="str">
        <f>'Fun Patches'!C34</f>
        <v>&lt;List Patch Here&gt;</v>
      </c>
      <c r="X33" s="475" t="str">
        <f>IF(Summary!$AD142="E","E","")</f>
        <v/>
      </c>
      <c r="Y33" s="475" t="str">
        <f>IF(Summary!$AE142="Y","R","")</f>
        <v/>
      </c>
      <c r="AA33" s="472"/>
      <c r="AB33" s="287"/>
      <c r="AC33" s="288"/>
    </row>
    <row r="34" spans="2:29" ht="12.95" customHeight="1">
      <c r="B34" s="360"/>
      <c r="C34" s="369" t="s">
        <v>1060</v>
      </c>
      <c r="D34" s="334" t="str">
        <f>IF(Badges!$R825="A","/","")</f>
        <v/>
      </c>
      <c r="E34" s="334" t="str">
        <f>IF(Badges!$R829="A","/","")</f>
        <v/>
      </c>
      <c r="F34" s="334" t="str">
        <f>IF(Badges!$R833="A","/","")</f>
        <v/>
      </c>
      <c r="G34" s="334" t="str">
        <f>IF(Badges!$R837="A","/","")</f>
        <v/>
      </c>
      <c r="H34" s="334" t="str">
        <f>IF(Badges!$R841="A","/","")</f>
        <v/>
      </c>
      <c r="I34" s="301" t="str">
        <f>IF(Summary!$AD41="E","E","")</f>
        <v/>
      </c>
      <c r="J34" s="301" t="str">
        <f>IF(Summary!$AE41="Y","R","")</f>
        <v/>
      </c>
      <c r="L34" s="612" t="str">
        <f>'Council Own'!B6</f>
        <v>&lt;&lt;List Badge 1 Here&gt;&gt;</v>
      </c>
      <c r="M34" s="613"/>
      <c r="N34" s="292" t="str">
        <f>IF('Council Own'!$R11="A","/","")</f>
        <v/>
      </c>
      <c r="O34" s="292" t="str">
        <f>IF('Council Own'!$R15="A","/","")</f>
        <v/>
      </c>
      <c r="P34" s="292" t="str">
        <f>IF('Council Own'!$R19="A","/","")</f>
        <v/>
      </c>
      <c r="Q34" s="292" t="str">
        <f>IF('Council Own'!$R23="A","/","")</f>
        <v/>
      </c>
      <c r="R34" s="292" t="str">
        <f>IF('Council Own'!$R27="A","/","")</f>
        <v/>
      </c>
      <c r="S34" s="293" t="str">
        <f>IF(Summary!$AD86="E","E","")</f>
        <v/>
      </c>
      <c r="T34" s="308" t="str">
        <f>IF(Summary!$AE86="Y","R","")</f>
        <v/>
      </c>
      <c r="U34" s="607"/>
      <c r="W34" s="476" t="str">
        <f>'Fun Patches'!C35</f>
        <v>&lt;List Patch Here&gt;</v>
      </c>
      <c r="X34" s="475" t="str">
        <f>IF(Summary!$AD143="E","E","")</f>
        <v/>
      </c>
      <c r="Y34" s="475" t="str">
        <f>IF(Summary!$AE143="Y","R","")</f>
        <v/>
      </c>
      <c r="AA34" s="472"/>
      <c r="AB34" s="287"/>
      <c r="AC34" s="288"/>
    </row>
    <row r="35" spans="2:29" ht="12.95" customHeight="1">
      <c r="L35" s="612" t="str">
        <f>'Council Own'!B30</f>
        <v>&lt;&lt;List Badge 2 Here&gt;&gt;</v>
      </c>
      <c r="M35" s="613"/>
      <c r="N35" s="292" t="str">
        <f>IF('Council Own'!$R35="A","/","")</f>
        <v/>
      </c>
      <c r="O35" s="292" t="str">
        <f>IF('Council Own'!$R39="A","/","")</f>
        <v/>
      </c>
      <c r="P35" s="292" t="str">
        <f>IF('Council Own'!$R43="A","/","")</f>
        <v/>
      </c>
      <c r="Q35" s="292" t="str">
        <f>IF('Council Own'!$R47="A","/","")</f>
        <v/>
      </c>
      <c r="R35" s="292" t="str">
        <f>IF('Council Own'!$R51="A","/","")</f>
        <v/>
      </c>
      <c r="S35" s="293" t="str">
        <f>IF(Summary!$AD87="E","E","")</f>
        <v/>
      </c>
      <c r="T35" s="308" t="str">
        <f>IF(Summary!$AE87="Y","R","")</f>
        <v/>
      </c>
      <c r="U35" s="607"/>
      <c r="W35" s="476" t="str">
        <f>'Fun Patches'!C36</f>
        <v>&lt;List Patch Here&gt;</v>
      </c>
      <c r="X35" s="475" t="str">
        <f>IF(Summary!$AD144="E","E","")</f>
        <v/>
      </c>
      <c r="Y35" s="475" t="str">
        <f>IF(Summary!$AE144="Y","R","")</f>
        <v/>
      </c>
      <c r="AA35" s="472"/>
      <c r="AB35" s="287"/>
      <c r="AC35" s="288"/>
    </row>
    <row r="36" spans="2:29" ht="12.95" customHeight="1">
      <c r="L36" s="614" t="str">
        <f>'Council Own'!B54</f>
        <v>&lt;&lt;List Badge 3 Here&gt;&gt;</v>
      </c>
      <c r="M36" s="615"/>
      <c r="N36" s="334" t="str">
        <f>IF('Council Own'!$R59="A","/","")</f>
        <v/>
      </c>
      <c r="O36" s="334" t="str">
        <f>IF('Council Own'!$R63="A","/","")</f>
        <v/>
      </c>
      <c r="P36" s="334" t="str">
        <f>IF('Council Own'!$R67="A","/","")</f>
        <v/>
      </c>
      <c r="Q36" s="334" t="str">
        <f>IF('Council Own'!$R71="A","/","")</f>
        <v/>
      </c>
      <c r="R36" s="334" t="str">
        <f>IF('Council Own'!$R75="A","/","")</f>
        <v/>
      </c>
      <c r="S36" s="301" t="str">
        <f>IF(Summary!$AD88="E","E","")</f>
        <v/>
      </c>
      <c r="T36" s="335" t="str">
        <f>IF(Summary!$AE88="Y","R","")</f>
        <v/>
      </c>
      <c r="U36" s="607"/>
      <c r="W36" s="476" t="str">
        <f>'Fun Patches'!C37</f>
        <v>&lt;List Patch Here&gt;</v>
      </c>
      <c r="X36" s="475" t="str">
        <f>IF(Summary!$AD145="E","E","")</f>
        <v/>
      </c>
      <c r="Y36" s="475" t="str">
        <f>IF(Summary!$AE145="Y","R","")</f>
        <v/>
      </c>
      <c r="AA36" s="472"/>
      <c r="AB36" s="287"/>
      <c r="AC36" s="288"/>
    </row>
    <row r="37" spans="2:29" ht="12.95" customHeight="1">
      <c r="B37" s="382"/>
      <c r="C37" s="361" t="s">
        <v>509</v>
      </c>
      <c r="D37" s="292" t="str">
        <f>IF(Badges!$R473="A","/","")</f>
        <v/>
      </c>
      <c r="E37" s="292" t="str">
        <f>IF(Badges!$R477="A","/","")</f>
        <v/>
      </c>
      <c r="F37" s="292" t="str">
        <f>IF(Badges!$R481="A","/","")</f>
        <v/>
      </c>
      <c r="G37" s="292" t="str">
        <f>IF(Badges!$R485="A","/","")</f>
        <v/>
      </c>
      <c r="H37" s="292" t="str">
        <f>IF(Badges!$R489="A","/","")</f>
        <v/>
      </c>
      <c r="I37" s="293" t="str">
        <f>IF(Summary!$AD25="E","E","")</f>
        <v/>
      </c>
      <c r="J37" s="293" t="str">
        <f>IF(Summary!$AE25="Y","R","")</f>
        <v/>
      </c>
      <c r="L37" s="614" t="str">
        <f>'Council Own'!B78</f>
        <v>&lt;&lt;List Badge 4 Here&gt;&gt;</v>
      </c>
      <c r="M37" s="615"/>
      <c r="N37" s="334" t="str">
        <f>IF('Council Own'!$R83="A","/","")</f>
        <v/>
      </c>
      <c r="O37" s="334" t="str">
        <f>IF('Council Own'!$R87="A","/","")</f>
        <v/>
      </c>
      <c r="P37" s="334" t="str">
        <f>IF('Council Own'!$R91="A","/","")</f>
        <v/>
      </c>
      <c r="Q37" s="334" t="str">
        <f>IF('Council Own'!$R95="A","/","")</f>
        <v/>
      </c>
      <c r="R37" s="334" t="str">
        <f>IF('Council Own'!$R99="A","/","")</f>
        <v/>
      </c>
      <c r="S37" s="301" t="str">
        <f>IF(Summary!$AD89="E","E","")</f>
        <v/>
      </c>
      <c r="T37" s="335" t="str">
        <f>IF(Summary!$AE89="Y","R","")</f>
        <v/>
      </c>
      <c r="U37" s="607"/>
      <c r="W37" s="476" t="str">
        <f>'Fun Patches'!C38</f>
        <v>&lt;List Patch Here&gt;</v>
      </c>
      <c r="X37" s="475" t="str">
        <f>IF(Summary!$AD146="E","E","")</f>
        <v/>
      </c>
      <c r="Y37" s="475" t="str">
        <f>IF(Summary!$AE146="Y","R","")</f>
        <v/>
      </c>
      <c r="AA37" s="472"/>
      <c r="AB37" s="287"/>
      <c r="AC37" s="288"/>
    </row>
    <row r="38" spans="2:29" ht="12.95" customHeight="1" thickBot="1">
      <c r="B38" s="383"/>
      <c r="C38" s="374" t="s">
        <v>676</v>
      </c>
      <c r="D38" s="297" t="str">
        <f>IF(Badges!$R657="A","/","")</f>
        <v/>
      </c>
      <c r="E38" s="297" t="str">
        <f>IF(Badges!$R661="A","/","")</f>
        <v/>
      </c>
      <c r="F38" s="297" t="str">
        <f>IF(Badges!$R665="A","/","")</f>
        <v/>
      </c>
      <c r="G38" s="297" t="str">
        <f>IF(Badges!$R669="A","/","")</f>
        <v/>
      </c>
      <c r="H38" s="297" t="str">
        <f>IF(Badges!$R673="A","/","")</f>
        <v/>
      </c>
      <c r="I38" s="295" t="str">
        <f>IF(Summary!$AD33="E","E","")</f>
        <v/>
      </c>
      <c r="J38" s="295" t="str">
        <f>IF(Summary!$AE33="Y","R","")</f>
        <v/>
      </c>
      <c r="L38" s="614" t="str">
        <f>'Council Own'!B102</f>
        <v>&lt;&lt;List Badge 5 Here&gt;&gt;</v>
      </c>
      <c r="M38" s="615"/>
      <c r="N38" s="334" t="str">
        <f>IF('Council Own'!$R107="A","/","")</f>
        <v/>
      </c>
      <c r="O38" s="334" t="str">
        <f>IF('Council Own'!$R111="A","/","")</f>
        <v/>
      </c>
      <c r="P38" s="334" t="str">
        <f>IF('Council Own'!$R115="A","/","")</f>
        <v/>
      </c>
      <c r="Q38" s="334" t="str">
        <f>IF('Council Own'!$R119="A","/","")</f>
        <v/>
      </c>
      <c r="R38" s="334" t="str">
        <f>IF('Council Own'!$R123="A","/","")</f>
        <v/>
      </c>
      <c r="S38" s="301" t="str">
        <f>IF(Summary!$AD90="E","E","")</f>
        <v/>
      </c>
      <c r="T38" s="335" t="str">
        <f>IF(Summary!$AE90="Y","R","")</f>
        <v/>
      </c>
      <c r="U38" s="607"/>
      <c r="W38" s="476" t="str">
        <f>'Fun Patches'!C39</f>
        <v>&lt;List Patch Here&gt;</v>
      </c>
      <c r="X38" s="475" t="str">
        <f>IF(Summary!$AD147="E","E","")</f>
        <v/>
      </c>
      <c r="Y38" s="475" t="str">
        <f>IF(Summary!$AE147="Y","R","")</f>
        <v/>
      </c>
      <c r="AA38" s="472"/>
      <c r="AB38" s="287"/>
      <c r="AC38" s="288"/>
    </row>
    <row r="39" spans="2:29" ht="12.95" customHeight="1">
      <c r="B39" s="383"/>
      <c r="C39" s="361" t="s">
        <v>498</v>
      </c>
      <c r="D39" s="292" t="str">
        <f>IF(Badges!$R458="A","/","")</f>
        <v/>
      </c>
      <c r="E39" s="292" t="str">
        <f>IF(Badges!$R460="A","/","")</f>
        <v/>
      </c>
      <c r="F39" s="292" t="str">
        <f>IF(Badges!$R462="A","/","")</f>
        <v/>
      </c>
      <c r="G39" s="292" t="str">
        <f>IF(Badges!$R464="A","/","")</f>
        <v/>
      </c>
      <c r="H39" s="292" t="str">
        <f>IF(Badges!$R466="A","/","")</f>
        <v/>
      </c>
      <c r="I39" s="293" t="str">
        <f>IF(Summary!$AD24="E","E","")</f>
        <v/>
      </c>
      <c r="J39" s="293" t="str">
        <f>IF(Summary!$AE24="Y","R","")</f>
        <v/>
      </c>
      <c r="L39" s="614" t="str">
        <f>'Council Own'!B125</f>
        <v>&lt;&lt;List Badge 6 Here&gt;&gt;</v>
      </c>
      <c r="M39" s="615"/>
      <c r="N39" s="334" t="str">
        <f>IF('Council Own'!$R130="A","/","")</f>
        <v/>
      </c>
      <c r="O39" s="334" t="str">
        <f>IF('Council Own'!$R134="A","/","")</f>
        <v/>
      </c>
      <c r="P39" s="334" t="str">
        <f>IF('Council Own'!$R138="A","/","")</f>
        <v/>
      </c>
      <c r="Q39" s="334" t="str">
        <f>IF('Council Own'!$R142="A","/","")</f>
        <v/>
      </c>
      <c r="R39" s="334" t="str">
        <f>IF('Council Own'!$R146="A","/","")</f>
        <v/>
      </c>
      <c r="S39" s="301" t="str">
        <f>IF(Summary!$AD91="E","E","")</f>
        <v/>
      </c>
      <c r="T39" s="335" t="str">
        <f>IF(Summary!$AE91="Y","R","")</f>
        <v/>
      </c>
      <c r="U39" s="607"/>
      <c r="W39" s="476" t="str">
        <f>'Fun Patches'!C40</f>
        <v>&lt;List Patch Here&gt;</v>
      </c>
      <c r="X39" s="475" t="str">
        <f>IF(Summary!$AD148="E","E","")</f>
        <v/>
      </c>
      <c r="Y39" s="475" t="str">
        <f>IF(Summary!$AE148="Y","R","")</f>
        <v/>
      </c>
      <c r="AA39" s="472"/>
      <c r="AB39" s="287"/>
      <c r="AC39" s="288"/>
    </row>
    <row r="40" spans="2:29" ht="12.95" customHeight="1">
      <c r="B40" s="384"/>
      <c r="C40" s="369" t="s">
        <v>340</v>
      </c>
      <c r="D40" s="292" t="str">
        <f>IF(Badges!$R284="A","/","")</f>
        <v/>
      </c>
      <c r="E40" s="292" t="str">
        <f>IF(Badges!$R286="A","/","")</f>
        <v/>
      </c>
      <c r="F40" s="292" t="str">
        <f>IF(Badges!$R288="A","/","")</f>
        <v/>
      </c>
      <c r="G40" s="292" t="str">
        <f>IF(Badges!$R290="A","/","")</f>
        <v/>
      </c>
      <c r="H40" s="292" t="str">
        <f>IF(Badges!$R292="A","/","")</f>
        <v/>
      </c>
      <c r="I40" s="293" t="str">
        <f>IF(Summary!$AD16="E","E","")</f>
        <v/>
      </c>
      <c r="J40" s="293" t="str">
        <f>IF(Summary!$AE16="Y","R","")</f>
        <v/>
      </c>
      <c r="L40" s="614" t="str">
        <f>'Council Own'!B149</f>
        <v>&lt;&lt;List Badge 7 Here&gt;&gt;</v>
      </c>
      <c r="M40" s="615"/>
      <c r="N40" s="334" t="str">
        <f>IF('Council Own'!$R154="A","/","")</f>
        <v/>
      </c>
      <c r="O40" s="334" t="str">
        <f>IF('Council Own'!$R158="A","/","")</f>
        <v/>
      </c>
      <c r="P40" s="334" t="str">
        <f>IF('Council Own'!$R162="A","/","")</f>
        <v/>
      </c>
      <c r="Q40" s="334" t="str">
        <f>IF('Council Own'!$R166="A","/","")</f>
        <v/>
      </c>
      <c r="R40" s="334" t="str">
        <f>IF('Council Own'!$R170="A","/","")</f>
        <v/>
      </c>
      <c r="S40" s="301" t="str">
        <f>IF(Summary!$AD92="E","E","")</f>
        <v/>
      </c>
      <c r="T40" s="335" t="str">
        <f>IF(Summary!$AE92="Y","R","")</f>
        <v/>
      </c>
      <c r="U40" s="607"/>
      <c r="W40" s="476" t="str">
        <f>'Fun Patches'!C41</f>
        <v>&lt;List Patch Here&gt;</v>
      </c>
      <c r="X40" s="475" t="str">
        <f>IF(Summary!$AD149="E","E","")</f>
        <v/>
      </c>
      <c r="Y40" s="475" t="str">
        <f>IF(Summary!$AE149="Y","R","")</f>
        <v/>
      </c>
      <c r="AA40" s="472"/>
      <c r="AB40" s="287"/>
      <c r="AC40" s="288"/>
    </row>
    <row r="41" spans="2:29" ht="12.95" customHeight="1">
      <c r="L41" s="614" t="str">
        <f>'Council Own'!B173</f>
        <v>&lt;&lt;List Badge 8 Here&gt;&gt;</v>
      </c>
      <c r="M41" s="615"/>
      <c r="N41" s="334" t="str">
        <f>IF('Council Own'!$R178="A","/","")</f>
        <v/>
      </c>
      <c r="O41" s="334" t="str">
        <f>IF('Council Own'!$R182="A","/","")</f>
        <v/>
      </c>
      <c r="P41" s="334" t="str">
        <f>IF('Council Own'!$R186="A","/","")</f>
        <v/>
      </c>
      <c r="Q41" s="334" t="str">
        <f>IF('Council Own'!$R190="A","/","")</f>
        <v/>
      </c>
      <c r="R41" s="334" t="str">
        <f>IF('Council Own'!$R194="A","/","")</f>
        <v/>
      </c>
      <c r="S41" s="301" t="str">
        <f>IF(Summary!$AD93="E","E","")</f>
        <v/>
      </c>
      <c r="T41" s="335" t="str">
        <f>IF(Summary!$AE93="Y","R","")</f>
        <v/>
      </c>
      <c r="U41" s="607"/>
      <c r="W41" s="476" t="str">
        <f>'Fun Patches'!C42</f>
        <v>&lt;List Patch Here&gt;</v>
      </c>
      <c r="X41" s="475" t="str">
        <f>IF(Summary!$AD150="E","E","")</f>
        <v/>
      </c>
      <c r="Y41" s="475" t="str">
        <f>IF(Summary!$AE150="Y","R","")</f>
        <v/>
      </c>
      <c r="AA41" s="472"/>
      <c r="AB41" s="287"/>
      <c r="AC41" s="288"/>
    </row>
    <row r="42" spans="2:29" ht="12.95" customHeight="1">
      <c r="L42" s="614" t="str">
        <f>'Council Own'!B197</f>
        <v>&lt;&lt;List Badge 9 Here&gt;&gt;</v>
      </c>
      <c r="M42" s="615"/>
      <c r="N42" s="334" t="str">
        <f>IF('Council Own'!$R202="A","/","")</f>
        <v/>
      </c>
      <c r="O42" s="334" t="str">
        <f>IF('Council Own'!$R206="A","/","")</f>
        <v/>
      </c>
      <c r="P42" s="334" t="str">
        <f>IF('Council Own'!$R210="A","/","")</f>
        <v/>
      </c>
      <c r="Q42" s="334" t="str">
        <f>IF('Council Own'!$R214="A","/","")</f>
        <v/>
      </c>
      <c r="R42" s="334" t="str">
        <f>IF('Council Own'!$R218="A","/","")</f>
        <v/>
      </c>
      <c r="S42" s="301" t="str">
        <f>IF(Summary!$AD94="E","E","")</f>
        <v/>
      </c>
      <c r="T42" s="335" t="str">
        <f>IF(Summary!$AE94="Y","R","")</f>
        <v/>
      </c>
      <c r="U42" s="607"/>
      <c r="W42" s="476" t="str">
        <f>'Fun Patches'!C43</f>
        <v>&lt;List Patch Here&gt;</v>
      </c>
      <c r="X42" s="475" t="str">
        <f>IF(Summary!$AD151="E","E","")</f>
        <v/>
      </c>
      <c r="Y42" s="475" t="str">
        <f>IF(Summary!$AE151="Y","R","")</f>
        <v/>
      </c>
      <c r="AA42" s="472"/>
      <c r="AB42" s="287"/>
      <c r="AC42" s="288"/>
    </row>
    <row r="43" spans="2:29" ht="12.95" customHeight="1">
      <c r="B43" s="360"/>
      <c r="C43" s="361" t="s">
        <v>1061</v>
      </c>
      <c r="D43" s="292" t="str">
        <f>IF(Badges!$R846="C","/","")</f>
        <v/>
      </c>
      <c r="E43" s="292" t="str">
        <f>IF(Badges!$R847="C","/","")</f>
        <v/>
      </c>
      <c r="F43" s="292" t="str">
        <f>IF(Badges!$R848="C","/","")</f>
        <v/>
      </c>
      <c r="G43" s="292" t="str">
        <f>IF(Badges!$R849="C","/","")</f>
        <v/>
      </c>
      <c r="H43" s="292" t="str">
        <f>IF(Badges!$R850="C","/","")</f>
        <v/>
      </c>
      <c r="I43" s="293" t="str">
        <f>IF(Summary!$AD43="E","E","")</f>
        <v/>
      </c>
      <c r="J43" s="293" t="str">
        <f>IF(Summary!$AE43="Y","R","")</f>
        <v/>
      </c>
      <c r="L43" s="614" t="str">
        <f>'Council Own'!B221</f>
        <v>&lt;&lt;List Badge 10 Here&gt;&gt;</v>
      </c>
      <c r="M43" s="615"/>
      <c r="N43" s="334" t="str">
        <f>IF('Council Own'!$R226="A","/","")</f>
        <v/>
      </c>
      <c r="O43" s="334" t="str">
        <f>IF('Council Own'!$R230="A","/","")</f>
        <v/>
      </c>
      <c r="P43" s="334" t="str">
        <f>IF('Council Own'!$R234="A","/","")</f>
        <v/>
      </c>
      <c r="Q43" s="334" t="str">
        <f>IF('Council Own'!$R238="A","/","")</f>
        <v/>
      </c>
      <c r="R43" s="334" t="str">
        <f>IF('Council Own'!$R242="A","/","")</f>
        <v/>
      </c>
      <c r="S43" s="301" t="str">
        <f>IF(Summary!$AD95="E","E","")</f>
        <v/>
      </c>
      <c r="T43" s="335" t="str">
        <f>IF(Summary!$AE95="Y","R","")</f>
        <v/>
      </c>
      <c r="U43" s="607"/>
      <c r="W43" s="476" t="str">
        <f>'Fun Patches'!C44</f>
        <v>&lt;List Patch Here&gt;</v>
      </c>
      <c r="X43" s="475" t="str">
        <f>IF(Summary!$AD152="E","E","")</f>
        <v/>
      </c>
      <c r="Y43" s="475" t="str">
        <f>IF(Summary!$AE152="Y","R","")</f>
        <v/>
      </c>
      <c r="AA43" s="472"/>
      <c r="AB43" s="287"/>
      <c r="AC43" s="288"/>
    </row>
    <row r="44" spans="2:29" ht="12.95" customHeight="1">
      <c r="B44" s="360"/>
      <c r="C44" s="365" t="s">
        <v>1062</v>
      </c>
      <c r="D44" s="292" t="str">
        <f>IF(Badges!$R853="C","/","")</f>
        <v/>
      </c>
      <c r="E44" s="292" t="str">
        <f>IF(Badges!$R854="C","/","")</f>
        <v/>
      </c>
      <c r="F44" s="292" t="str">
        <f>IF(Badges!$R855="C","/","")</f>
        <v/>
      </c>
      <c r="G44" s="292" t="str">
        <f>IF(Badges!$R856="C","/","")</f>
        <v/>
      </c>
      <c r="H44" s="292" t="str">
        <f>IF(Badges!$R857="C","/","")</f>
        <v/>
      </c>
      <c r="I44" s="293" t="str">
        <f>IF(Summary!$AD44="E","E","")</f>
        <v/>
      </c>
      <c r="J44" s="293" t="str">
        <f>IF(Summary!$AE44="Y","R","")</f>
        <v/>
      </c>
      <c r="U44" s="607"/>
      <c r="W44" s="476" t="str">
        <f>'Fun Patches'!C45</f>
        <v>&lt;List Patch Here&gt;</v>
      </c>
      <c r="X44" s="475" t="str">
        <f>IF(Summary!$AD153="E","E","")</f>
        <v/>
      </c>
      <c r="Y44" s="475" t="str">
        <f>IF(Summary!$AE153="Y","R","")</f>
        <v/>
      </c>
      <c r="AA44" s="472"/>
      <c r="AB44" s="287"/>
      <c r="AC44" s="288"/>
    </row>
    <row r="45" spans="2:29" ht="12.95" customHeight="1" thickBot="1">
      <c r="B45" s="360"/>
      <c r="C45" s="374" t="s">
        <v>1063</v>
      </c>
      <c r="D45" s="297" t="str">
        <f>IF(Badges!$R860="C","/","")</f>
        <v/>
      </c>
      <c r="E45" s="297" t="str">
        <f>IF(Badges!$R861="C","/","")</f>
        <v/>
      </c>
      <c r="F45" s="297" t="str">
        <f>IF(Badges!$R862="C","/","")</f>
        <v/>
      </c>
      <c r="G45" s="297" t="str">
        <f>IF(Badges!$R863="C","/","")</f>
        <v/>
      </c>
      <c r="H45" s="297" t="str">
        <f>IF(Badges!$R864="C","/","")</f>
        <v/>
      </c>
      <c r="I45" s="295" t="str">
        <f>IF(Summary!$AD45="E","E","")</f>
        <v/>
      </c>
      <c r="J45" s="295" t="str">
        <f>IF(Summary!$AE45="Y","R","")</f>
        <v/>
      </c>
      <c r="U45" s="607"/>
      <c r="W45" s="476" t="str">
        <f>'Fun Patches'!C46</f>
        <v>&lt;List Patch Here&gt;</v>
      </c>
      <c r="X45" s="475" t="str">
        <f>IF(Summary!$AD154="E","E","")</f>
        <v/>
      </c>
      <c r="Y45" s="475" t="str">
        <f>IF(Summary!$AE154="Y","R","")</f>
        <v/>
      </c>
      <c r="AA45" s="472"/>
      <c r="AB45" s="287"/>
      <c r="AC45" s="288"/>
    </row>
    <row r="46" spans="2:29" ht="12.95" customHeight="1">
      <c r="B46" s="360"/>
      <c r="C46" s="361" t="s">
        <v>1064</v>
      </c>
      <c r="D46" s="292" t="str">
        <f>IF(Badges!$R868="C","/","")</f>
        <v/>
      </c>
      <c r="E46" s="292" t="str">
        <f>IF(Badges!$R869="C","/","")</f>
        <v/>
      </c>
      <c r="F46" s="292" t="str">
        <f>IF(Badges!$R870="C","/","")</f>
        <v/>
      </c>
      <c r="G46" s="292" t="str">
        <f>IF(Badges!$R871="C","/","")</f>
        <v/>
      </c>
      <c r="H46" s="292" t="str">
        <f>IF(Badges!$R872="C","/","")</f>
        <v/>
      </c>
      <c r="I46" s="293" t="str">
        <f>IF(Summary!$AD47="E","E","")</f>
        <v/>
      </c>
      <c r="J46" s="293" t="str">
        <f>IF(Summary!$AE47="Y","R","")</f>
        <v/>
      </c>
      <c r="L46" s="610"/>
      <c r="M46" s="610"/>
      <c r="N46" s="610"/>
      <c r="O46" s="610"/>
      <c r="P46" s="610"/>
      <c r="Q46" s="610"/>
      <c r="R46" s="616"/>
      <c r="S46" s="283"/>
      <c r="T46" s="284"/>
      <c r="U46" s="607"/>
      <c r="W46" s="476" t="str">
        <f>'Fun Patches'!C47</f>
        <v>&lt;List Patch Here&gt;</v>
      </c>
      <c r="X46" s="475" t="str">
        <f>IF(Summary!$AD155="E","E","")</f>
        <v/>
      </c>
      <c r="Y46" s="475" t="str">
        <f>IF(Summary!$AE155="Y","R","")</f>
        <v/>
      </c>
      <c r="AA46" s="472"/>
      <c r="AB46" s="287"/>
      <c r="AC46" s="288"/>
    </row>
    <row r="47" spans="2:29" ht="12.95" customHeight="1">
      <c r="B47" s="360"/>
      <c r="C47" s="365" t="s">
        <v>1065</v>
      </c>
      <c r="D47" s="292" t="str">
        <f>IF(Badges!$R875="C","/","")</f>
        <v/>
      </c>
      <c r="E47" s="292" t="str">
        <f>IF(Badges!$R876="C","/","")</f>
        <v/>
      </c>
      <c r="F47" s="292" t="str">
        <f>IF(Badges!$R877="C","/","")</f>
        <v/>
      </c>
      <c r="G47" s="292" t="str">
        <f>IF(Badges!$R878="C","/","")</f>
        <v/>
      </c>
      <c r="H47" s="292" t="str">
        <f>IF(Badges!$R879="C","/","")</f>
        <v/>
      </c>
      <c r="I47" s="293" t="str">
        <f>IF(Summary!$AD48="E","E","")</f>
        <v/>
      </c>
      <c r="J47" s="293" t="str">
        <f>IF(Summary!$AE48="Y","R","")</f>
        <v/>
      </c>
      <c r="L47" s="609"/>
      <c r="M47" s="609"/>
      <c r="N47" s="609"/>
      <c r="O47" s="609"/>
      <c r="P47" s="609"/>
      <c r="Q47" s="609"/>
      <c r="R47" s="617"/>
      <c r="S47" s="287"/>
      <c r="T47" s="288"/>
      <c r="U47" s="607"/>
      <c r="W47" s="476" t="str">
        <f>'Fun Patches'!C48</f>
        <v>&lt;List Patch Here&gt;</v>
      </c>
      <c r="X47" s="475" t="str">
        <f>IF(Summary!$AD156="E","E","")</f>
        <v/>
      </c>
      <c r="Y47" s="475" t="str">
        <f>IF(Summary!$AE156="Y","R","")</f>
        <v/>
      </c>
      <c r="AA47" s="472"/>
      <c r="AB47" s="287"/>
      <c r="AC47" s="288"/>
    </row>
    <row r="48" spans="2:29" ht="12.95" customHeight="1" thickBot="1">
      <c r="B48" s="360"/>
      <c r="C48" s="374" t="s">
        <v>1066</v>
      </c>
      <c r="D48" s="297" t="str">
        <f>IF(Badges!$R882="C","/","")</f>
        <v/>
      </c>
      <c r="E48" s="297" t="str">
        <f>IF(Badges!$R883="C","/","")</f>
        <v/>
      </c>
      <c r="F48" s="297" t="str">
        <f>IF(Badges!$R884="C","/","")</f>
        <v/>
      </c>
      <c r="G48" s="297" t="str">
        <f>IF(Badges!$R885="C","/","")</f>
        <v/>
      </c>
      <c r="H48" s="297" t="str">
        <f>IF(Badges!$R886="C","/","")</f>
        <v/>
      </c>
      <c r="I48" s="298" t="str">
        <f>IF(Summary!$AD49="E","E","")</f>
        <v/>
      </c>
      <c r="J48" s="298" t="str">
        <f>IF(Summary!$AE49="Y","R","")</f>
        <v/>
      </c>
      <c r="L48" s="609"/>
      <c r="M48" s="609"/>
      <c r="N48" s="609"/>
      <c r="O48" s="609"/>
      <c r="P48" s="609"/>
      <c r="Q48" s="609"/>
      <c r="R48" s="617"/>
      <c r="S48" s="287"/>
      <c r="T48" s="288"/>
      <c r="U48" s="607"/>
      <c r="W48" s="476" t="str">
        <f>'Fun Patches'!C49</f>
        <v>&lt;List Patch Here&gt;</v>
      </c>
      <c r="X48" s="475" t="str">
        <f>IF(Summary!$AD157="E","E","")</f>
        <v/>
      </c>
      <c r="Y48" s="475" t="str">
        <f>IF(Summary!$AE157="Y","R","")</f>
        <v/>
      </c>
      <c r="AA48" s="472"/>
      <c r="AB48" s="287"/>
      <c r="AC48" s="288"/>
    </row>
    <row r="49" spans="2:29" ht="12.95" customHeight="1">
      <c r="B49" s="360"/>
      <c r="C49" s="385" t="s">
        <v>1067</v>
      </c>
      <c r="D49" s="292" t="str">
        <f>IF(Badges!$R890="C","/","")</f>
        <v/>
      </c>
      <c r="E49" s="292" t="str">
        <f>IF(Badges!$R891="C","/","")</f>
        <v/>
      </c>
      <c r="F49" s="292" t="str">
        <f>IF(Badges!$R892="C","/","")</f>
        <v/>
      </c>
      <c r="G49" s="292" t="str">
        <f>IF(Badges!$R893="C","/","")</f>
        <v/>
      </c>
      <c r="H49" s="292" t="str">
        <f>IF(Badges!$R894="C","/","")</f>
        <v/>
      </c>
      <c r="I49" s="299" t="str">
        <f>IF(Summary!$AD51="E","E","")</f>
        <v/>
      </c>
      <c r="J49" s="299" t="str">
        <f>IF(Summary!$AE51="Y","R","")</f>
        <v/>
      </c>
      <c r="L49" s="610"/>
      <c r="M49" s="610"/>
      <c r="N49" s="610"/>
      <c r="O49" s="610"/>
      <c r="P49" s="610"/>
      <c r="Q49" s="610"/>
      <c r="R49" s="616"/>
      <c r="S49" s="287"/>
      <c r="T49" s="288"/>
      <c r="U49" s="607"/>
      <c r="W49" s="476" t="str">
        <f>'Fun Patches'!C50</f>
        <v>&lt;List Patch Here&gt;</v>
      </c>
      <c r="X49" s="475" t="str">
        <f>IF(Summary!$AD158="E","E","")</f>
        <v/>
      </c>
      <c r="Y49" s="475" t="str">
        <f>IF(Summary!$AE158="Y","R","")</f>
        <v/>
      </c>
      <c r="AA49" s="472"/>
      <c r="AB49" s="287"/>
      <c r="AC49" s="288"/>
    </row>
    <row r="50" spans="2:29" ht="12.95" customHeight="1">
      <c r="B50" s="360"/>
      <c r="C50" s="386" t="s">
        <v>1068</v>
      </c>
      <c r="D50" s="292" t="str">
        <f>IF(Badges!$R897="C","/","")</f>
        <v/>
      </c>
      <c r="E50" s="292" t="str">
        <f>IF(Badges!$R898="C","/","")</f>
        <v/>
      </c>
      <c r="F50" s="292" t="str">
        <f>IF(Badges!$R899="C","/","")</f>
        <v/>
      </c>
      <c r="G50" s="292" t="str">
        <f>IF(Badges!$R900="C","/","")</f>
        <v/>
      </c>
      <c r="H50" s="292" t="str">
        <f>IF(Badges!$R901="C","/","")</f>
        <v/>
      </c>
      <c r="I50" s="293" t="str">
        <f>IF(Summary!$AD52="E","E","")</f>
        <v/>
      </c>
      <c r="J50" s="293" t="str">
        <f>IF(Summary!$AE52="Y","R","")</f>
        <v/>
      </c>
      <c r="L50" s="609"/>
      <c r="M50" s="609"/>
      <c r="N50" s="609"/>
      <c r="O50" s="609"/>
      <c r="P50" s="609"/>
      <c r="Q50" s="609"/>
      <c r="R50" s="617"/>
      <c r="S50" s="287"/>
      <c r="T50" s="288"/>
      <c r="U50" s="607"/>
      <c r="W50" s="476" t="str">
        <f>'Fun Patches'!C51</f>
        <v>&lt;List Patch Here&gt;</v>
      </c>
      <c r="X50" s="475" t="str">
        <f>IF(Summary!$AD159="E","E","")</f>
        <v/>
      </c>
      <c r="Y50" s="475" t="str">
        <f>IF(Summary!$AE159="Y","R","")</f>
        <v/>
      </c>
      <c r="AA50" s="472"/>
      <c r="AB50" s="287"/>
      <c r="AC50" s="288"/>
    </row>
    <row r="51" spans="2:29" ht="12.95" customHeight="1" thickBot="1">
      <c r="B51" s="360"/>
      <c r="C51" s="387" t="s">
        <v>1069</v>
      </c>
      <c r="D51" s="297" t="str">
        <f>IF(Badges!$R904="C","/","")</f>
        <v/>
      </c>
      <c r="E51" s="297" t="str">
        <f>IF(Badges!$R905="C","/","")</f>
        <v/>
      </c>
      <c r="F51" s="297" t="str">
        <f>IF(Badges!$R906="C","/","")</f>
        <v/>
      </c>
      <c r="G51" s="297" t="str">
        <f>IF(Badges!$R907="C","/","")</f>
        <v/>
      </c>
      <c r="H51" s="297" t="str">
        <f>IF(Badges!$R908="C","/","")</f>
        <v/>
      </c>
      <c r="I51" s="298" t="str">
        <f>IF(Summary!$AD53="E","E","")</f>
        <v/>
      </c>
      <c r="J51" s="298" t="str">
        <f>IF(Summary!$AE53="Y","R","")</f>
        <v/>
      </c>
      <c r="L51" s="609"/>
      <c r="M51" s="609"/>
      <c r="N51" s="609"/>
      <c r="O51" s="609"/>
      <c r="P51" s="609"/>
      <c r="Q51" s="609"/>
      <c r="R51" s="617"/>
      <c r="S51" s="287"/>
      <c r="T51" s="288"/>
      <c r="U51" s="607"/>
      <c r="W51" s="476" t="str">
        <f>'Fun Patches'!C52</f>
        <v>&lt;List Patch Here&gt;</v>
      </c>
      <c r="X51" s="475" t="str">
        <f>IF(Summary!$AD160="E","E","")</f>
        <v/>
      </c>
      <c r="Y51" s="475" t="str">
        <f>IF(Summary!$AE160="Y","R","")</f>
        <v/>
      </c>
      <c r="AA51" s="472"/>
      <c r="AB51" s="287"/>
      <c r="AC51" s="288"/>
    </row>
    <row r="52" spans="2:29" ht="12.95" customHeight="1">
      <c r="B52" s="360"/>
      <c r="C52" s="370" t="s">
        <v>1070</v>
      </c>
      <c r="D52" s="292" t="str">
        <f>IF(Badges!$R912="C","/","")</f>
        <v/>
      </c>
      <c r="E52" s="292" t="str">
        <f>IF(Badges!$R913="C","/","")</f>
        <v/>
      </c>
      <c r="F52" s="292" t="str">
        <f>IF(Badges!$R914="C","/","")</f>
        <v/>
      </c>
      <c r="G52" s="292" t="str">
        <f>IF(Badges!$R915="C","/","")</f>
        <v/>
      </c>
      <c r="H52" s="292" t="str">
        <f>IF(Badges!$R916="C","/","")</f>
        <v/>
      </c>
      <c r="I52" s="299" t="str">
        <f>IF(Summary!$AD55="E","E","")</f>
        <v/>
      </c>
      <c r="J52" s="299" t="str">
        <f>IF(Summary!$AE55="Y","R","")</f>
        <v/>
      </c>
      <c r="L52" s="610"/>
      <c r="M52" s="610"/>
      <c r="N52" s="610"/>
      <c r="O52" s="610"/>
      <c r="P52" s="610"/>
      <c r="Q52" s="610"/>
      <c r="R52" s="616"/>
      <c r="S52" s="287"/>
      <c r="T52" s="288"/>
      <c r="U52" s="607"/>
      <c r="W52" s="476" t="str">
        <f>'Fun Patches'!C53</f>
        <v>&lt;List Patch Here&gt;</v>
      </c>
      <c r="X52" s="475" t="str">
        <f>IF(Summary!$AD161="E","E","")</f>
        <v/>
      </c>
      <c r="Y52" s="475" t="str">
        <f>IF(Summary!$AE161="Y","R","")</f>
        <v/>
      </c>
      <c r="AA52" s="472"/>
      <c r="AB52" s="287"/>
      <c r="AC52" s="288"/>
    </row>
    <row r="53" spans="2:29" ht="12.95" customHeight="1">
      <c r="B53" s="360"/>
      <c r="C53" s="365" t="s">
        <v>1071</v>
      </c>
      <c r="D53" s="292" t="str">
        <f>IF(Badges!$R919="C","/","")</f>
        <v/>
      </c>
      <c r="E53" s="292" t="str">
        <f>IF(Badges!$R920="C","/","")</f>
        <v/>
      </c>
      <c r="F53" s="292" t="str">
        <f>IF(Badges!$R921="C","/","")</f>
        <v/>
      </c>
      <c r="G53" s="292" t="str">
        <f>IF(Badges!$R922="C","/","")</f>
        <v/>
      </c>
      <c r="H53" s="292" t="str">
        <f>IF(Badges!$R923="C","/","")</f>
        <v/>
      </c>
      <c r="I53" s="293" t="str">
        <f>IF(Summary!$AD56="E","E","")</f>
        <v/>
      </c>
      <c r="J53" s="293" t="str">
        <f>IF(Summary!$AE56="Y","R","")</f>
        <v/>
      </c>
      <c r="L53" s="609"/>
      <c r="M53" s="609"/>
      <c r="N53" s="609"/>
      <c r="O53" s="609"/>
      <c r="P53" s="609"/>
      <c r="Q53" s="609"/>
      <c r="R53" s="617"/>
      <c r="S53" s="287"/>
      <c r="T53" s="288"/>
      <c r="U53" s="607"/>
      <c r="W53" s="477" t="str">
        <f>'Fun Patches'!C54</f>
        <v>&lt;List Patch Here&gt;</v>
      </c>
      <c r="X53" s="475" t="str">
        <f>IF(Summary!$AD162="E","E","")</f>
        <v/>
      </c>
      <c r="Y53" s="475" t="str">
        <f>IF(Summary!$AE162="Y","R","")</f>
        <v/>
      </c>
      <c r="AA53" s="472"/>
      <c r="AB53" s="287"/>
      <c r="AC53" s="288"/>
    </row>
    <row r="54" spans="2:29" ht="12.95" customHeight="1" thickBot="1">
      <c r="B54" s="360"/>
      <c r="C54" s="374" t="s">
        <v>1072</v>
      </c>
      <c r="D54" s="297" t="str">
        <f>IF(Badges!$R926="C","/","")</f>
        <v/>
      </c>
      <c r="E54" s="297" t="str">
        <f>IF(Badges!$R927="C","/","")</f>
        <v/>
      </c>
      <c r="F54" s="297" t="str">
        <f>IF(Badges!$R928="C","/","")</f>
        <v/>
      </c>
      <c r="G54" s="297" t="str">
        <f>IF(Badges!$R929="C","/","")</f>
        <v/>
      </c>
      <c r="H54" s="297" t="str">
        <f>IF(Badges!$R930="C","/","")</f>
        <v/>
      </c>
      <c r="I54" s="298" t="str">
        <f>IF(Summary!$AD57="E","E","")</f>
        <v/>
      </c>
      <c r="J54" s="298" t="str">
        <f>IF(Summary!$AE57="Y","R","")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IF(Badges!$R934="C","/","")</f>
        <v/>
      </c>
      <c r="E55" s="292" t="str">
        <f>IF(Badges!$R935="C","/","")</f>
        <v/>
      </c>
      <c r="F55" s="292" t="str">
        <f>IF(Badges!$R936="C","/","")</f>
        <v/>
      </c>
      <c r="G55" s="292" t="str">
        <f>IF(Badges!$R937="C","/","")</f>
        <v/>
      </c>
      <c r="H55" s="292" t="str">
        <f>IF(Badges!$R938="C","/","")</f>
        <v/>
      </c>
      <c r="I55" s="299" t="str">
        <f>IF(Summary!$AD59="E","E","")</f>
        <v/>
      </c>
      <c r="J55" s="299" t="str">
        <f>IF(Summary!$AE59="Y","R","")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IF(Badges!$R941="C","/","")</f>
        <v/>
      </c>
      <c r="E56" s="292" t="str">
        <f>IF(Badges!$R942="C","/","")</f>
        <v/>
      </c>
      <c r="F56" s="292" t="str">
        <f>IF(Badges!$R943="C","/","")</f>
        <v/>
      </c>
      <c r="G56" s="292" t="str">
        <f>IF(Badges!$R944="C","/","")</f>
        <v/>
      </c>
      <c r="H56" s="292" t="str">
        <f>IF(Badges!$R945="C","/","")</f>
        <v/>
      </c>
      <c r="I56" s="293" t="str">
        <f>IF(Summary!$AD60="E","E","")</f>
        <v/>
      </c>
      <c r="J56" s="293" t="str">
        <f>IF(Summary!$AE60="Y","R","")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IF(Badges!$R951="A","/","")</f>
        <v/>
      </c>
      <c r="E57" s="292" t="str">
        <f>IF(Badges!$R954="A","/","")</f>
        <v/>
      </c>
      <c r="F57" s="292" t="str">
        <f>IF(Badges!$R958="A","/","")</f>
        <v/>
      </c>
      <c r="G57" s="292" t="str">
        <f>IF(Badges!$R962="A","/","")</f>
        <v/>
      </c>
      <c r="H57" s="292" t="str">
        <f>IF(Badges!$R966="A","/","")</f>
        <v/>
      </c>
      <c r="I57" s="293" t="str">
        <f>IF(Summary!$AD61="E","E","")</f>
        <v/>
      </c>
      <c r="J57" s="293" t="str">
        <f>IF(Summary!$AE61="Y","R","")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IF('Age-Level'!$R6="C","/","")</f>
        <v/>
      </c>
      <c r="E60" s="292" t="str">
        <f>IF('Age-Level'!$R7="C","/","")</f>
        <v/>
      </c>
      <c r="F60" s="292" t="str">
        <f>IF('Age-Level'!$R8="C","/","")</f>
        <v/>
      </c>
      <c r="G60" s="292" t="str">
        <f>IF('Age-Level'!$R9="C","/","")</f>
        <v/>
      </c>
      <c r="H60" s="292" t="str">
        <f>IF('Age-Level'!$R10="C","/","")</f>
        <v/>
      </c>
      <c r="I60" s="293" t="str">
        <f>IF(Summary!$AD98="E","E","")</f>
        <v/>
      </c>
      <c r="J60" s="293" t="str">
        <f>IF(Summary!$AE98="Y","R","")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IF('Age-Level'!$R13="C","/","")</f>
        <v/>
      </c>
      <c r="E61" s="294" t="str">
        <f>IF('Age-Level'!$R14="C","/","")</f>
        <v/>
      </c>
      <c r="F61" s="294" t="str">
        <f>IF('Age-Level'!$R15="C","/","")</f>
        <v/>
      </c>
      <c r="G61" s="294" t="str">
        <f>IF('Age-Level'!$R16="C","/","")</f>
        <v/>
      </c>
      <c r="H61" s="294" t="str">
        <f>IF('Age-Level'!$R17="C","/","")</f>
        <v/>
      </c>
      <c r="I61" s="295" t="str">
        <f>IF(Summary!$AD99="E","E","")</f>
        <v/>
      </c>
      <c r="J61" s="295" t="str">
        <f>IF(Summary!$AE99="Y","R","")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IF('Age-Level'!$R20="C","/","")</f>
        <v/>
      </c>
      <c r="E62" s="296" t="str">
        <f>IF('Age-Level'!$R21="C","/","")</f>
        <v/>
      </c>
      <c r="F62" s="296" t="str">
        <f>IF('Age-Level'!$R22="C","/","")</f>
        <v/>
      </c>
      <c r="G62" s="296" t="str">
        <f>IF('Age-Level'!$R23="C","/","")</f>
        <v/>
      </c>
      <c r="H62" s="296" t="str">
        <f>IF('Age-Level'!$R24="C","/","")</f>
        <v/>
      </c>
      <c r="I62" s="293" t="str">
        <f>IF(Summary!$AD100="E","E","")</f>
        <v/>
      </c>
      <c r="J62" s="293" t="str">
        <f>IF(Summary!$AE100="Y","R","")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IF('Age-Level'!$R27="C","/","")</f>
        <v/>
      </c>
      <c r="E63" s="297" t="str">
        <f>IF('Age-Level'!$R28="C","/","")</f>
        <v/>
      </c>
      <c r="F63" s="297" t="str">
        <f>IF('Age-Level'!$R29="C","/","")</f>
        <v/>
      </c>
      <c r="G63" s="297" t="str">
        <f>IF('Age-Level'!$R30="C","/","")</f>
        <v/>
      </c>
      <c r="H63" s="297" t="str">
        <f>IF('Age-Level'!$R31="C","/","")</f>
        <v/>
      </c>
      <c r="I63" s="295" t="str">
        <f>IF(Summary!$AD101="E","E","")</f>
        <v/>
      </c>
      <c r="J63" s="295" t="str">
        <f>IF(Summary!$AE101="Y","R","")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IF('Age-Level'!$R34="C","/","")</f>
        <v/>
      </c>
      <c r="E64" s="292" t="str">
        <f>IF('Age-Level'!$R35="C","/","")</f>
        <v/>
      </c>
      <c r="F64" s="292" t="str">
        <f>IF('Age-Level'!$R36="C","/","")</f>
        <v/>
      </c>
      <c r="G64" s="292" t="str">
        <f>IF('Age-Level'!$R37="C","/","")</f>
        <v/>
      </c>
      <c r="H64" s="292" t="str">
        <f>IF('Age-Level'!$R38="C","/","")</f>
        <v/>
      </c>
      <c r="I64" s="293" t="str">
        <f>IF(Summary!$AD102="E","E","")</f>
        <v/>
      </c>
      <c r="J64" s="293" t="str">
        <f>IF(Summary!$AE102="Y","R","")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IF(Summary!$AD103="E","E","")</f>
        <v/>
      </c>
      <c r="J65" s="295" t="str">
        <f>IF(Summary!$AE103="Y","R","")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IF('Age-Level'!$R44="a","/","")</f>
        <v/>
      </c>
      <c r="E68" s="296" t="str">
        <f>IF('Age-Level'!$R48="a","/","")</f>
        <v/>
      </c>
      <c r="F68" s="296" t="str">
        <f>IF('Age-Level'!$R52="a","/","")</f>
        <v/>
      </c>
      <c r="G68" s="296" t="str">
        <f>IF('Age-Level'!$R57="a","/","")</f>
        <v/>
      </c>
      <c r="H68" s="296" t="str">
        <f>IF('Age-Level'!$R59="a","/","")</f>
        <v/>
      </c>
      <c r="I68" s="293" t="str">
        <f>IF(Summary!$AD104="E","E","")</f>
        <v/>
      </c>
      <c r="J68" s="293" t="str">
        <f>IF(Summary!$AE104="Y","R","")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IF('Age-Level'!$R62="a","/","")</f>
        <v/>
      </c>
      <c r="E69" s="297" t="str">
        <f>IF('Age-Level'!$R66="a","/","")</f>
        <v/>
      </c>
      <c r="F69" s="297" t="str">
        <f>IF('Age-Level'!$R70="a","/","")</f>
        <v/>
      </c>
      <c r="G69" s="297" t="str">
        <f>IF('Age-Level'!$R75="a","/","")</f>
        <v/>
      </c>
      <c r="H69" s="297" t="str">
        <f>IF('Age-Level'!$R77="a","/","")</f>
        <v/>
      </c>
      <c r="I69" s="295" t="str">
        <f>IF(Summary!$AD105="E","E","")</f>
        <v/>
      </c>
      <c r="J69" s="295" t="str">
        <f>IF(Summary!$AE105="Y","R","")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IF('Age-Level'!$R80="a","/","")</f>
        <v/>
      </c>
      <c r="E70" s="296" t="str">
        <f>IF('Age-Level'!$R84="a","/","")</f>
        <v/>
      </c>
      <c r="F70" s="296" t="str">
        <f>IF('Age-Level'!$R88="a","/","")</f>
        <v/>
      </c>
      <c r="G70" s="296" t="str">
        <f>IF('Age-Level'!$R93="a","/","")</f>
        <v/>
      </c>
      <c r="H70" s="296" t="str">
        <f>IF('Age-Level'!$R95="a","/","")</f>
        <v/>
      </c>
      <c r="I70" s="293" t="str">
        <f>IF(Summary!$AD106="E","E","")</f>
        <v/>
      </c>
      <c r="J70" s="293" t="str">
        <f>IF(Summary!$AE106="Y","R","")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IF('Age-Level'!$R98="a","/","")</f>
        <v/>
      </c>
      <c r="E71" s="297" t="str">
        <f>IF('Age-Level'!$R102="a","/","")</f>
        <v/>
      </c>
      <c r="F71" s="297" t="str">
        <f>IF('Age-Level'!$R106="a","/","")</f>
        <v/>
      </c>
      <c r="G71" s="297" t="str">
        <f>IF('Age-Level'!$R111="a","/","")</f>
        <v/>
      </c>
      <c r="H71" s="297" t="str">
        <f>IF('Age-Level'!$R113="a","/","")</f>
        <v/>
      </c>
      <c r="I71" s="295" t="str">
        <f>IF(Summary!$AD107="E","E","")</f>
        <v/>
      </c>
      <c r="J71" s="295" t="str">
        <f>IF(Summary!$AE107="Y","R","")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IF(Bridging!$R10="A","/","")</f>
        <v/>
      </c>
      <c r="G72" s="296" t="str">
        <f>IF(Bridging!$R14="A","/","")</f>
        <v/>
      </c>
      <c r="H72" s="296" t="str">
        <f>IF(Bridging!$R16="A","/","")</f>
        <v/>
      </c>
      <c r="I72" s="295" t="str">
        <f>IF(Summary!$AD96="E","E","")</f>
        <v/>
      </c>
      <c r="J72" s="295" t="str">
        <f>IF(Summary!$AE96="Y","R","")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aa9BOOAPf+EA0x/HwCmaMekuzNpIuXsOKU2zhfvVbZFU9w0ntr4hK7q7kE3uTNO4oOwfjOIMhe3XtobxBCLCHQ==" saltValue="A7m8cSR5OMmC7rEVJJ+Uo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63" priority="3">
      <formula>LEFT($U$1,8)&lt;&gt;"Brownie_"</formula>
    </cfRule>
  </conditionalFormatting>
  <conditionalFormatting sqref="T1:W1">
    <cfRule type="expression" dxfId="62" priority="2">
      <formula>LEFT($U$1,8)="Brownie_"</formula>
    </cfRule>
  </conditionalFormatting>
  <conditionalFormatting sqref="C1">
    <cfRule type="expression" dxfId="61" priority="1">
      <formula>LEFT($U$1,8)&lt;&gt;"Brownie_"</formula>
    </cfRule>
  </conditionalFormatting>
  <conditionalFormatting sqref="L46:L90 W54:W75 AA4:AA75">
    <cfRule type="duplicateValues" dxfId="6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N18"/>
  <sheetViews>
    <sheetView showGridLines="0" workbookViewId="0">
      <selection activeCell="D6" sqref="D6"/>
    </sheetView>
  </sheetViews>
  <sheetFormatPr defaultColWidth="8.85546875" defaultRowHeight="12.75"/>
  <cols>
    <col min="1" max="1" width="2.42578125" customWidth="1"/>
    <col min="2" max="2" width="17.7109375" customWidth="1"/>
    <col min="3" max="3" width="13.42578125" customWidth="1"/>
    <col min="4" max="4" width="3.28515625" bestFit="1" customWidth="1"/>
    <col min="5" max="40" width="3.42578125" customWidth="1"/>
  </cols>
  <sheetData>
    <row r="1" spans="1:40" ht="15.75" customHeight="1">
      <c r="A1" s="182"/>
      <c r="B1" s="240" t="s">
        <v>102</v>
      </c>
      <c r="C1" s="241">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c r="AH1" s="550" t="s">
        <v>103</v>
      </c>
      <c r="AI1" s="550" t="s">
        <v>104</v>
      </c>
      <c r="AJ1" s="550" t="s">
        <v>105</v>
      </c>
      <c r="AK1" s="550" t="s">
        <v>106</v>
      </c>
      <c r="AL1" s="550" t="s">
        <v>107</v>
      </c>
      <c r="AM1" s="550" t="s">
        <v>108</v>
      </c>
      <c r="AN1" s="544" t="s">
        <v>109</v>
      </c>
    </row>
    <row r="2" spans="1:40" ht="15">
      <c r="A2" s="20"/>
      <c r="B2" s="62" t="s">
        <v>110</v>
      </c>
      <c r="C2" s="63">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51"/>
      <c r="AI2" s="551"/>
      <c r="AJ2" s="551"/>
      <c r="AK2" s="551"/>
      <c r="AL2" s="551"/>
      <c r="AM2" s="551"/>
      <c r="AN2" s="545"/>
    </row>
    <row r="3" spans="1:40">
      <c r="A3" s="538"/>
      <c r="B3" s="538"/>
      <c r="C3" s="539"/>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51"/>
      <c r="AI3" s="551"/>
      <c r="AJ3" s="551"/>
      <c r="AK3" s="551"/>
      <c r="AL3" s="551"/>
      <c r="AM3" s="551"/>
      <c r="AN3" s="545"/>
    </row>
    <row r="4" spans="1:40" ht="12.75" customHeight="1">
      <c r="A4" s="540" t="s">
        <v>111</v>
      </c>
      <c r="B4" s="540"/>
      <c r="C4" s="541"/>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52"/>
      <c r="AI4" s="552"/>
      <c r="AJ4" s="552"/>
      <c r="AK4" s="552"/>
      <c r="AL4" s="552"/>
      <c r="AM4" s="552"/>
      <c r="AN4" s="546"/>
    </row>
    <row r="5" spans="1:40" ht="20.25" customHeight="1">
      <c r="A5" s="22"/>
      <c r="B5" s="542"/>
      <c r="C5" s="542"/>
      <c r="D5" s="543"/>
      <c r="E5" s="543"/>
      <c r="F5" s="543"/>
      <c r="G5" s="543"/>
      <c r="H5" s="543"/>
      <c r="I5" s="543"/>
      <c r="J5" s="543"/>
      <c r="K5" s="543"/>
      <c r="L5" s="543"/>
      <c r="M5" s="543"/>
      <c r="N5" s="543"/>
      <c r="O5" s="543"/>
      <c r="P5" s="543"/>
      <c r="Q5" s="543"/>
      <c r="R5" s="543"/>
      <c r="S5" s="543"/>
      <c r="T5" s="542"/>
      <c r="U5" s="542"/>
      <c r="V5" s="542"/>
      <c r="W5" s="542"/>
      <c r="X5" s="542"/>
      <c r="Y5" s="542"/>
      <c r="Z5" s="542"/>
      <c r="AA5" s="542"/>
      <c r="AB5" s="542"/>
      <c r="AC5" s="542"/>
      <c r="AD5" s="542"/>
      <c r="AE5" s="542"/>
      <c r="AF5" s="542"/>
      <c r="AG5" s="542"/>
      <c r="AH5" s="542"/>
      <c r="AI5" s="542"/>
      <c r="AJ5" s="542"/>
      <c r="AK5" s="542"/>
      <c r="AL5" s="542"/>
      <c r="AM5" s="542"/>
      <c r="AN5" s="542"/>
    </row>
    <row r="6" spans="1:40">
      <c r="A6" s="23">
        <v>1</v>
      </c>
      <c r="B6" s="537" t="s">
        <v>112</v>
      </c>
      <c r="C6" s="537"/>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176"/>
      <c r="AI6" s="176"/>
      <c r="AJ6" s="176"/>
      <c r="AK6" s="176"/>
      <c r="AL6" s="176"/>
      <c r="AM6" s="176"/>
      <c r="AN6" s="176"/>
    </row>
    <row r="7" spans="1:40">
      <c r="A7" s="23">
        <v>2</v>
      </c>
      <c r="B7" s="537" t="s">
        <v>113</v>
      </c>
      <c r="C7" s="537"/>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176"/>
      <c r="AI7" s="176"/>
      <c r="AJ7" s="176"/>
      <c r="AK7" s="176"/>
      <c r="AL7" s="176"/>
      <c r="AM7" s="176"/>
      <c r="AN7" s="176"/>
    </row>
    <row r="8" spans="1:40">
      <c r="A8" s="23">
        <v>3</v>
      </c>
      <c r="B8" s="537" t="s">
        <v>114</v>
      </c>
      <c r="C8" s="537"/>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24"/>
      <c r="AI8" s="25"/>
      <c r="AJ8" s="25"/>
      <c r="AK8" s="25"/>
      <c r="AL8" s="25"/>
      <c r="AM8" s="25"/>
      <c r="AN8" s="26"/>
    </row>
    <row r="9" spans="1:40">
      <c r="A9" s="23">
        <v>4</v>
      </c>
      <c r="B9" s="532" t="s">
        <v>115</v>
      </c>
      <c r="C9" s="5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27"/>
      <c r="AI9" s="28"/>
      <c r="AJ9" s="28"/>
      <c r="AK9" s="28"/>
      <c r="AL9" s="28"/>
      <c r="AM9" s="28"/>
      <c r="AN9" s="29"/>
    </row>
    <row r="10" spans="1:40" ht="13.5" thickBot="1">
      <c r="A10" s="23">
        <v>5</v>
      </c>
      <c r="B10" s="532" t="s">
        <v>116</v>
      </c>
      <c r="C10" s="5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176"/>
      <c r="AI10" s="176"/>
      <c r="AJ10" s="176"/>
      <c r="AK10" s="176"/>
      <c r="AL10" s="176"/>
      <c r="AM10" s="176"/>
      <c r="AN10" s="176"/>
    </row>
    <row r="11" spans="1:40" ht="13.5" thickBot="1">
      <c r="B11" s="531" t="s">
        <v>117</v>
      </c>
      <c r="C11" s="531"/>
      <c r="D11" s="30" t="str">
        <f>IF(COUNTIF(D6:D10,"A")=5,"C",IF(COUNTIF(D6:D10,"A")&gt;0,"P"," "))</f>
        <v xml:space="preserve"> </v>
      </c>
      <c r="E11" s="30" t="str">
        <f>IF(COUNTIF(E6:E10,"A")=5,"C",IF(COUNTIF(E6:E10,"A")&gt;0,"P"," "))</f>
        <v xml:space="preserve"> </v>
      </c>
      <c r="F11" s="30" t="str">
        <f t="shared" ref="F11:S11" si="0">IF(COUNTIF(F6:F10,"A")=5,"C",IF(COUNTIF(F6:F10,"A")&gt;0,"P"," "))</f>
        <v xml:space="preserve"> </v>
      </c>
      <c r="G11" s="30" t="str">
        <f t="shared" si="0"/>
        <v xml:space="preserve"> </v>
      </c>
      <c r="H11" s="30" t="str">
        <f t="shared" si="0"/>
        <v xml:space="preserve"> </v>
      </c>
      <c r="I11" s="30" t="str">
        <f t="shared" si="0"/>
        <v xml:space="preserve"> </v>
      </c>
      <c r="J11" s="30" t="str">
        <f t="shared" si="0"/>
        <v xml:space="preserve"> </v>
      </c>
      <c r="K11" s="30" t="str">
        <f t="shared" si="0"/>
        <v xml:space="preserve"> </v>
      </c>
      <c r="L11" s="30" t="str">
        <f t="shared" si="0"/>
        <v xml:space="preserve"> </v>
      </c>
      <c r="M11" s="30" t="str">
        <f t="shared" si="0"/>
        <v xml:space="preserve"> </v>
      </c>
      <c r="N11" s="30" t="str">
        <f t="shared" si="0"/>
        <v xml:space="preserve"> </v>
      </c>
      <c r="O11" s="30" t="str">
        <f t="shared" si="0"/>
        <v xml:space="preserve"> </v>
      </c>
      <c r="P11" s="30" t="str">
        <f t="shared" si="0"/>
        <v xml:space="preserve"> </v>
      </c>
      <c r="Q11" s="30" t="str">
        <f t="shared" si="0"/>
        <v xml:space="preserve"> </v>
      </c>
      <c r="R11" s="30" t="str">
        <f t="shared" si="0"/>
        <v xml:space="preserve"> </v>
      </c>
      <c r="S11" s="30" t="str">
        <f t="shared" si="0"/>
        <v xml:space="preserve"> </v>
      </c>
      <c r="T11" s="30" t="str">
        <f t="shared" ref="T11:AG11" si="1">IF(COUNTIF(T6:T10,"A")=5,"C",IF(COUNTIF(T6:T10,"A")&gt;0,"P"," "))</f>
        <v xml:space="preserve"> </v>
      </c>
      <c r="U11" s="30" t="str">
        <f t="shared" si="1"/>
        <v xml:space="preserve"> </v>
      </c>
      <c r="V11" s="30" t="str">
        <f t="shared" si="1"/>
        <v xml:space="preserve"> </v>
      </c>
      <c r="W11" s="30" t="str">
        <f t="shared" si="1"/>
        <v xml:space="preserve"> </v>
      </c>
      <c r="X11" s="30" t="str">
        <f t="shared" si="1"/>
        <v xml:space="preserve"> </v>
      </c>
      <c r="Y11" s="30" t="str">
        <f t="shared" si="1"/>
        <v xml:space="preserve"> </v>
      </c>
      <c r="Z11" s="30" t="str">
        <f t="shared" si="1"/>
        <v xml:space="preserve"> </v>
      </c>
      <c r="AA11" s="30" t="str">
        <f t="shared" si="1"/>
        <v xml:space="preserve"> </v>
      </c>
      <c r="AB11" s="30" t="str">
        <f t="shared" si="1"/>
        <v xml:space="preserve"> </v>
      </c>
      <c r="AC11" s="30" t="str">
        <f t="shared" si="1"/>
        <v xml:space="preserve"> </v>
      </c>
      <c r="AD11" s="30" t="str">
        <f t="shared" si="1"/>
        <v xml:space="preserve"> </v>
      </c>
      <c r="AE11" s="30" t="str">
        <f t="shared" si="1"/>
        <v xml:space="preserve"> </v>
      </c>
      <c r="AF11" s="30" t="str">
        <f t="shared" si="1"/>
        <v xml:space="preserve"> </v>
      </c>
      <c r="AG11" s="30" t="str">
        <f t="shared" si="1"/>
        <v xml:space="preserve"> </v>
      </c>
      <c r="AH11" s="30" t="str">
        <f>IF(COUNTIF(AH6:AH10,"A")=3,"C",IF(COUNTIF(AH6:AH10,"A")&gt;0,"P"," "))</f>
        <v xml:space="preserve"> </v>
      </c>
      <c r="AI11" s="30" t="str">
        <f t="shared" ref="AI11:AN11" si="2">IF(COUNTIF(AI6:AI10,"A")=3,"C",IF(COUNTIF(AI6:AI10,"A")&gt;0,"P"," "))</f>
        <v xml:space="preserve"> </v>
      </c>
      <c r="AJ11" s="30" t="str">
        <f t="shared" si="2"/>
        <v xml:space="preserve"> </v>
      </c>
      <c r="AK11" s="30" t="str">
        <f t="shared" si="2"/>
        <v xml:space="preserve"> </v>
      </c>
      <c r="AL11" s="30" t="str">
        <f t="shared" si="2"/>
        <v xml:space="preserve"> </v>
      </c>
      <c r="AM11" s="30" t="str">
        <f t="shared" si="2"/>
        <v xml:space="preserve"> </v>
      </c>
      <c r="AN11" s="30" t="str">
        <f t="shared" si="2"/>
        <v xml:space="preserve"> </v>
      </c>
    </row>
    <row r="12" spans="1:40" ht="20.25" customHeight="1">
      <c r="A12" s="31"/>
      <c r="B12" s="535"/>
      <c r="C12" s="535"/>
      <c r="D12" s="536"/>
      <c r="E12" s="536"/>
      <c r="F12" s="536"/>
      <c r="G12" s="536"/>
      <c r="H12" s="536"/>
      <c r="I12" s="536"/>
      <c r="J12" s="536"/>
      <c r="K12" s="536"/>
      <c r="L12" s="536"/>
      <c r="M12" s="536"/>
      <c r="N12" s="536"/>
      <c r="O12" s="536"/>
      <c r="P12" s="536"/>
      <c r="Q12" s="536"/>
      <c r="R12" s="536"/>
      <c r="S12" s="536"/>
      <c r="T12" s="535"/>
      <c r="U12" s="535"/>
      <c r="V12" s="535"/>
      <c r="W12" s="535"/>
      <c r="X12" s="535"/>
      <c r="Y12" s="535"/>
      <c r="Z12" s="535"/>
      <c r="AA12" s="535"/>
      <c r="AB12" s="535"/>
      <c r="AC12" s="535"/>
      <c r="AD12" s="535"/>
      <c r="AE12" s="535"/>
      <c r="AF12" s="535"/>
      <c r="AG12" s="535"/>
      <c r="AH12" s="535"/>
      <c r="AI12" s="535"/>
      <c r="AJ12" s="535"/>
      <c r="AK12" s="535"/>
      <c r="AL12" s="535"/>
      <c r="AM12" s="535"/>
      <c r="AN12" s="535"/>
    </row>
    <row r="13" spans="1:40">
      <c r="A13" s="23">
        <v>1</v>
      </c>
      <c r="B13" s="534" t="str">
        <f>B6</f>
        <v>Registration Papers</v>
      </c>
      <c r="C13" s="534"/>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176"/>
      <c r="AI13" s="176"/>
      <c r="AJ13" s="176"/>
      <c r="AK13" s="176"/>
      <c r="AL13" s="176"/>
      <c r="AM13" s="176"/>
      <c r="AN13" s="176"/>
    </row>
    <row r="14" spans="1:40">
      <c r="A14" s="23">
        <v>2</v>
      </c>
      <c r="B14" s="534" t="str">
        <f>B7</f>
        <v>Girl Scout Council Dues</v>
      </c>
      <c r="C14" s="534"/>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176"/>
      <c r="AI14" s="176"/>
      <c r="AJ14" s="176"/>
      <c r="AK14" s="176"/>
      <c r="AL14" s="176"/>
      <c r="AM14" s="176"/>
      <c r="AN14" s="176"/>
    </row>
    <row r="15" spans="1:40">
      <c r="A15" s="23">
        <v>3</v>
      </c>
      <c r="B15" s="534" t="str">
        <f>B8</f>
        <v>Service Unit Dues</v>
      </c>
      <c r="C15" s="534"/>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24"/>
      <c r="AI15" s="25"/>
      <c r="AJ15" s="25"/>
      <c r="AK15" s="25"/>
      <c r="AL15" s="25"/>
      <c r="AM15" s="25"/>
      <c r="AN15" s="26"/>
    </row>
    <row r="16" spans="1:40" ht="12.75" customHeight="1">
      <c r="A16" s="23">
        <v>4</v>
      </c>
      <c r="B16" s="529" t="str">
        <f>B9</f>
        <v>Annual Fund</v>
      </c>
      <c r="C16" s="530"/>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27"/>
      <c r="AI16" s="28"/>
      <c r="AJ16" s="28"/>
      <c r="AK16" s="28"/>
      <c r="AL16" s="28"/>
      <c r="AM16" s="28"/>
      <c r="AN16" s="29"/>
    </row>
    <row r="17" spans="1:40" ht="13.5" thickBot="1">
      <c r="A17" s="23">
        <v>5</v>
      </c>
      <c r="B17" s="529" t="str">
        <f>B10</f>
        <v>Health History</v>
      </c>
      <c r="C17" s="530"/>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176"/>
      <c r="AI17" s="176"/>
      <c r="AJ17" s="176"/>
      <c r="AK17" s="176"/>
      <c r="AL17" s="176"/>
      <c r="AM17" s="176"/>
      <c r="AN17" s="176"/>
    </row>
    <row r="18" spans="1:40" ht="13.5" thickBot="1">
      <c r="B18" s="531" t="s">
        <v>117</v>
      </c>
      <c r="C18" s="531"/>
      <c r="D18" s="30" t="str">
        <f t="shared" ref="D18:AG18" si="3">IF(COUNTIF(D13:D17,"A")=5,"C",IF(COUNTIF(D13:D17,"A")&gt;0,"P"," "))</f>
        <v xml:space="preserve"> </v>
      </c>
      <c r="E18" s="30" t="str">
        <f t="shared" si="3"/>
        <v xml:space="preserve"> </v>
      </c>
      <c r="F18" s="30" t="str">
        <f t="shared" ref="F18:S18" si="4">IF(COUNTIF(F13:F17,"A")=5,"C",IF(COUNTIF(F13:F17,"A")&gt;0,"P"," "))</f>
        <v xml:space="preserve"> </v>
      </c>
      <c r="G18" s="30" t="str">
        <f t="shared" si="4"/>
        <v xml:space="preserve"> </v>
      </c>
      <c r="H18" s="30" t="str">
        <f t="shared" si="4"/>
        <v xml:space="preserve"> </v>
      </c>
      <c r="I18" s="30" t="str">
        <f t="shared" si="4"/>
        <v xml:space="preserve"> </v>
      </c>
      <c r="J18" s="30" t="str">
        <f t="shared" si="4"/>
        <v xml:space="preserve"> </v>
      </c>
      <c r="K18" s="30" t="str">
        <f t="shared" si="4"/>
        <v xml:space="preserve"> </v>
      </c>
      <c r="L18" s="30" t="str">
        <f t="shared" si="4"/>
        <v xml:space="preserve"> </v>
      </c>
      <c r="M18" s="30" t="str">
        <f t="shared" si="4"/>
        <v xml:space="preserve"> </v>
      </c>
      <c r="N18" s="30" t="str">
        <f t="shared" si="4"/>
        <v xml:space="preserve"> </v>
      </c>
      <c r="O18" s="30" t="str">
        <f t="shared" si="4"/>
        <v xml:space="preserve"> </v>
      </c>
      <c r="P18" s="30" t="str">
        <f t="shared" si="4"/>
        <v xml:space="preserve"> </v>
      </c>
      <c r="Q18" s="30" t="str">
        <f t="shared" si="4"/>
        <v xml:space="preserve"> </v>
      </c>
      <c r="R18" s="30" t="str">
        <f t="shared" si="4"/>
        <v xml:space="preserve"> </v>
      </c>
      <c r="S18" s="30" t="str">
        <f t="shared" si="4"/>
        <v xml:space="preserve"> </v>
      </c>
      <c r="T18" s="30" t="str">
        <f t="shared" si="3"/>
        <v xml:space="preserve"> </v>
      </c>
      <c r="U18" s="30" t="str">
        <f t="shared" si="3"/>
        <v xml:space="preserve"> </v>
      </c>
      <c r="V18" s="30" t="str">
        <f t="shared" si="3"/>
        <v xml:space="preserve"> </v>
      </c>
      <c r="W18" s="30" t="str">
        <f t="shared" si="3"/>
        <v xml:space="preserve"> </v>
      </c>
      <c r="X18" s="30" t="str">
        <f t="shared" si="3"/>
        <v xml:space="preserve"> </v>
      </c>
      <c r="Y18" s="30" t="str">
        <f t="shared" si="3"/>
        <v xml:space="preserve"> </v>
      </c>
      <c r="Z18" s="30" t="str">
        <f t="shared" si="3"/>
        <v xml:space="preserve"> </v>
      </c>
      <c r="AA18" s="30" t="str">
        <f t="shared" si="3"/>
        <v xml:space="preserve"> </v>
      </c>
      <c r="AB18" s="30" t="str">
        <f t="shared" si="3"/>
        <v xml:space="preserve"> </v>
      </c>
      <c r="AC18" s="30" t="str">
        <f t="shared" si="3"/>
        <v xml:space="preserve"> </v>
      </c>
      <c r="AD18" s="30" t="str">
        <f t="shared" si="3"/>
        <v xml:space="preserve"> </v>
      </c>
      <c r="AE18" s="30" t="str">
        <f t="shared" si="3"/>
        <v xml:space="preserve"> </v>
      </c>
      <c r="AF18" s="30" t="str">
        <f t="shared" si="3"/>
        <v xml:space="preserve"> </v>
      </c>
      <c r="AG18" s="30" t="str">
        <f t="shared" si="3"/>
        <v xml:space="preserve"> </v>
      </c>
      <c r="AH18" s="30" t="str">
        <f t="shared" ref="AH18:AN18" si="5">IF(COUNTIF(AH13:AH17,"A")=3,"C",IF(COUNTIF(AH13:AH17,"A")&gt;0,"P"," "))</f>
        <v xml:space="preserve"> </v>
      </c>
      <c r="AI18" s="30" t="str">
        <f t="shared" si="5"/>
        <v xml:space="preserve"> </v>
      </c>
      <c r="AJ18" s="30" t="str">
        <f t="shared" si="5"/>
        <v xml:space="preserve"> </v>
      </c>
      <c r="AK18" s="30" t="str">
        <f t="shared" si="5"/>
        <v xml:space="preserve"> </v>
      </c>
      <c r="AL18" s="30" t="str">
        <f t="shared" si="5"/>
        <v xml:space="preserve"> </v>
      </c>
      <c r="AM18" s="30" t="str">
        <f t="shared" si="5"/>
        <v xml:space="preserve"> </v>
      </c>
      <c r="AN18" s="30" t="str">
        <f t="shared" si="5"/>
        <v xml:space="preserve"> </v>
      </c>
    </row>
  </sheetData>
  <sheetProtection algorithmName="SHA-512" hashValue="wif1Z3pXM3G7uucajYg+U/2K1Iu502tYpT1+4lznlJAwkwYWbBnmJOlT9+T9EenhCpE1q2d/jKwnJ0KDQcnx0A==" saltValue="ukj23TCrXop/2OSeXJtVQw==" spinCount="100000" sheet="1" objects="1" scenarios="1" selectLockedCells="1"/>
  <mergeCells count="53">
    <mergeCell ref="E1:E4"/>
    <mergeCell ref="O1:O4"/>
    <mergeCell ref="P1:P4"/>
    <mergeCell ref="Q1:Q4"/>
    <mergeCell ref="R1:R4"/>
    <mergeCell ref="N1:N4"/>
    <mergeCell ref="S1:S4"/>
    <mergeCell ref="Z1:Z4"/>
    <mergeCell ref="AC1:AC4"/>
    <mergeCell ref="AD1:AD4"/>
    <mergeCell ref="AE1:AE4"/>
    <mergeCell ref="AH1:AH4"/>
    <mergeCell ref="D1:D4"/>
    <mergeCell ref="V1:V4"/>
    <mergeCell ref="T1:T4"/>
    <mergeCell ref="Y1:Y4"/>
    <mergeCell ref="X1:X4"/>
    <mergeCell ref="U1:U4"/>
    <mergeCell ref="W1:W4"/>
    <mergeCell ref="F1:F4"/>
    <mergeCell ref="G1:G4"/>
    <mergeCell ref="H1:H4"/>
    <mergeCell ref="I1:I4"/>
    <mergeCell ref="J1:J4"/>
    <mergeCell ref="K1:K4"/>
    <mergeCell ref="L1:L4"/>
    <mergeCell ref="M1:M4"/>
    <mergeCell ref="B8:C8"/>
    <mergeCell ref="A3:C3"/>
    <mergeCell ref="A4:C4"/>
    <mergeCell ref="B7:C7"/>
    <mergeCell ref="B5:AN5"/>
    <mergeCell ref="AN1:AN4"/>
    <mergeCell ref="AA1:AA4"/>
    <mergeCell ref="AB1:AB4"/>
    <mergeCell ref="AI1:AI4"/>
    <mergeCell ref="AL1:AL4"/>
    <mergeCell ref="AF1:AF4"/>
    <mergeCell ref="AM1:AM4"/>
    <mergeCell ref="AJ1:AJ4"/>
    <mergeCell ref="AK1:AK4"/>
    <mergeCell ref="AG1:AG4"/>
    <mergeCell ref="B6:C6"/>
    <mergeCell ref="B16:C16"/>
    <mergeCell ref="B17:C17"/>
    <mergeCell ref="B18:C18"/>
    <mergeCell ref="B10:C10"/>
    <mergeCell ref="B9:C9"/>
    <mergeCell ref="B15:C15"/>
    <mergeCell ref="B12:AN12"/>
    <mergeCell ref="B13:C13"/>
    <mergeCell ref="B14:C14"/>
    <mergeCell ref="B11:C11"/>
  </mergeCells>
  <phoneticPr fontId="6" type="noConversion"/>
  <printOptions horizontalCentered="1"/>
  <pageMargins left="0.75" right="0.75" top="1" bottom="0.5" header="0.25" footer="0.25"/>
  <pageSetup orientation="landscape" r:id="rId1"/>
  <headerFooter alignWithMargins="0">
    <oddHeader>&amp;C&amp;"Arial,Bold"&amp;14BrownieTrax&amp;12
Annual Registration - &amp;D</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4F600-9029-4E9C-B4F9-E396D13BAFE6}">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Brownie_16</v>
      </c>
      <c r="U1" s="349" t="str">
        <f ca="1">MID(CELL("filename",A1),FIND(IF(ISERROR(FIND("]",CELL("filename",A1))),"$","]"),CELL("filename",A1))+1,256)</f>
        <v>Brownie_16</v>
      </c>
      <c r="W1" s="350" t="str">
        <f ca="1">IF(T1&lt;&gt;"",T1,"")</f>
        <v>Brownie_16</v>
      </c>
      <c r="X1" s="351"/>
      <c r="Y1" s="351"/>
      <c r="Z1" s="352"/>
      <c r="AA1" s="353"/>
      <c r="AB1" s="351"/>
      <c r="AC1" s="351"/>
      <c r="AD1" s="352"/>
    </row>
    <row r="2" spans="2:30" ht="12.95" customHeight="1">
      <c r="T2" s="357"/>
    </row>
    <row r="3" spans="2:30" ht="12.95" customHeight="1"/>
    <row r="4" spans="2:30" ht="12.95" customHeight="1">
      <c r="B4" s="360"/>
      <c r="C4" s="361" t="s">
        <v>130</v>
      </c>
      <c r="D4" s="292" t="str">
        <f>IF(Badges!$S11="A","/","")</f>
        <v/>
      </c>
      <c r="E4" s="292" t="str">
        <f>IF(Badges!$S15="A","/","")</f>
        <v/>
      </c>
      <c r="F4" s="292" t="str">
        <f>IF(Badges!$S19="A","/","")</f>
        <v/>
      </c>
      <c r="G4" s="292" t="str">
        <f>IF(Badges!$S23="A","/","")</f>
        <v/>
      </c>
      <c r="H4" s="292" t="str">
        <f>IF(Badges!$S27="A","/","")</f>
        <v/>
      </c>
      <c r="I4" s="293" t="str">
        <f>IF(Summary!$AF4="E","E","")</f>
        <v/>
      </c>
      <c r="J4" s="293" t="str">
        <f>IF(Summary!$AG4="Y","R","")</f>
        <v/>
      </c>
      <c r="K4" s="285" t="str">
        <f>IF(COUNT(#REF!)=4,MAX(#REF!),"")</f>
        <v/>
      </c>
      <c r="L4" s="360"/>
      <c r="M4" s="362" t="s">
        <v>897</v>
      </c>
      <c r="N4" s="363"/>
      <c r="O4" s="363"/>
      <c r="P4" s="363"/>
      <c r="Q4" s="363"/>
      <c r="R4" s="364"/>
      <c r="S4" s="293" t="str">
        <f>IF(Summary!$AF67="E","E","")</f>
        <v/>
      </c>
      <c r="T4" s="293" t="str">
        <f>IF(Summary!$AG67="Y","R","")</f>
        <v/>
      </c>
      <c r="W4" s="474" t="str">
        <f>'Fun Patches'!C5</f>
        <v>&lt;List Patch Here&gt;</v>
      </c>
      <c r="X4" s="475" t="str">
        <f>IF(Summary!$AF113="E","E","")</f>
        <v/>
      </c>
      <c r="Y4" s="475" t="str">
        <f>IF(Summary!$AG113="Y","R","")</f>
        <v/>
      </c>
      <c r="AA4" s="286"/>
      <c r="AB4" s="283"/>
      <c r="AC4" s="284"/>
    </row>
    <row r="5" spans="2:30" ht="12.95" customHeight="1">
      <c r="B5" s="360"/>
      <c r="C5" s="365" t="s">
        <v>152</v>
      </c>
      <c r="D5" s="292" t="str">
        <f>IF(Badges!$S34="A","/","")</f>
        <v/>
      </c>
      <c r="E5" s="292" t="str">
        <f>IF(Badges!$S38="A","/","")</f>
        <v/>
      </c>
      <c r="F5" s="292" t="str">
        <f>IF(Badges!$S42="A","/","")</f>
        <v/>
      </c>
      <c r="G5" s="292" t="str">
        <f>IF(Badges!$S46="A","/","")</f>
        <v/>
      </c>
      <c r="H5" s="292" t="str">
        <f>IF(Badges!$S50="A","/","")</f>
        <v/>
      </c>
      <c r="I5" s="293" t="str">
        <f>IF(Summary!$AF5="E","E","")</f>
        <v/>
      </c>
      <c r="J5" s="293" t="str">
        <f>IF(Summary!$AG5="Y","R","")</f>
        <v/>
      </c>
      <c r="L5" s="360"/>
      <c r="M5" s="366" t="s">
        <v>1085</v>
      </c>
      <c r="N5" s="367"/>
      <c r="O5" s="367"/>
      <c r="P5" s="367"/>
      <c r="Q5" s="367"/>
      <c r="R5" s="368"/>
      <c r="S5" s="301" t="str">
        <f>IF(Summary!$AF64="E","E","")</f>
        <v/>
      </c>
      <c r="T5" s="301" t="str">
        <f>IF(Summary!$AG64="Y","R","")</f>
        <v/>
      </c>
      <c r="W5" s="476" t="str">
        <f>'Fun Patches'!C6</f>
        <v>&lt;List Patch Here&gt;</v>
      </c>
      <c r="X5" s="475" t="str">
        <f>IF(Summary!$AF114="E","E","")</f>
        <v/>
      </c>
      <c r="Y5" s="475" t="str">
        <f>IF(Summary!$AG114="Y","R","")</f>
        <v/>
      </c>
      <c r="AA5" s="472"/>
      <c r="AB5" s="287"/>
      <c r="AC5" s="288"/>
    </row>
    <row r="6" spans="2:30" ht="12.95" customHeight="1" thickBot="1">
      <c r="B6" s="360"/>
      <c r="C6" s="369" t="s">
        <v>193</v>
      </c>
      <c r="D6" s="297" t="str">
        <f>IF(Badges!$S80="A","/","")</f>
        <v/>
      </c>
      <c r="E6" s="297" t="str">
        <f>IF(Badges!$S84="A","/","")</f>
        <v/>
      </c>
      <c r="F6" s="297" t="str">
        <f>IF(Badges!$S88="A","/","")</f>
        <v/>
      </c>
      <c r="G6" s="297" t="str">
        <f>IF(Badges!$S92="A","/","")</f>
        <v/>
      </c>
      <c r="H6" s="297" t="str">
        <f>IF(Badges!$S96="A","/","")</f>
        <v/>
      </c>
      <c r="I6" s="295" t="str">
        <f>IF(Summary!$AF7="E","E","")</f>
        <v/>
      </c>
      <c r="J6" s="295" t="str">
        <f>IF(Summary!$AG7="Y","R","")</f>
        <v/>
      </c>
      <c r="L6" s="360"/>
      <c r="M6" s="366" t="s">
        <v>1086</v>
      </c>
      <c r="N6" s="367"/>
      <c r="O6" s="367"/>
      <c r="P6" s="367"/>
      <c r="Q6" s="367"/>
      <c r="R6" s="368"/>
      <c r="S6" s="301" t="str">
        <f>IF(Summary!$AF65="E","E","")</f>
        <v/>
      </c>
      <c r="T6" s="301" t="str">
        <f>IF(Summary!$AG65="Y","R","")</f>
        <v/>
      </c>
      <c r="W6" s="476" t="str">
        <f>'Fun Patches'!C7</f>
        <v>&lt;List Patch Here&gt;</v>
      </c>
      <c r="X6" s="475" t="str">
        <f>IF(Summary!$AF115="E","E","")</f>
        <v/>
      </c>
      <c r="Y6" s="475" t="str">
        <f>IF(Summary!$AG115="Y","R","")</f>
        <v/>
      </c>
      <c r="AA6" s="472"/>
      <c r="AB6" s="287"/>
      <c r="AC6" s="288"/>
    </row>
    <row r="7" spans="2:30" ht="12.95" customHeight="1" thickBot="1">
      <c r="B7" s="360"/>
      <c r="C7" s="370" t="s">
        <v>233</v>
      </c>
      <c r="D7" s="292" t="str">
        <f>IF(Badges!$S126="A","/","")</f>
        <v/>
      </c>
      <c r="E7" s="292" t="str">
        <f>IF(Badges!$S130="A","/","")</f>
        <v/>
      </c>
      <c r="F7" s="292" t="str">
        <f>IF(Badges!$S134="A","/","")</f>
        <v/>
      </c>
      <c r="G7" s="292" t="str">
        <f>IF(Badges!$S138="A","/","")</f>
        <v/>
      </c>
      <c r="H7" s="292" t="str">
        <f>IF(Badges!$S142="A","/","")</f>
        <v/>
      </c>
      <c r="I7" s="293" t="str">
        <f>IF(Summary!$AF9="E","E","")</f>
        <v/>
      </c>
      <c r="J7" s="293" t="str">
        <f>IF(Summary!$AG9="Y","R","")</f>
        <v/>
      </c>
      <c r="L7" s="360"/>
      <c r="M7" s="371" t="s">
        <v>1087</v>
      </c>
      <c r="N7" s="372"/>
      <c r="O7" s="372"/>
      <c r="P7" s="372"/>
      <c r="Q7" s="372"/>
      <c r="R7" s="373"/>
      <c r="S7" s="295" t="str">
        <f>IF(Summary!$AF66="E","E","")</f>
        <v/>
      </c>
      <c r="T7" s="295" t="str">
        <f>IF(Summary!$AG66="Y","R","")</f>
        <v/>
      </c>
      <c r="U7" s="354" t="str">
        <f>IF(COUNTIF(S4:S7,"E")=4,"C"," ")</f>
        <v xml:space="preserve"> </v>
      </c>
      <c r="W7" s="476" t="str">
        <f>'Fun Patches'!C8</f>
        <v>&lt;List Patch Here&gt;</v>
      </c>
      <c r="X7" s="475" t="str">
        <f>IF(Summary!$AF116="E","E","")</f>
        <v/>
      </c>
      <c r="Y7" s="475" t="str">
        <f>IF(Summary!$AG116="Y","R","")</f>
        <v/>
      </c>
      <c r="AA7" s="472"/>
      <c r="AB7" s="287"/>
      <c r="AC7" s="288"/>
    </row>
    <row r="8" spans="2:30" ht="12.95" customHeight="1">
      <c r="B8" s="360"/>
      <c r="C8" s="365" t="s">
        <v>254</v>
      </c>
      <c r="D8" s="334" t="str">
        <f>IF(Badges!$S149="A","/","")</f>
        <v/>
      </c>
      <c r="E8" s="334" t="str">
        <f>IF(Badges!$S153="A","/","")</f>
        <v/>
      </c>
      <c r="F8" s="334" t="str">
        <f>IF(Badges!$S157="A","/","")</f>
        <v/>
      </c>
      <c r="G8" s="334" t="str">
        <f>IF(Badges!$S161="A","/","")</f>
        <v/>
      </c>
      <c r="H8" s="334" t="str">
        <f>IF(Badges!$S165="A","/","")</f>
        <v/>
      </c>
      <c r="I8" s="301" t="str">
        <f>IF(Summary!$AF10="E","E","")</f>
        <v/>
      </c>
      <c r="J8" s="301" t="str">
        <f>IF(Summary!$AG10="Y","R","")</f>
        <v/>
      </c>
      <c r="L8" s="360"/>
      <c r="M8" s="362" t="s">
        <v>1054</v>
      </c>
      <c r="N8" s="363"/>
      <c r="O8" s="363"/>
      <c r="P8" s="363"/>
      <c r="Q8" s="363"/>
      <c r="R8" s="364"/>
      <c r="S8" s="293" t="str">
        <f>IF(Summary!$AF72="E","E","")</f>
        <v/>
      </c>
      <c r="T8" s="293" t="str">
        <f>IF(Summary!$AG72="Y","R","")</f>
        <v/>
      </c>
      <c r="W8" s="476" t="str">
        <f>'Fun Patches'!C9</f>
        <v>&lt;List Patch Here&gt;</v>
      </c>
      <c r="X8" s="475" t="str">
        <f>IF(Summary!$AF117="E","E","")</f>
        <v/>
      </c>
      <c r="Y8" s="475" t="str">
        <f>IF(Summary!$AG117="Y","R","")</f>
        <v/>
      </c>
      <c r="AA8" s="472"/>
      <c r="AB8" s="287"/>
      <c r="AC8" s="288"/>
    </row>
    <row r="9" spans="2:30" ht="12.95" customHeight="1" thickBot="1">
      <c r="B9" s="360"/>
      <c r="C9" s="374" t="s">
        <v>275</v>
      </c>
      <c r="D9" s="297" t="str">
        <f>IF(Badges!$S172="A","/","")</f>
        <v/>
      </c>
      <c r="E9" s="297" t="str">
        <f>IF(Badges!$S176="A","/","")</f>
        <v/>
      </c>
      <c r="F9" s="297" t="str">
        <f>IF(Badges!$S180="A","/","")</f>
        <v/>
      </c>
      <c r="G9" s="297" t="str">
        <f>IF(Badges!$S184="A","/","")</f>
        <v/>
      </c>
      <c r="H9" s="297" t="str">
        <f>IF(Badges!$S188="A","/","")</f>
        <v/>
      </c>
      <c r="I9" s="295" t="str">
        <f>IF(Summary!$AF11="E","E","")</f>
        <v/>
      </c>
      <c r="J9" s="295" t="str">
        <f>IF(Summary!$AG11="Y","R","")</f>
        <v/>
      </c>
      <c r="L9" s="360"/>
      <c r="M9" s="366" t="s">
        <v>1088</v>
      </c>
      <c r="N9" s="367"/>
      <c r="O9" s="367"/>
      <c r="P9" s="367"/>
      <c r="Q9" s="367"/>
      <c r="R9" s="368"/>
      <c r="S9" s="301" t="str">
        <f>IF(Summary!$AF69="E","E","")</f>
        <v/>
      </c>
      <c r="T9" s="301" t="str">
        <f>IF(Summary!$AG69="Y","R","")</f>
        <v/>
      </c>
      <c r="W9" s="476" t="str">
        <f>'Fun Patches'!C10</f>
        <v>&lt;List Patch Here&gt;</v>
      </c>
      <c r="X9" s="475" t="str">
        <f>IF(Summary!$AF118="E","E","")</f>
        <v/>
      </c>
      <c r="Y9" s="475" t="str">
        <f>IF(Summary!$AG118="Y","R","")</f>
        <v/>
      </c>
      <c r="AA9" s="472"/>
      <c r="AB9" s="287"/>
      <c r="AC9" s="288"/>
    </row>
    <row r="10" spans="2:30" ht="12.95" customHeight="1">
      <c r="B10" s="360"/>
      <c r="C10" s="361" t="s">
        <v>278</v>
      </c>
      <c r="D10" s="292" t="str">
        <f>IF(Badges!$S195="A","/","")</f>
        <v/>
      </c>
      <c r="E10" s="292" t="str">
        <f>IF(Badges!$S199="A","/","")</f>
        <v/>
      </c>
      <c r="F10" s="292" t="str">
        <f>IF(Badges!$S202="A","/","")</f>
        <v/>
      </c>
      <c r="G10" s="292" t="str">
        <f>IF(Badges!$S206="A","/","")</f>
        <v/>
      </c>
      <c r="H10" s="292" t="str">
        <f>IF(Badges!$S210="A","/","")</f>
        <v/>
      </c>
      <c r="I10" s="293" t="str">
        <f>IF(Summary!$AF12="E","E","")</f>
        <v/>
      </c>
      <c r="J10" s="293" t="str">
        <f>IF(Summary!$AG12="Y","R","")</f>
        <v/>
      </c>
      <c r="K10" s="285" t="str">
        <f>IF(COUNT(#REF!)=4,MAX(#REF!),"")</f>
        <v/>
      </c>
      <c r="L10" s="360"/>
      <c r="M10" s="366" t="s">
        <v>1089</v>
      </c>
      <c r="N10" s="367"/>
      <c r="O10" s="367"/>
      <c r="P10" s="367"/>
      <c r="Q10" s="367"/>
      <c r="R10" s="368"/>
      <c r="S10" s="301" t="str">
        <f>IF(Summary!$AF70="E","E","")</f>
        <v/>
      </c>
      <c r="T10" s="301" t="str">
        <f>IF(Summary!$AG70="Y","R","")</f>
        <v/>
      </c>
      <c r="W10" s="476" t="str">
        <f>'Fun Patches'!C11</f>
        <v>&lt;List Patch Here&gt;</v>
      </c>
      <c r="X10" s="475" t="str">
        <f>IF(Summary!$AF119="E","E","")</f>
        <v/>
      </c>
      <c r="Y10" s="475" t="str">
        <f>IF(Summary!$AG119="Y","R","")</f>
        <v/>
      </c>
      <c r="AA10" s="472"/>
      <c r="AB10" s="287"/>
      <c r="AC10" s="288"/>
    </row>
    <row r="11" spans="2:30" ht="12.95" customHeight="1" thickBot="1">
      <c r="B11" s="360"/>
      <c r="C11" s="365" t="s">
        <v>297</v>
      </c>
      <c r="D11" s="334" t="str">
        <f>IF(Badges!$S217="A","/","")</f>
        <v/>
      </c>
      <c r="E11" s="334" t="str">
        <f>IF(Badges!$S221="A","/","")</f>
        <v/>
      </c>
      <c r="F11" s="334" t="str">
        <f>IF(Badges!$S225="A","/","")</f>
        <v/>
      </c>
      <c r="G11" s="334" t="str">
        <f>IF(Badges!$S229="A","/","")</f>
        <v/>
      </c>
      <c r="H11" s="334" t="str">
        <f>IF(Badges!$S233="A","/","")</f>
        <v/>
      </c>
      <c r="I11" s="301" t="str">
        <f>IF(Summary!$AF13="E","E","")</f>
        <v/>
      </c>
      <c r="J11" s="301" t="str">
        <f>IF(Summary!$AG13="Y","R","")</f>
        <v/>
      </c>
      <c r="L11" s="360"/>
      <c r="M11" s="375" t="s">
        <v>1090</v>
      </c>
      <c r="N11" s="376"/>
      <c r="O11" s="376"/>
      <c r="P11" s="376"/>
      <c r="Q11" s="376"/>
      <c r="R11" s="377"/>
      <c r="S11" s="298" t="str">
        <f>IF(Summary!$AF71="E","E","")</f>
        <v/>
      </c>
      <c r="T11" s="298" t="str">
        <f>IF(Summary!$AG71="Y","R","")</f>
        <v/>
      </c>
      <c r="U11" s="354" t="str">
        <f>IF(COUNTIF(S8:S11,"E")=4,"C"," ")</f>
        <v xml:space="preserve"> </v>
      </c>
      <c r="W11" s="476" t="str">
        <f>'Fun Patches'!C12</f>
        <v>&lt;List Patch Here&gt;</v>
      </c>
      <c r="X11" s="475" t="str">
        <f>IF(Summary!$AF120="E","E","")</f>
        <v/>
      </c>
      <c r="Y11" s="475" t="str">
        <f>IF(Summary!$AG120="Y","R","")</f>
        <v/>
      </c>
      <c r="AA11" s="472"/>
      <c r="AB11" s="287"/>
      <c r="AC11" s="288"/>
    </row>
    <row r="12" spans="2:30" ht="12.95" customHeight="1" thickBot="1">
      <c r="B12" s="360"/>
      <c r="C12" s="365" t="s">
        <v>319</v>
      </c>
      <c r="D12" s="297" t="str">
        <f>IF(Badges!$S263="A","/","")</f>
        <v/>
      </c>
      <c r="E12" s="297" t="str">
        <f>IF(Badges!$S267="A","/","")</f>
        <v/>
      </c>
      <c r="F12" s="297" t="str">
        <f>IF(Badges!$S271="A","/","")</f>
        <v/>
      </c>
      <c r="G12" s="297" t="str">
        <f>IF(Badges!$S275="A","/","")</f>
        <v/>
      </c>
      <c r="H12" s="297" t="str">
        <f>IF(Badges!$S279="A","/","")</f>
        <v/>
      </c>
      <c r="I12" s="295" t="str">
        <f>IF(Summary!$AF15="E","E","")</f>
        <v/>
      </c>
      <c r="J12" s="295" t="str">
        <f>IF(Summary!$AG15="Y","R","")</f>
        <v/>
      </c>
      <c r="L12" s="360"/>
      <c r="M12" s="378" t="s">
        <v>1055</v>
      </c>
      <c r="N12" s="379"/>
      <c r="O12" s="379"/>
      <c r="P12" s="379"/>
      <c r="Q12" s="379"/>
      <c r="R12" s="380"/>
      <c r="S12" s="299" t="str">
        <f>IF(Summary!$AF77="E","E","")</f>
        <v/>
      </c>
      <c r="T12" s="299" t="str">
        <f>IF(Summary!$AG77="Y","R","")</f>
        <v/>
      </c>
      <c r="W12" s="476" t="str">
        <f>'Fun Patches'!C13</f>
        <v>&lt;List Patch Here&gt;</v>
      </c>
      <c r="X12" s="475" t="str">
        <f>IF(Summary!$AF121="E","E","")</f>
        <v/>
      </c>
      <c r="Y12" s="475" t="str">
        <f>IF(Summary!$AG121="Y","R","")</f>
        <v/>
      </c>
      <c r="AA12" s="472"/>
      <c r="AB12" s="287"/>
      <c r="AC12" s="288"/>
    </row>
    <row r="13" spans="2:30" ht="12.95" customHeight="1">
      <c r="B13" s="360"/>
      <c r="C13" s="370" t="s">
        <v>372</v>
      </c>
      <c r="D13" s="292" t="str">
        <f>IF(Badges!$S322="A","/","")</f>
        <v/>
      </c>
      <c r="E13" s="292" t="str">
        <f>IF(Badges!$S326="A","/","")</f>
        <v/>
      </c>
      <c r="F13" s="292" t="str">
        <f>IF(Badges!$S330="A","/","")</f>
        <v/>
      </c>
      <c r="G13" s="292" t="str">
        <f>IF(Badges!$S334="A","/","")</f>
        <v/>
      </c>
      <c r="H13" s="292" t="str">
        <f>IF(Badges!$S338="A","/","")</f>
        <v/>
      </c>
      <c r="I13" s="293" t="str">
        <f>IF(Summary!$AF18="E","E","")</f>
        <v/>
      </c>
      <c r="J13" s="293" t="str">
        <f>IF(Summary!$AG18="Y","R","")</f>
        <v/>
      </c>
      <c r="L13" s="360"/>
      <c r="M13" s="366" t="s">
        <v>925</v>
      </c>
      <c r="N13" s="367"/>
      <c r="O13" s="367"/>
      <c r="P13" s="367"/>
      <c r="Q13" s="367"/>
      <c r="R13" s="368"/>
      <c r="S13" s="301" t="str">
        <f>IF(Summary!$AF74="E","E","")</f>
        <v/>
      </c>
      <c r="T13" s="301" t="str">
        <f>IF(Summary!$AG74="Y","R","")</f>
        <v/>
      </c>
      <c r="W13" s="476" t="str">
        <f>'Fun Patches'!C14</f>
        <v>&lt;List Patch Here&gt;</v>
      </c>
      <c r="X13" s="475" t="str">
        <f>IF(Summary!$AF122="E","E","")</f>
        <v/>
      </c>
      <c r="Y13" s="475" t="str">
        <f>IF(Summary!$AG122="Y","R","")</f>
        <v/>
      </c>
      <c r="AA13" s="472"/>
      <c r="AB13" s="287"/>
      <c r="AC13" s="288"/>
    </row>
    <row r="14" spans="2:30" ht="12.95" customHeight="1">
      <c r="B14" s="360"/>
      <c r="C14" s="365" t="s">
        <v>393</v>
      </c>
      <c r="D14" s="334" t="str">
        <f>IF(Badges!$S345="A","/","")</f>
        <v/>
      </c>
      <c r="E14" s="334" t="str">
        <f>IF(Badges!$S349="A","/","")</f>
        <v/>
      </c>
      <c r="F14" s="334" t="str">
        <f>IF(Badges!$S353="A","/","")</f>
        <v/>
      </c>
      <c r="G14" s="334" t="str">
        <f>IF(Badges!$S357="A","/","")</f>
        <v/>
      </c>
      <c r="H14" s="334" t="str">
        <f>IF(Badges!$S361="A","/","")</f>
        <v/>
      </c>
      <c r="I14" s="301" t="str">
        <f>IF(Summary!$AF19="E","E","")</f>
        <v/>
      </c>
      <c r="J14" s="301" t="str">
        <f>IF(Summary!$AG19="Y","R","")</f>
        <v/>
      </c>
      <c r="K14" s="285" t="str">
        <f>IF(COUNT(#REF!)=4,MAX(#REF!),"")</f>
        <v/>
      </c>
      <c r="L14" s="360"/>
      <c r="M14" s="366" t="s">
        <v>927</v>
      </c>
      <c r="N14" s="367"/>
      <c r="O14" s="367"/>
      <c r="P14" s="367"/>
      <c r="Q14" s="367"/>
      <c r="R14" s="368"/>
      <c r="S14" s="301" t="str">
        <f>IF(Summary!$AF75="E","E","")</f>
        <v/>
      </c>
      <c r="T14" s="301" t="str">
        <f>IF(Summary!$AG75="Y","R","")</f>
        <v/>
      </c>
      <c r="W14" s="476" t="str">
        <f>'Fun Patches'!C15</f>
        <v>&lt;List Patch Here&gt;</v>
      </c>
      <c r="X14" s="475" t="str">
        <f>IF(Summary!$AF123="E","E","")</f>
        <v/>
      </c>
      <c r="Y14" s="475" t="str">
        <f>IF(Summary!$AG123="Y","R","")</f>
        <v/>
      </c>
      <c r="AA14" s="472"/>
      <c r="AB14" s="287"/>
      <c r="AC14" s="288"/>
    </row>
    <row r="15" spans="2:30" ht="12.95" customHeight="1" thickBot="1">
      <c r="B15" s="360"/>
      <c r="C15" s="374" t="s">
        <v>414</v>
      </c>
      <c r="D15" s="297" t="str">
        <f>IF(Badges!$S368="A","/","")</f>
        <v/>
      </c>
      <c r="E15" s="297" t="str">
        <f>IF(Badges!$S372="A","/","")</f>
        <v/>
      </c>
      <c r="F15" s="297" t="str">
        <f>IF(Badges!$S376="A","/","")</f>
        <v/>
      </c>
      <c r="G15" s="297" t="str">
        <f>IF(Badges!$S380="A","/","")</f>
        <v/>
      </c>
      <c r="H15" s="297" t="str">
        <f>IF(Badges!$S384="A","/","")</f>
        <v/>
      </c>
      <c r="I15" s="295" t="str">
        <f>IF(Summary!$AF20="E","E","")</f>
        <v/>
      </c>
      <c r="J15" s="295" t="str">
        <f>IF(Summary!$AG20="Y","R","")</f>
        <v/>
      </c>
      <c r="L15" s="360"/>
      <c r="M15" s="371" t="s">
        <v>929</v>
      </c>
      <c r="N15" s="372"/>
      <c r="O15" s="372"/>
      <c r="P15" s="372"/>
      <c r="Q15" s="372"/>
      <c r="R15" s="373"/>
      <c r="S15" s="295" t="str">
        <f>IF(Summary!$AF76="E","E","")</f>
        <v/>
      </c>
      <c r="T15" s="295" t="str">
        <f>IF(Summary!$AG76="Y","R","")</f>
        <v/>
      </c>
      <c r="U15" s="354" t="str">
        <f>IF(COUNTIF(S12:S15,"E")=4,"C"," ")</f>
        <v xml:space="preserve"> </v>
      </c>
      <c r="W15" s="476" t="str">
        <f>'Fun Patches'!C16</f>
        <v>&lt;List Patch Here&gt;</v>
      </c>
      <c r="X15" s="475" t="str">
        <f>IF(Summary!$AF124="E","E","")</f>
        <v/>
      </c>
      <c r="Y15" s="475" t="str">
        <f>IF(Summary!$AG124="Y","R","")</f>
        <v/>
      </c>
      <c r="AA15" s="472"/>
      <c r="AB15" s="287"/>
      <c r="AC15" s="288"/>
    </row>
    <row r="16" spans="2:30" ht="12.95" customHeight="1">
      <c r="B16" s="360"/>
      <c r="C16" s="365" t="s">
        <v>435</v>
      </c>
      <c r="D16" s="292" t="str">
        <f>IF(Badges!$S391="A","/","")</f>
        <v/>
      </c>
      <c r="E16" s="292" t="str">
        <f>IF(Badges!$S395="A","/","")</f>
        <v/>
      </c>
      <c r="F16" s="292" t="str">
        <f>IF(Badges!$S399="A","/","")</f>
        <v/>
      </c>
      <c r="G16" s="292" t="str">
        <f>IF(Badges!$S403="A","/","")</f>
        <v/>
      </c>
      <c r="H16" s="292" t="str">
        <f>IF(Badges!$S407="A","/","")</f>
        <v/>
      </c>
      <c r="I16" s="293" t="str">
        <f>IF(Summary!$AF21="E","E","")</f>
        <v/>
      </c>
      <c r="J16" s="293" t="str">
        <f>IF(Summary!$AG21="Y","R","")</f>
        <v/>
      </c>
      <c r="L16" s="360"/>
      <c r="M16" s="361" t="s">
        <v>1056</v>
      </c>
      <c r="N16" s="292" t="str">
        <f>IF(Badges!$S240="A","/","")</f>
        <v/>
      </c>
      <c r="O16" s="292" t="str">
        <f>IF(Badges!$S244="A","/","")</f>
        <v/>
      </c>
      <c r="P16" s="292" t="str">
        <f>IF(Badges!$S248="A","/","")</f>
        <v/>
      </c>
      <c r="Q16" s="292" t="str">
        <f>IF(Badges!$S252="A","/","")</f>
        <v/>
      </c>
      <c r="R16" s="292" t="str">
        <f>IF(Badges!$S256="A","/","")</f>
        <v/>
      </c>
      <c r="S16" s="293" t="str">
        <f>IF(Summary!$AF14="E","E","")</f>
        <v/>
      </c>
      <c r="T16" s="293" t="str">
        <f>IF(Summary!$AG14="Y","R","")</f>
        <v/>
      </c>
      <c r="W16" s="476" t="str">
        <f>'Fun Patches'!C17</f>
        <v>&lt;List Patch Here&gt;</v>
      </c>
      <c r="X16" s="475" t="str">
        <f>IF(Summary!$AF125="E","E","")</f>
        <v/>
      </c>
      <c r="Y16" s="475" t="str">
        <f>IF(Summary!$AG125="Y","R","")</f>
        <v/>
      </c>
      <c r="AA16" s="472"/>
      <c r="AB16" s="287"/>
      <c r="AC16" s="288"/>
    </row>
    <row r="17" spans="2:29" ht="12.95" customHeight="1">
      <c r="B17" s="360"/>
      <c r="C17" s="365" t="s">
        <v>456</v>
      </c>
      <c r="D17" s="334" t="str">
        <f>IF(Badges!$S414="A","/","")</f>
        <v/>
      </c>
      <c r="E17" s="334" t="str">
        <f>IF(Badges!$S418="A","/","")</f>
        <v/>
      </c>
      <c r="F17" s="334" t="str">
        <f>IF(Badges!$S422="A","/","")</f>
        <v/>
      </c>
      <c r="G17" s="334" t="str">
        <f>IF(Badges!$S426="A","/","")</f>
        <v/>
      </c>
      <c r="H17" s="334" t="str">
        <f>IF(Badges!$S430="A","/","")</f>
        <v/>
      </c>
      <c r="I17" s="301" t="str">
        <f>IF(Summary!$AF22="E","E","")</f>
        <v/>
      </c>
      <c r="J17" s="301" t="str">
        <f>IF(Summary!$AG22="Y","R","")</f>
        <v/>
      </c>
      <c r="L17" s="360"/>
      <c r="M17" s="365" t="s">
        <v>1057</v>
      </c>
      <c r="N17" s="292" t="str">
        <f>IF(Badges!$S299="A","/","")</f>
        <v/>
      </c>
      <c r="O17" s="292" t="str">
        <f>IF(Badges!$S303="A","/","")</f>
        <v/>
      </c>
      <c r="P17" s="292" t="str">
        <f>IF(Badges!$S307="A","/","")</f>
        <v/>
      </c>
      <c r="Q17" s="292" t="str">
        <f>IF(Badges!$S311="A","/","")</f>
        <v/>
      </c>
      <c r="R17" s="292" t="str">
        <f>IF(Badges!$S315="A","/","")</f>
        <v/>
      </c>
      <c r="S17" s="293" t="str">
        <f>IF(Summary!$AF17="E","E","")</f>
        <v/>
      </c>
      <c r="T17" s="293" t="str">
        <f>IF(Summary!$AG17="Y","R","")</f>
        <v/>
      </c>
      <c r="W17" s="476" t="str">
        <f>'Fun Patches'!C18</f>
        <v>&lt;List Patch Here&gt;</v>
      </c>
      <c r="X17" s="475" t="str">
        <f>IF(Summary!$AF126="E","E","")</f>
        <v/>
      </c>
      <c r="Y17" s="475" t="str">
        <f>IF(Summary!$AG126="Y","R","")</f>
        <v/>
      </c>
      <c r="AA17" s="472"/>
      <c r="AB17" s="287"/>
      <c r="AC17" s="288"/>
    </row>
    <row r="18" spans="2:29" ht="12.95" customHeight="1" thickBot="1">
      <c r="B18" s="360"/>
      <c r="C18" s="365" t="s">
        <v>477</v>
      </c>
      <c r="D18" s="297" t="str">
        <f>IF(Badges!$S437="A","/","")</f>
        <v/>
      </c>
      <c r="E18" s="297" t="str">
        <f>IF(Badges!$S441="A","/","")</f>
        <v/>
      </c>
      <c r="F18" s="297" t="str">
        <f>IF(Badges!$S445="A","/","")</f>
        <v/>
      </c>
      <c r="G18" s="297" t="str">
        <f>IF(Badges!$S449="A","/","")</f>
        <v/>
      </c>
      <c r="H18" s="297" t="str">
        <f>IF(Badges!$S453="A","/","")</f>
        <v/>
      </c>
      <c r="I18" s="295" t="str">
        <f>IF(Summary!$AF23="E","E","")</f>
        <v/>
      </c>
      <c r="J18" s="295" t="str">
        <f>IF(Summary!$AG23="Y","R","")</f>
        <v/>
      </c>
      <c r="K18" s="285" t="str">
        <f>IF(COUNT(#REF!)=4,MAX(#REF!),"")</f>
        <v/>
      </c>
      <c r="L18" s="360"/>
      <c r="M18" s="365" t="s">
        <v>1058</v>
      </c>
      <c r="N18" s="292" t="str">
        <f>IF(Badges!$S57="A","/","")</f>
        <v/>
      </c>
      <c r="O18" s="292" t="str">
        <f>IF(Badges!$S61="A","/","")</f>
        <v/>
      </c>
      <c r="P18" s="292" t="str">
        <f>IF(Badges!$S65="A","/","")</f>
        <v/>
      </c>
      <c r="Q18" s="292" t="str">
        <f>IF(Badges!$S69="A","/","")</f>
        <v/>
      </c>
      <c r="R18" s="292" t="str">
        <f>IF(Badges!$S73="A","/","")</f>
        <v/>
      </c>
      <c r="S18" s="293" t="str">
        <f>IF(Summary!$AF6="E","E","")</f>
        <v/>
      </c>
      <c r="T18" s="293" t="str">
        <f>IF(Summary!$AG6="Y","R","")</f>
        <v/>
      </c>
      <c r="W18" s="476" t="str">
        <f>'Fun Patches'!C19</f>
        <v>&lt;List Patch Here&gt;</v>
      </c>
      <c r="X18" s="475" t="str">
        <f>IF(Summary!$AF127="E","E","")</f>
        <v/>
      </c>
      <c r="Y18" s="475" t="str">
        <f>IF(Summary!$AG127="Y","R","")</f>
        <v/>
      </c>
      <c r="AA18" s="472"/>
      <c r="AB18" s="287"/>
      <c r="AC18" s="288"/>
    </row>
    <row r="19" spans="2:29" ht="12.95" customHeight="1" thickBot="1">
      <c r="B19" s="360"/>
      <c r="C19" s="370" t="s">
        <v>530</v>
      </c>
      <c r="D19" s="292" t="str">
        <f>IF(Badges!$S496="A","/","")</f>
        <v/>
      </c>
      <c r="E19" s="292" t="str">
        <f>IF(Badges!$S500="A","/","")</f>
        <v/>
      </c>
      <c r="F19" s="292" t="str">
        <f>IF(Badges!$S504="A","/","")</f>
        <v/>
      </c>
      <c r="G19" s="292" t="str">
        <f>IF(Badges!$S508="A","/","")</f>
        <v/>
      </c>
      <c r="H19" s="292" t="str">
        <f>IF(Badges!$S512="A","/","")</f>
        <v/>
      </c>
      <c r="I19" s="293" t="str">
        <f>IF(Summary!$AF26="E","E","")</f>
        <v/>
      </c>
      <c r="J19" s="293" t="str">
        <f>IF(Summary!$AG26="Y","R","")</f>
        <v/>
      </c>
      <c r="L19" s="360"/>
      <c r="M19" s="381" t="s">
        <v>1091</v>
      </c>
      <c r="N19" s="376"/>
      <c r="O19" s="376"/>
      <c r="P19" s="376"/>
      <c r="Q19" s="376"/>
      <c r="R19" s="377"/>
      <c r="S19" s="295" t="str">
        <f>IF(Summary!$AF78="E","E","")</f>
        <v/>
      </c>
      <c r="T19" s="295" t="str">
        <f>IF(Summary!$AG78="Y","R","")</f>
        <v/>
      </c>
      <c r="U19" s="354" t="str">
        <f>IF(COUNTIF(S16:S19,"E")=4,"C"," ")</f>
        <v xml:space="preserve"> </v>
      </c>
      <c r="W19" s="476" t="str">
        <f>'Fun Patches'!C20</f>
        <v>&lt;List Patch Here&gt;</v>
      </c>
      <c r="X19" s="475" t="str">
        <f>IF(Summary!$AF128="E","E","")</f>
        <v/>
      </c>
      <c r="Y19" s="475" t="str">
        <f>IF(Summary!$AG128="Y","R","")</f>
        <v/>
      </c>
      <c r="AA19" s="472"/>
      <c r="AB19" s="287"/>
      <c r="AC19" s="288"/>
    </row>
    <row r="20" spans="2:29" ht="12.95" customHeight="1">
      <c r="B20" s="360"/>
      <c r="C20" s="365" t="s">
        <v>551</v>
      </c>
      <c r="D20" s="334" t="str">
        <f>IF(Badges!$S519="A","/","")</f>
        <v/>
      </c>
      <c r="E20" s="334" t="str">
        <f>IF(Badges!$S523="A","/","")</f>
        <v/>
      </c>
      <c r="F20" s="334" t="str">
        <f>IF(Badges!$S527="A","/","")</f>
        <v/>
      </c>
      <c r="G20" s="334" t="str">
        <f>IF(Badges!$S531="A","/","")</f>
        <v/>
      </c>
      <c r="H20" s="334" t="str">
        <f>IF(Badges!$S535="A","/","")</f>
        <v/>
      </c>
      <c r="I20" s="301" t="str">
        <f>IF(Summary!$AF27="E","E","")</f>
        <v/>
      </c>
      <c r="J20" s="301" t="str">
        <f>IF(Summary!$AG27="Y","R","")</f>
        <v/>
      </c>
      <c r="L20" s="360"/>
      <c r="M20" s="378" t="s">
        <v>935</v>
      </c>
      <c r="N20" s="379"/>
      <c r="O20" s="379"/>
      <c r="P20" s="379"/>
      <c r="Q20" s="379"/>
      <c r="R20" s="380"/>
      <c r="S20" s="293" t="str">
        <f>IF(Summary!$AF79="E","E","")</f>
        <v/>
      </c>
      <c r="T20" s="293" t="str">
        <f>IF(Summary!$AG79="Y","R","")</f>
        <v/>
      </c>
      <c r="W20" s="476" t="str">
        <f>'Fun Patches'!C21</f>
        <v>&lt;List Patch Here&gt;</v>
      </c>
      <c r="X20" s="475" t="str">
        <f>IF(Summary!$AF129="E","E","")</f>
        <v/>
      </c>
      <c r="Y20" s="475" t="str">
        <f>IF(Summary!$AG129="Y","R","")</f>
        <v/>
      </c>
      <c r="AA20" s="472"/>
      <c r="AB20" s="287"/>
      <c r="AC20" s="288"/>
    </row>
    <row r="21" spans="2:29" ht="12.95" customHeight="1" thickBot="1">
      <c r="B21" s="360"/>
      <c r="C21" s="374" t="s">
        <v>572</v>
      </c>
      <c r="D21" s="297" t="str">
        <f>IF(Badges!$S542="A","/","")</f>
        <v/>
      </c>
      <c r="E21" s="297" t="str">
        <f>IF(Badges!$S546="A","/","")</f>
        <v/>
      </c>
      <c r="F21" s="297" t="str">
        <f>IF(Badges!$S550="A","/","")</f>
        <v/>
      </c>
      <c r="G21" s="297" t="str">
        <f>IF(Badges!$S554="A","/","")</f>
        <v/>
      </c>
      <c r="H21" s="297" t="str">
        <f>IF(Badges!$S558="A","/","")</f>
        <v/>
      </c>
      <c r="I21" s="295" t="str">
        <f>IF(Summary!$AF28="E","E","")</f>
        <v/>
      </c>
      <c r="J21" s="295" t="str">
        <f>IF(Summary!$AG28="Y","R","")</f>
        <v/>
      </c>
      <c r="L21" s="360"/>
      <c r="M21" s="371" t="s">
        <v>1092</v>
      </c>
      <c r="N21" s="372"/>
      <c r="O21" s="372"/>
      <c r="P21" s="372"/>
      <c r="Q21" s="372"/>
      <c r="R21" s="373"/>
      <c r="S21" s="295" t="str">
        <f>IF(Summary!$AF80="E","E","")</f>
        <v/>
      </c>
      <c r="T21" s="295" t="str">
        <f>IF(Summary!$AG80="Y","R","")</f>
        <v/>
      </c>
      <c r="U21" s="354" t="str">
        <f>IF(COUNTIF(S20:S21,"E")=2,"C"," ")</f>
        <v xml:space="preserve"> </v>
      </c>
      <c r="W21" s="476" t="str">
        <f>'Fun Patches'!C22</f>
        <v>&lt;List Patch Here&gt;</v>
      </c>
      <c r="X21" s="475" t="str">
        <f>IF(Summary!$AF130="E","E","")</f>
        <v/>
      </c>
      <c r="Y21" s="475" t="str">
        <f>IF(Summary!$AG130="Y","R","")</f>
        <v/>
      </c>
      <c r="AA21" s="472"/>
      <c r="AB21" s="287"/>
      <c r="AC21" s="288"/>
    </row>
    <row r="22" spans="2:29" ht="12.95" customHeight="1">
      <c r="B22" s="360"/>
      <c r="C22" s="365" t="s">
        <v>593</v>
      </c>
      <c r="D22" s="292" t="str">
        <f>IF(Badges!$S565="A","/","")</f>
        <v/>
      </c>
      <c r="E22" s="292" t="str">
        <f>IF(Badges!$S569="A","/","")</f>
        <v/>
      </c>
      <c r="F22" s="292" t="str">
        <f>IF(Badges!$S573="A","/","")</f>
        <v/>
      </c>
      <c r="G22" s="292" t="str">
        <f>IF(Badges!$S577="A","/","")</f>
        <v/>
      </c>
      <c r="H22" s="292" t="str">
        <f>IF(Badges!$S581="A","/","")</f>
        <v/>
      </c>
      <c r="I22" s="293" t="str">
        <f>IF(Summary!$AF29="E","E","")</f>
        <v/>
      </c>
      <c r="J22" s="293" t="str">
        <f>IF(Summary!$AG29="Y","R","")</f>
        <v/>
      </c>
      <c r="K22" s="285" t="str">
        <f>IF(COUNT(#REF!)=2,MAX(#REF!),"")</f>
        <v/>
      </c>
      <c r="L22" s="360"/>
      <c r="M22" s="362" t="s">
        <v>942</v>
      </c>
      <c r="N22" s="363"/>
      <c r="O22" s="363"/>
      <c r="P22" s="363"/>
      <c r="Q22" s="363"/>
      <c r="R22" s="364"/>
      <c r="S22" s="293" t="str">
        <f>IF(Summary!$AF81="E","E","")</f>
        <v/>
      </c>
      <c r="T22" s="293" t="str">
        <f>IF(Summary!$AG81="Y","R","")</f>
        <v/>
      </c>
      <c r="U22" s="354" t="str">
        <f>IF(COUNTIF(S22:S23,"E")=2,"C"," ")</f>
        <v xml:space="preserve"> </v>
      </c>
      <c r="W22" s="476" t="str">
        <f>'Fun Patches'!C23</f>
        <v>&lt;List Patch Here&gt;</v>
      </c>
      <c r="X22" s="475" t="str">
        <f>IF(Summary!$AF131="E","E","")</f>
        <v/>
      </c>
      <c r="Y22" s="475" t="str">
        <f>IF(Summary!$AG131="Y","R","")</f>
        <v/>
      </c>
      <c r="AA22" s="472"/>
      <c r="AB22" s="287"/>
      <c r="AC22" s="288"/>
    </row>
    <row r="23" spans="2:29" ht="12.95" customHeight="1" thickBot="1">
      <c r="B23" s="360"/>
      <c r="C23" s="365" t="s">
        <v>614</v>
      </c>
      <c r="D23" s="334" t="str">
        <f>IF(Badges!$S588="A","/","")</f>
        <v/>
      </c>
      <c r="E23" s="334" t="str">
        <f>IF(Badges!$S592="A","/","")</f>
        <v/>
      </c>
      <c r="F23" s="334" t="str">
        <f>IF(Badges!$S596="A","/","")</f>
        <v/>
      </c>
      <c r="G23" s="334" t="str">
        <f>IF(Badges!$S600="A","/","")</f>
        <v/>
      </c>
      <c r="H23" s="334" t="str">
        <f>IF(Badges!$S604="A","/","")</f>
        <v/>
      </c>
      <c r="I23" s="301" t="str">
        <f>IF(Summary!$AF30="E","E","")</f>
        <v/>
      </c>
      <c r="J23" s="301" t="str">
        <f>IF(Summary!$AG30="Y","R","")</f>
        <v/>
      </c>
      <c r="L23" s="360"/>
      <c r="M23" s="375" t="s">
        <v>1093</v>
      </c>
      <c r="N23" s="376"/>
      <c r="O23" s="376"/>
      <c r="P23" s="376"/>
      <c r="Q23" s="376"/>
      <c r="R23" s="377"/>
      <c r="S23" s="295" t="str">
        <f>IF(Summary!$AF82="E","E","")</f>
        <v/>
      </c>
      <c r="T23" s="295" t="str">
        <f>IF(Summary!$AG82="Y","R","")</f>
        <v/>
      </c>
      <c r="U23" s="354" t="str">
        <f>IF(COUNTIF(S24:S25,"E")=2,"C"," ")</f>
        <v xml:space="preserve"> </v>
      </c>
      <c r="W23" s="476" t="str">
        <f>'Fun Patches'!C24</f>
        <v>&lt;List Patch Here&gt;</v>
      </c>
      <c r="X23" s="475" t="str">
        <f>IF(Summary!$AF132="E","E","")</f>
        <v/>
      </c>
      <c r="Y23" s="475" t="str">
        <f>IF(Summary!$AG132="Y","R","")</f>
        <v/>
      </c>
      <c r="AA23" s="472"/>
      <c r="AB23" s="287"/>
      <c r="AC23" s="288"/>
    </row>
    <row r="24" spans="2:29" ht="12.95" customHeight="1" thickBot="1">
      <c r="B24" s="360"/>
      <c r="C24" s="365" t="s">
        <v>635</v>
      </c>
      <c r="D24" s="297" t="str">
        <f>IF(Badges!$S611="A","/","")</f>
        <v/>
      </c>
      <c r="E24" s="297" t="str">
        <f>IF(Badges!$S615="A","/","")</f>
        <v/>
      </c>
      <c r="F24" s="297" t="str">
        <f>IF(Badges!$S619="A","/","")</f>
        <v/>
      </c>
      <c r="G24" s="297" t="str">
        <f>IF(Badges!$S623="A","/","")</f>
        <v/>
      </c>
      <c r="H24" s="297" t="str">
        <f>IF(Badges!$S627="A","/","")</f>
        <v/>
      </c>
      <c r="I24" s="295" t="str">
        <f>IF(Summary!$AF31="E","E","")</f>
        <v/>
      </c>
      <c r="J24" s="295" t="str">
        <f>IF(Summary!$AG31="Y","R","")</f>
        <v/>
      </c>
      <c r="K24" s="285" t="str">
        <f>IF(COUNT(#REF!)=2,MAX(#REF!),"")</f>
        <v/>
      </c>
      <c r="L24" s="360"/>
      <c r="M24" s="378" t="s">
        <v>948</v>
      </c>
      <c r="N24" s="379"/>
      <c r="O24" s="379"/>
      <c r="P24" s="379"/>
      <c r="Q24" s="379"/>
      <c r="R24" s="380"/>
      <c r="S24" s="293" t="str">
        <f>IF(Summary!$AF83="E","E","")</f>
        <v/>
      </c>
      <c r="T24" s="293" t="str">
        <f>IF(Summary!$AG83="Y","R","")</f>
        <v/>
      </c>
      <c r="U24" s="439"/>
      <c r="W24" s="476" t="str">
        <f>'Fun Patches'!C25</f>
        <v>&lt;List Patch Here&gt;</v>
      </c>
      <c r="X24" s="475" t="str">
        <f>IF(Summary!$AF133="E","E","")</f>
        <v/>
      </c>
      <c r="Y24" s="475" t="str">
        <f>IF(Summary!$AG133="Y","R","")</f>
        <v/>
      </c>
      <c r="AA24" s="472"/>
      <c r="AB24" s="287"/>
      <c r="AC24" s="288"/>
    </row>
    <row r="25" spans="2:29" ht="12.95" customHeight="1">
      <c r="B25" s="360"/>
      <c r="C25" s="370" t="s">
        <v>655</v>
      </c>
      <c r="D25" s="292" t="str">
        <f>IF(Badges!$S634="A","/","")</f>
        <v/>
      </c>
      <c r="E25" s="292" t="str">
        <f>IF(Badges!$S638="A","/","")</f>
        <v/>
      </c>
      <c r="F25" s="292" t="str">
        <f>IF(Badges!$S642="A","/","")</f>
        <v/>
      </c>
      <c r="G25" s="292" t="str">
        <f>IF(Badges!$S646="A","/","")</f>
        <v/>
      </c>
      <c r="H25" s="292" t="str">
        <f>IF(Badges!$S650="A","/","")</f>
        <v/>
      </c>
      <c r="I25" s="293" t="str">
        <f>IF(Summary!$AF32="E","E","")</f>
        <v/>
      </c>
      <c r="J25" s="293" t="str">
        <f>IF(Summary!$AG32="Y","R","")</f>
        <v/>
      </c>
      <c r="L25" s="360"/>
      <c r="M25" s="375" t="s">
        <v>1094</v>
      </c>
      <c r="N25" s="376"/>
      <c r="O25" s="376"/>
      <c r="P25" s="376"/>
      <c r="Q25" s="376"/>
      <c r="R25" s="377"/>
      <c r="S25" s="293" t="str">
        <f>IF(Summary!$AF84="E","E","")</f>
        <v/>
      </c>
      <c r="T25" s="293" t="str">
        <f>IF(Summary!$AG84="Y","R","")</f>
        <v/>
      </c>
      <c r="U25" s="607" t="s">
        <v>1136</v>
      </c>
      <c r="W25" s="476" t="str">
        <f>'Fun Patches'!C26</f>
        <v>&lt;List Patch Here&gt;</v>
      </c>
      <c r="X25" s="475" t="str">
        <f>IF(Summary!$AF134="E","E","")</f>
        <v/>
      </c>
      <c r="Y25" s="475" t="str">
        <f>IF(Summary!$AG134="Y","R","")</f>
        <v/>
      </c>
      <c r="AA25" s="472"/>
      <c r="AB25" s="287"/>
      <c r="AC25" s="288"/>
    </row>
    <row r="26" spans="2:29" ht="12.95" customHeight="1">
      <c r="B26" s="360"/>
      <c r="C26" s="365" t="s">
        <v>692</v>
      </c>
      <c r="D26" s="334" t="str">
        <f>IF(Badges!$S680="A","/","")</f>
        <v/>
      </c>
      <c r="E26" s="334" t="str">
        <f>IF(Badges!$S684="A","/","")</f>
        <v/>
      </c>
      <c r="F26" s="334" t="str">
        <f>IF(Badges!$S688="A","/","")</f>
        <v/>
      </c>
      <c r="G26" s="334" t="str">
        <f>IF(Badges!$S692="A","/","")</f>
        <v/>
      </c>
      <c r="H26" s="334" t="str">
        <f>IF(Badges!$S696="A","/","")</f>
        <v/>
      </c>
      <c r="I26" s="301" t="str">
        <f>IF(Summary!$AF34="E","E","")</f>
        <v/>
      </c>
      <c r="J26" s="301" t="str">
        <f>IF(Summary!$AG34="Y","R","")</f>
        <v/>
      </c>
      <c r="K26" s="285" t="str">
        <f>IF(COUNT(#REF!)=2,MAX(#REF!),"")</f>
        <v/>
      </c>
      <c r="L26" s="398"/>
      <c r="M26" s="398"/>
      <c r="N26" s="399"/>
      <c r="O26" s="399"/>
      <c r="P26" s="399"/>
      <c r="Q26" s="399"/>
      <c r="R26" s="399"/>
      <c r="S26" s="470"/>
      <c r="T26" s="470"/>
      <c r="U26" s="607"/>
      <c r="W26" s="476" t="str">
        <f>'Fun Patches'!C27</f>
        <v>&lt;List Patch Here&gt;</v>
      </c>
      <c r="X26" s="475" t="str">
        <f>IF(Summary!$AF135="E","E","")</f>
        <v/>
      </c>
      <c r="Y26" s="475" t="str">
        <f>IF(Summary!$AG135="Y","R","")</f>
        <v/>
      </c>
      <c r="AA26" s="472"/>
      <c r="AB26" s="287"/>
      <c r="AC26" s="288"/>
    </row>
    <row r="27" spans="2:29" ht="12.95" customHeight="1" thickBot="1">
      <c r="B27" s="360"/>
      <c r="C27" s="374" t="s">
        <v>713</v>
      </c>
      <c r="D27" s="297" t="str">
        <f>IF(Badges!$S703="A","/","")</f>
        <v/>
      </c>
      <c r="E27" s="297" t="str">
        <f>IF(Badges!$S707="A","/","")</f>
        <v/>
      </c>
      <c r="F27" s="297" t="str">
        <f>IF(Badges!$S711="A","/","")</f>
        <v/>
      </c>
      <c r="G27" s="297" t="str">
        <f>IF(Badges!$S715="A","/","")</f>
        <v/>
      </c>
      <c r="H27" s="297" t="str">
        <f>IF(Badges!$S719="A","/","")</f>
        <v/>
      </c>
      <c r="I27" s="295" t="str">
        <f>IF(Summary!$AF35="E","E","")</f>
        <v/>
      </c>
      <c r="J27" s="295" t="str">
        <f>IF(Summary!$AG35="Y","R","")</f>
        <v/>
      </c>
      <c r="L27" s="300"/>
      <c r="M27" s="300"/>
      <c r="N27" s="300"/>
      <c r="O27" s="300"/>
      <c r="P27" s="300"/>
      <c r="Q27" s="300"/>
      <c r="R27" s="300"/>
      <c r="S27" s="307"/>
      <c r="T27" s="307"/>
      <c r="U27" s="607"/>
      <c r="W27" s="476" t="str">
        <f>'Fun Patches'!C28</f>
        <v>&lt;List Patch Here&gt;</v>
      </c>
      <c r="X27" s="475" t="str">
        <f>IF(Summary!$AF136="E","E","")</f>
        <v/>
      </c>
      <c r="Y27" s="475" t="str">
        <f>IF(Summary!$AG136="Y","R","")</f>
        <v/>
      </c>
      <c r="AA27" s="472"/>
      <c r="AB27" s="287"/>
      <c r="AC27" s="288"/>
    </row>
    <row r="28" spans="2:29" ht="12.95" customHeight="1">
      <c r="B28" s="360"/>
      <c r="C28" s="365" t="s">
        <v>734</v>
      </c>
      <c r="D28" s="292" t="str">
        <f>IF(Badges!$S726="A","/","")</f>
        <v/>
      </c>
      <c r="E28" s="292" t="str">
        <f>IF(Badges!$S730="A","/","")</f>
        <v/>
      </c>
      <c r="F28" s="292" t="str">
        <f>IF(Badges!$S734="A","/","")</f>
        <v/>
      </c>
      <c r="G28" s="292" t="str">
        <f>IF(Badges!$S738="A","/","")</f>
        <v/>
      </c>
      <c r="H28" s="292" t="str">
        <f>IF(Badges!$S742="A","/","")</f>
        <v/>
      </c>
      <c r="I28" s="293" t="str">
        <f>IF(Summary!$AF36="E","E","")</f>
        <v/>
      </c>
      <c r="J28" s="293" t="str">
        <f>IF(Summary!$AG36="Y","R","")</f>
        <v/>
      </c>
      <c r="L28" s="611" t="str">
        <f>'Age-Level'!C117</f>
        <v>Investiture</v>
      </c>
      <c r="M28" s="611"/>
      <c r="N28" s="611"/>
      <c r="O28" s="611"/>
      <c r="P28" s="611"/>
      <c r="Q28" s="611"/>
      <c r="R28" s="613"/>
      <c r="S28" s="293" t="str">
        <f>IF(Summary!$AF108="E","E","")</f>
        <v/>
      </c>
      <c r="T28" s="293" t="str">
        <f>IF(Summary!$AG108="Y","R","")</f>
        <v/>
      </c>
      <c r="U28" s="607"/>
      <c r="W28" s="476" t="str">
        <f>'Fun Patches'!C29</f>
        <v>&lt;List Patch Here&gt;</v>
      </c>
      <c r="X28" s="475" t="str">
        <f>IF(Summary!$AF137="E","E","")</f>
        <v/>
      </c>
      <c r="Y28" s="475" t="str">
        <f>IF(Summary!$AG137="Y","R","")</f>
        <v/>
      </c>
      <c r="AA28" s="472"/>
      <c r="AB28" s="287"/>
      <c r="AC28" s="288"/>
    </row>
    <row r="29" spans="2:29" ht="12.95" customHeight="1">
      <c r="B29" s="360"/>
      <c r="C29" s="365" t="s">
        <v>1059</v>
      </c>
      <c r="D29" s="334" t="str">
        <f>IF(Badges!$S103="A","/","")</f>
        <v/>
      </c>
      <c r="E29" s="334" t="str">
        <f>IF(Badges!$S107="A","/","")</f>
        <v/>
      </c>
      <c r="F29" s="334" t="str">
        <f>IF(Badges!$S111="A","/","")</f>
        <v/>
      </c>
      <c r="G29" s="334" t="str">
        <f>IF(Badges!$S115="A","/","")</f>
        <v/>
      </c>
      <c r="H29" s="334" t="str">
        <f>IF(Badges!$S119="A","/","")</f>
        <v/>
      </c>
      <c r="I29" s="301" t="str">
        <f>IF(Summary!$AF8="E","E","")</f>
        <v/>
      </c>
      <c r="J29" s="301" t="str">
        <f>IF(Summary!$AG8="Y","R","")</f>
        <v/>
      </c>
      <c r="L29" s="611" t="str">
        <f>'Age-Level'!C118</f>
        <v>Rededication (1st year)</v>
      </c>
      <c r="M29" s="611"/>
      <c r="N29" s="611"/>
      <c r="O29" s="611"/>
      <c r="P29" s="611"/>
      <c r="Q29" s="611"/>
      <c r="R29" s="613"/>
      <c r="S29" s="293" t="str">
        <f>IF(Summary!$AF109="E","E","")</f>
        <v/>
      </c>
      <c r="T29" s="293" t="str">
        <f>IF(Summary!$AG109="Y","R","")</f>
        <v/>
      </c>
      <c r="U29" s="607"/>
      <c r="W29" s="476" t="str">
        <f>'Fun Patches'!C30</f>
        <v>&lt;List Patch Here&gt;</v>
      </c>
      <c r="X29" s="475" t="str">
        <f>IF(Summary!$AF138="E","E","")</f>
        <v/>
      </c>
      <c r="Y29" s="475" t="str">
        <f>IF(Summary!$AG138="Y","R","")</f>
        <v/>
      </c>
      <c r="AA29" s="472"/>
      <c r="AB29" s="287"/>
      <c r="AC29" s="288"/>
    </row>
    <row r="30" spans="2:29" ht="12.95" customHeight="1" thickBot="1">
      <c r="B30" s="360"/>
      <c r="C30" s="369" t="s">
        <v>1095</v>
      </c>
      <c r="D30" s="297" t="str">
        <f>IF(Badges!$S749="A","/","")</f>
        <v/>
      </c>
      <c r="E30" s="297" t="str">
        <f>IF(Badges!$S753="A","/","")</f>
        <v/>
      </c>
      <c r="F30" s="297" t="str">
        <f>IF(Badges!$S757="A","/","")</f>
        <v/>
      </c>
      <c r="G30" s="297" t="str">
        <f>IF(Badges!$S761="A","/","")</f>
        <v/>
      </c>
      <c r="H30" s="297" t="str">
        <f>IF(Badges!$S765="A","/","")</f>
        <v/>
      </c>
      <c r="I30" s="295" t="str">
        <f>IF(Summary!$AF37="E","E","")</f>
        <v/>
      </c>
      <c r="J30" s="295" t="str">
        <f>IF(Summary!$AG37="Y","R","")</f>
        <v/>
      </c>
      <c r="L30" s="611" t="str">
        <f>'Age-Level'!C119</f>
        <v>Rededication (2nd year)</v>
      </c>
      <c r="M30" s="611"/>
      <c r="N30" s="611"/>
      <c r="O30" s="611"/>
      <c r="P30" s="611"/>
      <c r="Q30" s="611"/>
      <c r="R30" s="613"/>
      <c r="S30" s="293" t="str">
        <f>IF(Summary!$AF110="E","E","")</f>
        <v/>
      </c>
      <c r="T30" s="293" t="str">
        <f>IF(Summary!$AG110="Y","R","")</f>
        <v/>
      </c>
      <c r="U30" s="607"/>
      <c r="W30" s="476" t="str">
        <f>'Fun Patches'!C31</f>
        <v>&lt;List Patch Here&gt;</v>
      </c>
      <c r="X30" s="475" t="str">
        <f>IF(Summary!$AF139="E","E","")</f>
        <v/>
      </c>
      <c r="Y30" s="475" t="str">
        <f>IF(Summary!$AG139="Y","R","")</f>
        <v/>
      </c>
      <c r="AA30" s="472"/>
      <c r="AB30" s="287"/>
      <c r="AC30" s="288"/>
    </row>
    <row r="31" spans="2:29" ht="12.95" customHeight="1">
      <c r="B31" s="360"/>
      <c r="C31" s="370" t="s">
        <v>756</v>
      </c>
      <c r="D31" s="292" t="str">
        <f>IF(Badges!$S772="A","/","")</f>
        <v/>
      </c>
      <c r="E31" s="292" t="str">
        <f>IF(Badges!$S776="A","/","")</f>
        <v/>
      </c>
      <c r="F31" s="292" t="str">
        <f>IF(Badges!$S780="A","/","")</f>
        <v/>
      </c>
      <c r="G31" s="292" t="str">
        <f>IF(Badges!$S784="A","/","")</f>
        <v/>
      </c>
      <c r="H31" s="292" t="str">
        <f>IF(Badges!$S788="A","/","")</f>
        <v/>
      </c>
      <c r="I31" s="293" t="str">
        <f>IF(Summary!$AF38="E","E","")</f>
        <v/>
      </c>
      <c r="J31" s="293" t="str">
        <f>IF(Summary!$AG38="Y","R","")</f>
        <v/>
      </c>
      <c r="L31" s="611" t="str">
        <f>'Age-Level'!C120</f>
        <v>Rededication (3rd year)</v>
      </c>
      <c r="M31" s="611"/>
      <c r="N31" s="611"/>
      <c r="O31" s="611"/>
      <c r="P31" s="611"/>
      <c r="Q31" s="611"/>
      <c r="R31" s="613"/>
      <c r="S31" s="293" t="str">
        <f>IF(Summary!$AF111="E","E","")</f>
        <v/>
      </c>
      <c r="T31" s="293" t="str">
        <f>IF(Summary!$AG111="Y","R","")</f>
        <v/>
      </c>
      <c r="U31" s="607"/>
      <c r="W31" s="476" t="str">
        <f>'Fun Patches'!C32</f>
        <v>&lt;List Patch Here&gt;</v>
      </c>
      <c r="X31" s="475" t="str">
        <f>IF(Summary!$AF140="E","E","")</f>
        <v/>
      </c>
      <c r="Y31" s="475" t="str">
        <f>IF(Summary!$AG140="Y","R","")</f>
        <v/>
      </c>
      <c r="AA31" s="472"/>
      <c r="AB31" s="287"/>
      <c r="AC31" s="288"/>
    </row>
    <row r="32" spans="2:29" ht="12.95" customHeight="1" thickBot="1">
      <c r="B32" s="360"/>
      <c r="C32" s="374" t="s">
        <v>777</v>
      </c>
      <c r="D32" s="297" t="str">
        <f>IF(Badges!$S791="C","/","")</f>
        <v/>
      </c>
      <c r="E32" s="297" t="str">
        <f>IF(Badges!$S792="C","/","")</f>
        <v/>
      </c>
      <c r="F32" s="297" t="str">
        <f>IF(Badges!$S793="C","/","")</f>
        <v/>
      </c>
      <c r="G32" s="297" t="str">
        <f>IF(Badges!$S794="C","/","")</f>
        <v/>
      </c>
      <c r="H32" s="297" t="str">
        <f>IF(Badges!$S795="C","/","")</f>
        <v/>
      </c>
      <c r="I32" s="295" t="str">
        <f>IF(Summary!$AF39="E","E","")</f>
        <v/>
      </c>
      <c r="J32" s="295" t="str">
        <f>IF(Summary!$AG39="Y","R","")</f>
        <v/>
      </c>
      <c r="L32" s="398"/>
      <c r="M32" s="398"/>
      <c r="N32" s="399"/>
      <c r="O32" s="399"/>
      <c r="P32" s="399"/>
      <c r="Q32" s="399"/>
      <c r="R32" s="399"/>
      <c r="S32" s="470"/>
      <c r="T32" s="470"/>
      <c r="U32" s="607"/>
      <c r="W32" s="476" t="str">
        <f>'Fun Patches'!C33</f>
        <v>&lt;List Patch Here&gt;</v>
      </c>
      <c r="X32" s="475" t="str">
        <f>IF(Summary!$AF141="E","E","")</f>
        <v/>
      </c>
      <c r="Y32" s="475" t="str">
        <f>IF(Summary!$AG141="Y","R","")</f>
        <v/>
      </c>
      <c r="AA32" s="472"/>
      <c r="AB32" s="287"/>
      <c r="AC32" s="288"/>
    </row>
    <row r="33" spans="2:29" ht="12.95" customHeight="1">
      <c r="B33" s="360"/>
      <c r="C33" s="361" t="s">
        <v>1096</v>
      </c>
      <c r="D33" s="292" t="str">
        <f>IF(Badges!$S802="A","/","")</f>
        <v/>
      </c>
      <c r="E33" s="292" t="str">
        <f>IF(Badges!$S806="A","/","")</f>
        <v/>
      </c>
      <c r="F33" s="292" t="str">
        <f>IF(Badges!$S810="A","/","")</f>
        <v/>
      </c>
      <c r="G33" s="292" t="str">
        <f>IF(Badges!$S814="A","/","")</f>
        <v/>
      </c>
      <c r="H33" s="292" t="str">
        <f>IF(Badges!$S818="A","/","")</f>
        <v/>
      </c>
      <c r="I33" s="293" t="str">
        <f>IF(Summary!$AF40="E","E","")</f>
        <v/>
      </c>
      <c r="J33" s="293" t="str">
        <f>IF(Summary!$AG40="Y","R","")</f>
        <v/>
      </c>
      <c r="L33" s="300"/>
      <c r="M33" s="300"/>
      <c r="N33" s="300"/>
      <c r="O33" s="300"/>
      <c r="P33" s="300"/>
      <c r="Q33" s="300"/>
      <c r="R33" s="300"/>
      <c r="S33" s="307"/>
      <c r="T33" s="307"/>
      <c r="U33" s="607"/>
      <c r="W33" s="476" t="str">
        <f>'Fun Patches'!C34</f>
        <v>&lt;List Patch Here&gt;</v>
      </c>
      <c r="X33" s="475" t="str">
        <f>IF(Summary!$AF142="E","E","")</f>
        <v/>
      </c>
      <c r="Y33" s="475" t="str">
        <f>IF(Summary!$AG142="Y","R","")</f>
        <v/>
      </c>
      <c r="AA33" s="472"/>
      <c r="AB33" s="287"/>
      <c r="AC33" s="288"/>
    </row>
    <row r="34" spans="2:29" ht="12.95" customHeight="1">
      <c r="B34" s="360"/>
      <c r="C34" s="369" t="s">
        <v>1060</v>
      </c>
      <c r="D34" s="334" t="str">
        <f>IF(Badges!$S825="A","/","")</f>
        <v/>
      </c>
      <c r="E34" s="334" t="str">
        <f>IF(Badges!$S829="A","/","")</f>
        <v/>
      </c>
      <c r="F34" s="334" t="str">
        <f>IF(Badges!$S833="A","/","")</f>
        <v/>
      </c>
      <c r="G34" s="334" t="str">
        <f>IF(Badges!$S837="A","/","")</f>
        <v/>
      </c>
      <c r="H34" s="334" t="str">
        <f>IF(Badges!$S841="A","/","")</f>
        <v/>
      </c>
      <c r="I34" s="301" t="str">
        <f>IF(Summary!$AF41="E","E","")</f>
        <v/>
      </c>
      <c r="J34" s="301" t="str">
        <f>IF(Summary!$AG41="Y","R","")</f>
        <v/>
      </c>
      <c r="L34" s="612" t="str">
        <f>'Council Own'!B6</f>
        <v>&lt;&lt;List Badge 1 Here&gt;&gt;</v>
      </c>
      <c r="M34" s="613"/>
      <c r="N34" s="292" t="str">
        <f>IF('Council Own'!$S11="A","/","")</f>
        <v/>
      </c>
      <c r="O34" s="292" t="str">
        <f>IF('Council Own'!$S15="A","/","")</f>
        <v/>
      </c>
      <c r="P34" s="292" t="str">
        <f>IF('Council Own'!$S19="A","/","")</f>
        <v/>
      </c>
      <c r="Q34" s="292" t="str">
        <f>IF('Council Own'!$S23="A","/","")</f>
        <v/>
      </c>
      <c r="R34" s="292" t="str">
        <f>IF('Council Own'!$S27="A","/","")</f>
        <v/>
      </c>
      <c r="S34" s="293" t="str">
        <f>IF(Summary!$AF86="E","E","")</f>
        <v/>
      </c>
      <c r="T34" s="308" t="str">
        <f>IF(Summary!$AG86="Y","R","")</f>
        <v/>
      </c>
      <c r="U34" s="607"/>
      <c r="W34" s="476" t="str">
        <f>'Fun Patches'!C35</f>
        <v>&lt;List Patch Here&gt;</v>
      </c>
      <c r="X34" s="475" t="str">
        <f>IF(Summary!$AF143="E","E","")</f>
        <v/>
      </c>
      <c r="Y34" s="475" t="str">
        <f>IF(Summary!$AG143="Y","R","")</f>
        <v/>
      </c>
      <c r="AA34" s="472"/>
      <c r="AB34" s="287"/>
      <c r="AC34" s="288"/>
    </row>
    <row r="35" spans="2:29" ht="12.95" customHeight="1">
      <c r="L35" s="612" t="str">
        <f>'Council Own'!B30</f>
        <v>&lt;&lt;List Badge 2 Here&gt;&gt;</v>
      </c>
      <c r="M35" s="613"/>
      <c r="N35" s="292" t="str">
        <f>IF('Council Own'!$S35="A","/","")</f>
        <v/>
      </c>
      <c r="O35" s="292" t="str">
        <f>IF('Council Own'!$S39="A","/","")</f>
        <v/>
      </c>
      <c r="P35" s="292" t="str">
        <f>IF('Council Own'!$S43="A","/","")</f>
        <v/>
      </c>
      <c r="Q35" s="292" t="str">
        <f>IF('Council Own'!$S47="A","/","")</f>
        <v/>
      </c>
      <c r="R35" s="292" t="str">
        <f>IF('Council Own'!$S51="A","/","")</f>
        <v/>
      </c>
      <c r="S35" s="293" t="str">
        <f>IF(Summary!$AF87="E","E","")</f>
        <v/>
      </c>
      <c r="T35" s="308" t="str">
        <f>IF(Summary!$AG87="Y","R","")</f>
        <v/>
      </c>
      <c r="U35" s="607"/>
      <c r="W35" s="476" t="str">
        <f>'Fun Patches'!C36</f>
        <v>&lt;List Patch Here&gt;</v>
      </c>
      <c r="X35" s="475" t="str">
        <f>IF(Summary!$AF144="E","E","")</f>
        <v/>
      </c>
      <c r="Y35" s="475" t="str">
        <f>IF(Summary!$AG144="Y","R","")</f>
        <v/>
      </c>
      <c r="AA35" s="472"/>
      <c r="AB35" s="287"/>
      <c r="AC35" s="288"/>
    </row>
    <row r="36" spans="2:29" ht="12.95" customHeight="1">
      <c r="L36" s="614" t="str">
        <f>'Council Own'!B54</f>
        <v>&lt;&lt;List Badge 3 Here&gt;&gt;</v>
      </c>
      <c r="M36" s="615"/>
      <c r="N36" s="334" t="str">
        <f>IF('Council Own'!$S59="A","/","")</f>
        <v/>
      </c>
      <c r="O36" s="334" t="str">
        <f>IF('Council Own'!$S63="A","/","")</f>
        <v/>
      </c>
      <c r="P36" s="334" t="str">
        <f>IF('Council Own'!$S67="A","/","")</f>
        <v/>
      </c>
      <c r="Q36" s="334" t="str">
        <f>IF('Council Own'!$S71="A","/","")</f>
        <v/>
      </c>
      <c r="R36" s="334" t="str">
        <f>IF('Council Own'!$S75="A","/","")</f>
        <v/>
      </c>
      <c r="S36" s="301" t="str">
        <f>IF(Summary!$AF88="E","E","")</f>
        <v/>
      </c>
      <c r="T36" s="335" t="str">
        <f>IF(Summary!$AG88="Y","R","")</f>
        <v/>
      </c>
      <c r="U36" s="607"/>
      <c r="W36" s="476" t="str">
        <f>'Fun Patches'!C37</f>
        <v>&lt;List Patch Here&gt;</v>
      </c>
      <c r="X36" s="475" t="str">
        <f>IF(Summary!$AF145="E","E","")</f>
        <v/>
      </c>
      <c r="Y36" s="475" t="str">
        <f>IF(Summary!$AG145="Y","R","")</f>
        <v/>
      </c>
      <c r="AA36" s="472"/>
      <c r="AB36" s="287"/>
      <c r="AC36" s="288"/>
    </row>
    <row r="37" spans="2:29" ht="12.95" customHeight="1">
      <c r="B37" s="382"/>
      <c r="C37" s="361" t="s">
        <v>509</v>
      </c>
      <c r="D37" s="292" t="str">
        <f>IF(Badges!$S473="A","/","")</f>
        <v/>
      </c>
      <c r="E37" s="292" t="str">
        <f>IF(Badges!$S477="A","/","")</f>
        <v/>
      </c>
      <c r="F37" s="292" t="str">
        <f>IF(Badges!$S481="A","/","")</f>
        <v/>
      </c>
      <c r="G37" s="292" t="str">
        <f>IF(Badges!$S485="A","/","")</f>
        <v/>
      </c>
      <c r="H37" s="292" t="str">
        <f>IF(Badges!$S489="A","/","")</f>
        <v/>
      </c>
      <c r="I37" s="293" t="str">
        <f>IF(Summary!$AF25="E","E","")</f>
        <v/>
      </c>
      <c r="J37" s="293" t="str">
        <f>IF(Summary!$AG25="Y","R","")</f>
        <v/>
      </c>
      <c r="L37" s="614" t="str">
        <f>'Council Own'!B78</f>
        <v>&lt;&lt;List Badge 4 Here&gt;&gt;</v>
      </c>
      <c r="M37" s="615"/>
      <c r="N37" s="334" t="str">
        <f>IF('Council Own'!$S83="A","/","")</f>
        <v/>
      </c>
      <c r="O37" s="334" t="str">
        <f>IF('Council Own'!$S87="A","/","")</f>
        <v/>
      </c>
      <c r="P37" s="334" t="str">
        <f>IF('Council Own'!$S91="A","/","")</f>
        <v/>
      </c>
      <c r="Q37" s="334" t="str">
        <f>IF('Council Own'!$S95="A","/","")</f>
        <v/>
      </c>
      <c r="R37" s="334" t="str">
        <f>IF('Council Own'!$S99="A","/","")</f>
        <v/>
      </c>
      <c r="S37" s="301" t="str">
        <f>IF(Summary!$AF89="E","E","")</f>
        <v/>
      </c>
      <c r="T37" s="335" t="str">
        <f>IF(Summary!$AG89="Y","R","")</f>
        <v/>
      </c>
      <c r="U37" s="607"/>
      <c r="W37" s="476" t="str">
        <f>'Fun Patches'!C38</f>
        <v>&lt;List Patch Here&gt;</v>
      </c>
      <c r="X37" s="475" t="str">
        <f>IF(Summary!$AF146="E","E","")</f>
        <v/>
      </c>
      <c r="Y37" s="475" t="str">
        <f>IF(Summary!$AG146="Y","R","")</f>
        <v/>
      </c>
      <c r="AA37" s="472"/>
      <c r="AB37" s="287"/>
      <c r="AC37" s="288"/>
    </row>
    <row r="38" spans="2:29" ht="12.95" customHeight="1" thickBot="1">
      <c r="B38" s="383"/>
      <c r="C38" s="374" t="s">
        <v>676</v>
      </c>
      <c r="D38" s="297" t="str">
        <f>IF(Badges!$S657="A","/","")</f>
        <v/>
      </c>
      <c r="E38" s="297" t="str">
        <f>IF(Badges!$S661="A","/","")</f>
        <v/>
      </c>
      <c r="F38" s="297" t="str">
        <f>IF(Badges!$S665="A","/","")</f>
        <v/>
      </c>
      <c r="G38" s="297" t="str">
        <f>IF(Badges!$S669="A","/","")</f>
        <v/>
      </c>
      <c r="H38" s="297" t="str">
        <f>IF(Badges!$S673="A","/","")</f>
        <v/>
      </c>
      <c r="I38" s="295" t="str">
        <f>IF(Summary!$AF33="E","E","")</f>
        <v/>
      </c>
      <c r="J38" s="295" t="str">
        <f>IF(Summary!$AG33="Y","R","")</f>
        <v/>
      </c>
      <c r="L38" s="614" t="str">
        <f>'Council Own'!B102</f>
        <v>&lt;&lt;List Badge 5 Here&gt;&gt;</v>
      </c>
      <c r="M38" s="615"/>
      <c r="N38" s="334" t="str">
        <f>IF('Council Own'!$S107="A","/","")</f>
        <v/>
      </c>
      <c r="O38" s="334" t="str">
        <f>IF('Council Own'!$S111="A","/","")</f>
        <v/>
      </c>
      <c r="P38" s="334" t="str">
        <f>IF('Council Own'!$S115="A","/","")</f>
        <v/>
      </c>
      <c r="Q38" s="334" t="str">
        <f>IF('Council Own'!$S119="A","/","")</f>
        <v/>
      </c>
      <c r="R38" s="334" t="str">
        <f>IF('Council Own'!$S123="A","/","")</f>
        <v/>
      </c>
      <c r="S38" s="301" t="str">
        <f>IF(Summary!$AF90="E","E","")</f>
        <v/>
      </c>
      <c r="T38" s="335" t="str">
        <f>IF(Summary!$AG90="Y","R","")</f>
        <v/>
      </c>
      <c r="U38" s="607"/>
      <c r="W38" s="476" t="str">
        <f>'Fun Patches'!C39</f>
        <v>&lt;List Patch Here&gt;</v>
      </c>
      <c r="X38" s="475" t="str">
        <f>IF(Summary!$AF147="E","E","")</f>
        <v/>
      </c>
      <c r="Y38" s="475" t="str">
        <f>IF(Summary!$AG147="Y","R","")</f>
        <v/>
      </c>
      <c r="AA38" s="472"/>
      <c r="AB38" s="287"/>
      <c r="AC38" s="288"/>
    </row>
    <row r="39" spans="2:29" ht="12.95" customHeight="1">
      <c r="B39" s="383"/>
      <c r="C39" s="361" t="s">
        <v>498</v>
      </c>
      <c r="D39" s="292" t="str">
        <f>IF(Badges!$S458="A","/","")</f>
        <v/>
      </c>
      <c r="E39" s="292" t="str">
        <f>IF(Badges!$S460="A","/","")</f>
        <v/>
      </c>
      <c r="F39" s="292" t="str">
        <f>IF(Badges!$S462="A","/","")</f>
        <v/>
      </c>
      <c r="G39" s="292" t="str">
        <f>IF(Badges!$S464="A","/","")</f>
        <v/>
      </c>
      <c r="H39" s="292" t="str">
        <f>IF(Badges!$S466="A","/","")</f>
        <v/>
      </c>
      <c r="I39" s="293" t="str">
        <f>IF(Summary!$AF24="E","E","")</f>
        <v/>
      </c>
      <c r="J39" s="293" t="str">
        <f>IF(Summary!$AG24="Y","R","")</f>
        <v/>
      </c>
      <c r="L39" s="614" t="str">
        <f>'Council Own'!B125</f>
        <v>&lt;&lt;List Badge 6 Here&gt;&gt;</v>
      </c>
      <c r="M39" s="615"/>
      <c r="N39" s="334" t="str">
        <f>IF('Council Own'!$S130="A","/","")</f>
        <v/>
      </c>
      <c r="O39" s="334" t="str">
        <f>IF('Council Own'!$S134="A","/","")</f>
        <v/>
      </c>
      <c r="P39" s="334" t="str">
        <f>IF('Council Own'!$S138="A","/","")</f>
        <v/>
      </c>
      <c r="Q39" s="334" t="str">
        <f>IF('Council Own'!$S142="A","/","")</f>
        <v/>
      </c>
      <c r="R39" s="334" t="str">
        <f>IF('Council Own'!$S146="A","/","")</f>
        <v/>
      </c>
      <c r="S39" s="301" t="str">
        <f>IF(Summary!$AF91="E","E","")</f>
        <v/>
      </c>
      <c r="T39" s="335" t="str">
        <f>IF(Summary!$AG91="Y","R","")</f>
        <v/>
      </c>
      <c r="U39" s="607"/>
      <c r="W39" s="476" t="str">
        <f>'Fun Patches'!C40</f>
        <v>&lt;List Patch Here&gt;</v>
      </c>
      <c r="X39" s="475" t="str">
        <f>IF(Summary!$AF148="E","E","")</f>
        <v/>
      </c>
      <c r="Y39" s="475" t="str">
        <f>IF(Summary!$AG148="Y","R","")</f>
        <v/>
      </c>
      <c r="AA39" s="472"/>
      <c r="AB39" s="287"/>
      <c r="AC39" s="288"/>
    </row>
    <row r="40" spans="2:29" ht="12.95" customHeight="1">
      <c r="B40" s="384"/>
      <c r="C40" s="369" t="s">
        <v>340</v>
      </c>
      <c r="D40" s="292" t="str">
        <f>IF(Badges!$S284="A","/","")</f>
        <v/>
      </c>
      <c r="E40" s="292" t="str">
        <f>IF(Badges!$S286="A","/","")</f>
        <v/>
      </c>
      <c r="F40" s="292" t="str">
        <f>IF(Badges!$S288="A","/","")</f>
        <v/>
      </c>
      <c r="G40" s="292" t="str">
        <f>IF(Badges!$S290="A","/","")</f>
        <v/>
      </c>
      <c r="H40" s="292" t="str">
        <f>IF(Badges!$S292="A","/","")</f>
        <v/>
      </c>
      <c r="I40" s="293" t="str">
        <f>IF(Summary!$AF16="E","E","")</f>
        <v/>
      </c>
      <c r="J40" s="293" t="str">
        <f>IF(Summary!$AG16="Y","R","")</f>
        <v/>
      </c>
      <c r="L40" s="614" t="str">
        <f>'Council Own'!B149</f>
        <v>&lt;&lt;List Badge 7 Here&gt;&gt;</v>
      </c>
      <c r="M40" s="615"/>
      <c r="N40" s="334" t="str">
        <f>IF('Council Own'!$S154="A","/","")</f>
        <v/>
      </c>
      <c r="O40" s="334" t="str">
        <f>IF('Council Own'!$S158="A","/","")</f>
        <v/>
      </c>
      <c r="P40" s="334" t="str">
        <f>IF('Council Own'!$S162="A","/","")</f>
        <v/>
      </c>
      <c r="Q40" s="334" t="str">
        <f>IF('Council Own'!$S166="A","/","")</f>
        <v/>
      </c>
      <c r="R40" s="334" t="str">
        <f>IF('Council Own'!$S170="A","/","")</f>
        <v/>
      </c>
      <c r="S40" s="301" t="str">
        <f>IF(Summary!$AF92="E","E","")</f>
        <v/>
      </c>
      <c r="T40" s="335" t="str">
        <f>IF(Summary!$AG92="Y","R","")</f>
        <v/>
      </c>
      <c r="U40" s="607"/>
      <c r="W40" s="476" t="str">
        <f>'Fun Patches'!C41</f>
        <v>&lt;List Patch Here&gt;</v>
      </c>
      <c r="X40" s="475" t="str">
        <f>IF(Summary!$AF149="E","E","")</f>
        <v/>
      </c>
      <c r="Y40" s="475" t="str">
        <f>IF(Summary!$AG149="Y","R","")</f>
        <v/>
      </c>
      <c r="AA40" s="472"/>
      <c r="AB40" s="287"/>
      <c r="AC40" s="288"/>
    </row>
    <row r="41" spans="2:29" ht="12.95" customHeight="1">
      <c r="L41" s="614" t="str">
        <f>'Council Own'!B173</f>
        <v>&lt;&lt;List Badge 8 Here&gt;&gt;</v>
      </c>
      <c r="M41" s="615"/>
      <c r="N41" s="334" t="str">
        <f>IF('Council Own'!$S178="A","/","")</f>
        <v/>
      </c>
      <c r="O41" s="334" t="str">
        <f>IF('Council Own'!$S182="A","/","")</f>
        <v/>
      </c>
      <c r="P41" s="334" t="str">
        <f>IF('Council Own'!$S186="A","/","")</f>
        <v/>
      </c>
      <c r="Q41" s="334" t="str">
        <f>IF('Council Own'!$S190="A","/","")</f>
        <v/>
      </c>
      <c r="R41" s="334" t="str">
        <f>IF('Council Own'!$S194="A","/","")</f>
        <v/>
      </c>
      <c r="S41" s="301" t="str">
        <f>IF(Summary!$AF93="E","E","")</f>
        <v/>
      </c>
      <c r="T41" s="335" t="str">
        <f>IF(Summary!$AG93="Y","R","")</f>
        <v/>
      </c>
      <c r="U41" s="607"/>
      <c r="W41" s="476" t="str">
        <f>'Fun Patches'!C42</f>
        <v>&lt;List Patch Here&gt;</v>
      </c>
      <c r="X41" s="475" t="str">
        <f>IF(Summary!$AF150="E","E","")</f>
        <v/>
      </c>
      <c r="Y41" s="475" t="str">
        <f>IF(Summary!$AG150="Y","R","")</f>
        <v/>
      </c>
      <c r="AA41" s="472"/>
      <c r="AB41" s="287"/>
      <c r="AC41" s="288"/>
    </row>
    <row r="42" spans="2:29" ht="12.95" customHeight="1">
      <c r="L42" s="614" t="str">
        <f>'Council Own'!B197</f>
        <v>&lt;&lt;List Badge 9 Here&gt;&gt;</v>
      </c>
      <c r="M42" s="615"/>
      <c r="N42" s="334" t="str">
        <f>IF('Council Own'!$S202="A","/","")</f>
        <v/>
      </c>
      <c r="O42" s="334" t="str">
        <f>IF('Council Own'!$S206="A","/","")</f>
        <v/>
      </c>
      <c r="P42" s="334" t="str">
        <f>IF('Council Own'!$S210="A","/","")</f>
        <v/>
      </c>
      <c r="Q42" s="334" t="str">
        <f>IF('Council Own'!$S214="A","/","")</f>
        <v/>
      </c>
      <c r="R42" s="334" t="str">
        <f>IF('Council Own'!$S218="A","/","")</f>
        <v/>
      </c>
      <c r="S42" s="301" t="str">
        <f>IF(Summary!$AF94="E","E","")</f>
        <v/>
      </c>
      <c r="T42" s="335" t="str">
        <f>IF(Summary!$AG94="Y","R","")</f>
        <v/>
      </c>
      <c r="U42" s="607"/>
      <c r="W42" s="476" t="str">
        <f>'Fun Patches'!C43</f>
        <v>&lt;List Patch Here&gt;</v>
      </c>
      <c r="X42" s="475" t="str">
        <f>IF(Summary!$AF151="E","E","")</f>
        <v/>
      </c>
      <c r="Y42" s="475" t="str">
        <f>IF(Summary!$AG151="Y","R","")</f>
        <v/>
      </c>
      <c r="AA42" s="472"/>
      <c r="AB42" s="287"/>
      <c r="AC42" s="288"/>
    </row>
    <row r="43" spans="2:29" ht="12.95" customHeight="1">
      <c r="B43" s="360"/>
      <c r="C43" s="361" t="s">
        <v>1061</v>
      </c>
      <c r="D43" s="292" t="str">
        <f>IF(Badges!$S846="C","/","")</f>
        <v/>
      </c>
      <c r="E43" s="292" t="str">
        <f>IF(Badges!$S847="C","/","")</f>
        <v/>
      </c>
      <c r="F43" s="292" t="str">
        <f>IF(Badges!$S848="C","/","")</f>
        <v/>
      </c>
      <c r="G43" s="292" t="str">
        <f>IF(Badges!$S849="C","/","")</f>
        <v/>
      </c>
      <c r="H43" s="292" t="str">
        <f>IF(Badges!$S850="C","/","")</f>
        <v/>
      </c>
      <c r="I43" s="293" t="str">
        <f>IF(Summary!$AF43="E","E","")</f>
        <v/>
      </c>
      <c r="J43" s="293" t="str">
        <f>IF(Summary!$AG43="Y","R","")</f>
        <v/>
      </c>
      <c r="L43" s="614" t="str">
        <f>'Council Own'!B221</f>
        <v>&lt;&lt;List Badge 10 Here&gt;&gt;</v>
      </c>
      <c r="M43" s="615"/>
      <c r="N43" s="334" t="str">
        <f>IF('Council Own'!$S226="A","/","")</f>
        <v/>
      </c>
      <c r="O43" s="334" t="str">
        <f>IF('Council Own'!$S230="A","/","")</f>
        <v/>
      </c>
      <c r="P43" s="334" t="str">
        <f>IF('Council Own'!$S234="A","/","")</f>
        <v/>
      </c>
      <c r="Q43" s="334" t="str">
        <f>IF('Council Own'!$S238="A","/","")</f>
        <v/>
      </c>
      <c r="R43" s="334" t="str">
        <f>IF('Council Own'!$S242="A","/","")</f>
        <v/>
      </c>
      <c r="S43" s="301" t="str">
        <f>IF(Summary!$AF95="E","E","")</f>
        <v/>
      </c>
      <c r="T43" s="335" t="str">
        <f>IF(Summary!$AG95="Y","R","")</f>
        <v/>
      </c>
      <c r="U43" s="607"/>
      <c r="W43" s="476" t="str">
        <f>'Fun Patches'!C44</f>
        <v>&lt;List Patch Here&gt;</v>
      </c>
      <c r="X43" s="475" t="str">
        <f>IF(Summary!$AF152="E","E","")</f>
        <v/>
      </c>
      <c r="Y43" s="475" t="str">
        <f>IF(Summary!$AG152="Y","R","")</f>
        <v/>
      </c>
      <c r="AA43" s="472"/>
      <c r="AB43" s="287"/>
      <c r="AC43" s="288"/>
    </row>
    <row r="44" spans="2:29" ht="12.95" customHeight="1">
      <c r="B44" s="360"/>
      <c r="C44" s="365" t="s">
        <v>1062</v>
      </c>
      <c r="D44" s="292" t="str">
        <f>IF(Badges!$S853="C","/","")</f>
        <v/>
      </c>
      <c r="E44" s="292" t="str">
        <f>IF(Badges!$S854="C","/","")</f>
        <v/>
      </c>
      <c r="F44" s="292" t="str">
        <f>IF(Badges!$S855="C","/","")</f>
        <v/>
      </c>
      <c r="G44" s="292" t="str">
        <f>IF(Badges!$S856="C","/","")</f>
        <v/>
      </c>
      <c r="H44" s="292" t="str">
        <f>IF(Badges!$S857="C","/","")</f>
        <v/>
      </c>
      <c r="I44" s="293" t="str">
        <f>IF(Summary!$AF44="E","E","")</f>
        <v/>
      </c>
      <c r="J44" s="293" t="str">
        <f>IF(Summary!$AG44="Y","R","")</f>
        <v/>
      </c>
      <c r="U44" s="607"/>
      <c r="W44" s="476" t="str">
        <f>'Fun Patches'!C45</f>
        <v>&lt;List Patch Here&gt;</v>
      </c>
      <c r="X44" s="475" t="str">
        <f>IF(Summary!$AF153="E","E","")</f>
        <v/>
      </c>
      <c r="Y44" s="475" t="str">
        <f>IF(Summary!$AG153="Y","R","")</f>
        <v/>
      </c>
      <c r="AA44" s="472"/>
      <c r="AB44" s="287"/>
      <c r="AC44" s="288"/>
    </row>
    <row r="45" spans="2:29" ht="12.95" customHeight="1" thickBot="1">
      <c r="B45" s="360"/>
      <c r="C45" s="374" t="s">
        <v>1063</v>
      </c>
      <c r="D45" s="297" t="str">
        <f>IF(Badges!$S860="C","/","")</f>
        <v/>
      </c>
      <c r="E45" s="297" t="str">
        <f>IF(Badges!$S861="C","/","")</f>
        <v/>
      </c>
      <c r="F45" s="297" t="str">
        <f>IF(Badges!$S862="C","/","")</f>
        <v/>
      </c>
      <c r="G45" s="297" t="str">
        <f>IF(Badges!$S863="C","/","")</f>
        <v/>
      </c>
      <c r="H45" s="297" t="str">
        <f>IF(Badges!$S864="C","/","")</f>
        <v/>
      </c>
      <c r="I45" s="295" t="str">
        <f>IF(Summary!$AF45="E","E","")</f>
        <v/>
      </c>
      <c r="J45" s="295" t="str">
        <f>IF(Summary!$AG45="Y","R","")</f>
        <v/>
      </c>
      <c r="U45" s="607"/>
      <c r="W45" s="476" t="str">
        <f>'Fun Patches'!C46</f>
        <v>&lt;List Patch Here&gt;</v>
      </c>
      <c r="X45" s="475" t="str">
        <f>IF(Summary!$AF154="E","E","")</f>
        <v/>
      </c>
      <c r="Y45" s="475" t="str">
        <f>IF(Summary!$AG154="Y","R","")</f>
        <v/>
      </c>
      <c r="AA45" s="472"/>
      <c r="AB45" s="287"/>
      <c r="AC45" s="288"/>
    </row>
    <row r="46" spans="2:29" ht="12.95" customHeight="1">
      <c r="B46" s="360"/>
      <c r="C46" s="361" t="s">
        <v>1064</v>
      </c>
      <c r="D46" s="292" t="str">
        <f>IF(Badges!$S868="C","/","")</f>
        <v/>
      </c>
      <c r="E46" s="292" t="str">
        <f>IF(Badges!$S869="C","/","")</f>
        <v/>
      </c>
      <c r="F46" s="292" t="str">
        <f>IF(Badges!$S870="C","/","")</f>
        <v/>
      </c>
      <c r="G46" s="292" t="str">
        <f>IF(Badges!$S871="C","/","")</f>
        <v/>
      </c>
      <c r="H46" s="292" t="str">
        <f>IF(Badges!$S872="C","/","")</f>
        <v/>
      </c>
      <c r="I46" s="293" t="str">
        <f>IF(Summary!$AF47="E","E","")</f>
        <v/>
      </c>
      <c r="J46" s="293" t="str">
        <f>IF(Summary!$AG47="Y","R","")</f>
        <v/>
      </c>
      <c r="L46" s="610"/>
      <c r="M46" s="610"/>
      <c r="N46" s="610"/>
      <c r="O46" s="610"/>
      <c r="P46" s="610"/>
      <c r="Q46" s="610"/>
      <c r="R46" s="616"/>
      <c r="S46" s="283"/>
      <c r="T46" s="284"/>
      <c r="U46" s="607"/>
      <c r="W46" s="476" t="str">
        <f>'Fun Patches'!C47</f>
        <v>&lt;List Patch Here&gt;</v>
      </c>
      <c r="X46" s="475" t="str">
        <f>IF(Summary!$AF155="E","E","")</f>
        <v/>
      </c>
      <c r="Y46" s="475" t="str">
        <f>IF(Summary!$AG155="Y","R","")</f>
        <v/>
      </c>
      <c r="AA46" s="472"/>
      <c r="AB46" s="287"/>
      <c r="AC46" s="288"/>
    </row>
    <row r="47" spans="2:29" ht="12.95" customHeight="1">
      <c r="B47" s="360"/>
      <c r="C47" s="365" t="s">
        <v>1065</v>
      </c>
      <c r="D47" s="292" t="str">
        <f>IF(Badges!$S875="C","/","")</f>
        <v/>
      </c>
      <c r="E47" s="292" t="str">
        <f>IF(Badges!$S876="C","/","")</f>
        <v/>
      </c>
      <c r="F47" s="292" t="str">
        <f>IF(Badges!$S877="C","/","")</f>
        <v/>
      </c>
      <c r="G47" s="292" t="str">
        <f>IF(Badges!$S878="C","/","")</f>
        <v/>
      </c>
      <c r="H47" s="292" t="str">
        <f>IF(Badges!$S879="C","/","")</f>
        <v/>
      </c>
      <c r="I47" s="293" t="str">
        <f>IF(Summary!$AF48="E","E","")</f>
        <v/>
      </c>
      <c r="J47" s="293" t="str">
        <f>IF(Summary!$AG48="Y","R","")</f>
        <v/>
      </c>
      <c r="L47" s="609"/>
      <c r="M47" s="609"/>
      <c r="N47" s="609"/>
      <c r="O47" s="609"/>
      <c r="P47" s="609"/>
      <c r="Q47" s="609"/>
      <c r="R47" s="617"/>
      <c r="S47" s="287"/>
      <c r="T47" s="288"/>
      <c r="U47" s="607"/>
      <c r="W47" s="476" t="str">
        <f>'Fun Patches'!C48</f>
        <v>&lt;List Patch Here&gt;</v>
      </c>
      <c r="X47" s="475" t="str">
        <f>IF(Summary!$AF156="E","E","")</f>
        <v/>
      </c>
      <c r="Y47" s="475" t="str">
        <f>IF(Summary!$AG156="Y","R","")</f>
        <v/>
      </c>
      <c r="AA47" s="472"/>
      <c r="AB47" s="287"/>
      <c r="AC47" s="288"/>
    </row>
    <row r="48" spans="2:29" ht="12.95" customHeight="1" thickBot="1">
      <c r="B48" s="360"/>
      <c r="C48" s="374" t="s">
        <v>1066</v>
      </c>
      <c r="D48" s="297" t="str">
        <f>IF(Badges!$S882="C","/","")</f>
        <v/>
      </c>
      <c r="E48" s="297" t="str">
        <f>IF(Badges!$S883="C","/","")</f>
        <v/>
      </c>
      <c r="F48" s="297" t="str">
        <f>IF(Badges!$S884="C","/","")</f>
        <v/>
      </c>
      <c r="G48" s="297" t="str">
        <f>IF(Badges!$S885="C","/","")</f>
        <v/>
      </c>
      <c r="H48" s="297" t="str">
        <f>IF(Badges!$S886="C","/","")</f>
        <v/>
      </c>
      <c r="I48" s="298" t="str">
        <f>IF(Summary!$AF49="E","E","")</f>
        <v/>
      </c>
      <c r="J48" s="298" t="str">
        <f>IF(Summary!$AG49="Y","R","")</f>
        <v/>
      </c>
      <c r="L48" s="609"/>
      <c r="M48" s="609"/>
      <c r="N48" s="609"/>
      <c r="O48" s="609"/>
      <c r="P48" s="609"/>
      <c r="Q48" s="609"/>
      <c r="R48" s="617"/>
      <c r="S48" s="287"/>
      <c r="T48" s="288"/>
      <c r="U48" s="607"/>
      <c r="W48" s="476" t="str">
        <f>'Fun Patches'!C49</f>
        <v>&lt;List Patch Here&gt;</v>
      </c>
      <c r="X48" s="475" t="str">
        <f>IF(Summary!$AF157="E","E","")</f>
        <v/>
      </c>
      <c r="Y48" s="475" t="str">
        <f>IF(Summary!$AG157="Y","R","")</f>
        <v/>
      </c>
      <c r="AA48" s="472"/>
      <c r="AB48" s="287"/>
      <c r="AC48" s="288"/>
    </row>
    <row r="49" spans="2:29" ht="12.95" customHeight="1">
      <c r="B49" s="360"/>
      <c r="C49" s="385" t="s">
        <v>1067</v>
      </c>
      <c r="D49" s="292" t="str">
        <f>IF(Badges!$S890="C","/","")</f>
        <v/>
      </c>
      <c r="E49" s="292" t="str">
        <f>IF(Badges!$S891="C","/","")</f>
        <v/>
      </c>
      <c r="F49" s="292" t="str">
        <f>IF(Badges!$S892="C","/","")</f>
        <v/>
      </c>
      <c r="G49" s="292" t="str">
        <f>IF(Badges!$S893="C","/","")</f>
        <v/>
      </c>
      <c r="H49" s="292" t="str">
        <f>IF(Badges!$S894="C","/","")</f>
        <v/>
      </c>
      <c r="I49" s="299" t="str">
        <f>IF(Summary!$AF51="E","E","")</f>
        <v/>
      </c>
      <c r="J49" s="299" t="str">
        <f>IF(Summary!$AG51="Y","R","")</f>
        <v/>
      </c>
      <c r="L49" s="610"/>
      <c r="M49" s="610"/>
      <c r="N49" s="610"/>
      <c r="O49" s="610"/>
      <c r="P49" s="610"/>
      <c r="Q49" s="610"/>
      <c r="R49" s="616"/>
      <c r="S49" s="287"/>
      <c r="T49" s="288"/>
      <c r="U49" s="607"/>
      <c r="W49" s="476" t="str">
        <f>'Fun Patches'!C50</f>
        <v>&lt;List Patch Here&gt;</v>
      </c>
      <c r="X49" s="475" t="str">
        <f>IF(Summary!$AF158="E","E","")</f>
        <v/>
      </c>
      <c r="Y49" s="475" t="str">
        <f>IF(Summary!$AG158="Y","R","")</f>
        <v/>
      </c>
      <c r="AA49" s="472"/>
      <c r="AB49" s="287"/>
      <c r="AC49" s="288"/>
    </row>
    <row r="50" spans="2:29" ht="12.95" customHeight="1">
      <c r="B50" s="360"/>
      <c r="C50" s="386" t="s">
        <v>1068</v>
      </c>
      <c r="D50" s="292" t="str">
        <f>IF(Badges!$S897="C","/","")</f>
        <v/>
      </c>
      <c r="E50" s="292" t="str">
        <f>IF(Badges!$S898="C","/","")</f>
        <v/>
      </c>
      <c r="F50" s="292" t="str">
        <f>IF(Badges!$S899="C","/","")</f>
        <v/>
      </c>
      <c r="G50" s="292" t="str">
        <f>IF(Badges!$S900="C","/","")</f>
        <v/>
      </c>
      <c r="H50" s="292" t="str">
        <f>IF(Badges!$S901="C","/","")</f>
        <v/>
      </c>
      <c r="I50" s="293" t="str">
        <f>IF(Summary!$AF52="E","E","")</f>
        <v/>
      </c>
      <c r="J50" s="293" t="str">
        <f>IF(Summary!$AG52="Y","R","")</f>
        <v/>
      </c>
      <c r="L50" s="609"/>
      <c r="M50" s="609"/>
      <c r="N50" s="609"/>
      <c r="O50" s="609"/>
      <c r="P50" s="609"/>
      <c r="Q50" s="609"/>
      <c r="R50" s="617"/>
      <c r="S50" s="287"/>
      <c r="T50" s="288"/>
      <c r="U50" s="607"/>
      <c r="W50" s="476" t="str">
        <f>'Fun Patches'!C51</f>
        <v>&lt;List Patch Here&gt;</v>
      </c>
      <c r="X50" s="475" t="str">
        <f>IF(Summary!$AF159="E","E","")</f>
        <v/>
      </c>
      <c r="Y50" s="475" t="str">
        <f>IF(Summary!$AG159="Y","R","")</f>
        <v/>
      </c>
      <c r="AA50" s="472"/>
      <c r="AB50" s="287"/>
      <c r="AC50" s="288"/>
    </row>
    <row r="51" spans="2:29" ht="12.95" customHeight="1" thickBot="1">
      <c r="B51" s="360"/>
      <c r="C51" s="387" t="s">
        <v>1069</v>
      </c>
      <c r="D51" s="297" t="str">
        <f>IF(Badges!$S904="C","/","")</f>
        <v/>
      </c>
      <c r="E51" s="297" t="str">
        <f>IF(Badges!$S905="C","/","")</f>
        <v/>
      </c>
      <c r="F51" s="297" t="str">
        <f>IF(Badges!$S906="C","/","")</f>
        <v/>
      </c>
      <c r="G51" s="297" t="str">
        <f>IF(Badges!$S907="C","/","")</f>
        <v/>
      </c>
      <c r="H51" s="297" t="str">
        <f>IF(Badges!$S908="C","/","")</f>
        <v/>
      </c>
      <c r="I51" s="298" t="str">
        <f>IF(Summary!$AF53="E","E","")</f>
        <v/>
      </c>
      <c r="J51" s="298" t="str">
        <f>IF(Summary!$AG53="Y","R","")</f>
        <v/>
      </c>
      <c r="L51" s="609"/>
      <c r="M51" s="609"/>
      <c r="N51" s="609"/>
      <c r="O51" s="609"/>
      <c r="P51" s="609"/>
      <c r="Q51" s="609"/>
      <c r="R51" s="617"/>
      <c r="S51" s="287"/>
      <c r="T51" s="288"/>
      <c r="U51" s="607"/>
      <c r="W51" s="476" t="str">
        <f>'Fun Patches'!C52</f>
        <v>&lt;List Patch Here&gt;</v>
      </c>
      <c r="X51" s="475" t="str">
        <f>IF(Summary!$AF160="E","E","")</f>
        <v/>
      </c>
      <c r="Y51" s="475" t="str">
        <f>IF(Summary!$AG160="Y","R","")</f>
        <v/>
      </c>
      <c r="AA51" s="472"/>
      <c r="AB51" s="287"/>
      <c r="AC51" s="288"/>
    </row>
    <row r="52" spans="2:29" ht="12.95" customHeight="1">
      <c r="B52" s="360"/>
      <c r="C52" s="370" t="s">
        <v>1070</v>
      </c>
      <c r="D52" s="292" t="str">
        <f>IF(Badges!$S912="C","/","")</f>
        <v/>
      </c>
      <c r="E52" s="292" t="str">
        <f>IF(Badges!$S913="C","/","")</f>
        <v/>
      </c>
      <c r="F52" s="292" t="str">
        <f>IF(Badges!$S914="C","/","")</f>
        <v/>
      </c>
      <c r="G52" s="292" t="str">
        <f>IF(Badges!$S915="C","/","")</f>
        <v/>
      </c>
      <c r="H52" s="292" t="str">
        <f>IF(Badges!$S916="C","/","")</f>
        <v/>
      </c>
      <c r="I52" s="299" t="str">
        <f>IF(Summary!$AF55="E","E","")</f>
        <v/>
      </c>
      <c r="J52" s="299" t="str">
        <f>IF(Summary!$AG55="Y","R","")</f>
        <v/>
      </c>
      <c r="L52" s="610"/>
      <c r="M52" s="610"/>
      <c r="N52" s="610"/>
      <c r="O52" s="610"/>
      <c r="P52" s="610"/>
      <c r="Q52" s="610"/>
      <c r="R52" s="616"/>
      <c r="S52" s="287"/>
      <c r="T52" s="288"/>
      <c r="U52" s="607"/>
      <c r="W52" s="476" t="str">
        <f>'Fun Patches'!C53</f>
        <v>&lt;List Patch Here&gt;</v>
      </c>
      <c r="X52" s="475" t="str">
        <f>IF(Summary!$AF161="E","E","")</f>
        <v/>
      </c>
      <c r="Y52" s="475" t="str">
        <f>IF(Summary!$AG161="Y","R","")</f>
        <v/>
      </c>
      <c r="AA52" s="472"/>
      <c r="AB52" s="287"/>
      <c r="AC52" s="288"/>
    </row>
    <row r="53" spans="2:29" ht="12.95" customHeight="1">
      <c r="B53" s="360"/>
      <c r="C53" s="365" t="s">
        <v>1071</v>
      </c>
      <c r="D53" s="292" t="str">
        <f>IF(Badges!$S919="C","/","")</f>
        <v/>
      </c>
      <c r="E53" s="292" t="str">
        <f>IF(Badges!$S920="C","/","")</f>
        <v/>
      </c>
      <c r="F53" s="292" t="str">
        <f>IF(Badges!$S921="C","/","")</f>
        <v/>
      </c>
      <c r="G53" s="292" t="str">
        <f>IF(Badges!$S922="C","/","")</f>
        <v/>
      </c>
      <c r="H53" s="292" t="str">
        <f>IF(Badges!$S923="C","/","")</f>
        <v/>
      </c>
      <c r="I53" s="293" t="str">
        <f>IF(Summary!$AF56="E","E","")</f>
        <v/>
      </c>
      <c r="J53" s="293" t="str">
        <f>IF(Summary!$AG56="Y","R","")</f>
        <v/>
      </c>
      <c r="L53" s="609"/>
      <c r="M53" s="609"/>
      <c r="N53" s="609"/>
      <c r="O53" s="609"/>
      <c r="P53" s="609"/>
      <c r="Q53" s="609"/>
      <c r="R53" s="617"/>
      <c r="S53" s="287"/>
      <c r="T53" s="288"/>
      <c r="U53" s="607"/>
      <c r="W53" s="477" t="str">
        <f>'Fun Patches'!C54</f>
        <v>&lt;List Patch Here&gt;</v>
      </c>
      <c r="X53" s="475" t="str">
        <f>IF(Summary!$AF162="E","E","")</f>
        <v/>
      </c>
      <c r="Y53" s="475" t="str">
        <f>IF(Summary!$AG162="Y","R","")</f>
        <v/>
      </c>
      <c r="AA53" s="472"/>
      <c r="AB53" s="287"/>
      <c r="AC53" s="288"/>
    </row>
    <row r="54" spans="2:29" ht="12.95" customHeight="1" thickBot="1">
      <c r="B54" s="360"/>
      <c r="C54" s="374" t="s">
        <v>1072</v>
      </c>
      <c r="D54" s="297" t="str">
        <f>IF(Badges!$S926="C","/","")</f>
        <v/>
      </c>
      <c r="E54" s="297" t="str">
        <f>IF(Badges!$S927="C","/","")</f>
        <v/>
      </c>
      <c r="F54" s="297" t="str">
        <f>IF(Badges!$S928="C","/","")</f>
        <v/>
      </c>
      <c r="G54" s="297" t="str">
        <f>IF(Badges!$S929="C","/","")</f>
        <v/>
      </c>
      <c r="H54" s="297" t="str">
        <f>IF(Badges!$S930="C","/","")</f>
        <v/>
      </c>
      <c r="I54" s="298" t="str">
        <f>IF(Summary!$AF57="E","E","")</f>
        <v/>
      </c>
      <c r="J54" s="298" t="str">
        <f>IF(Summary!$AG57="Y","R","")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IF(Badges!$S934="C","/","")</f>
        <v/>
      </c>
      <c r="E55" s="292" t="str">
        <f>IF(Badges!$S935="C","/","")</f>
        <v/>
      </c>
      <c r="F55" s="292" t="str">
        <f>IF(Badges!$S936="C","/","")</f>
        <v/>
      </c>
      <c r="G55" s="292" t="str">
        <f>IF(Badges!$S937="C","/","")</f>
        <v/>
      </c>
      <c r="H55" s="292" t="str">
        <f>IF(Badges!$S938="C","/","")</f>
        <v/>
      </c>
      <c r="I55" s="299" t="str">
        <f>IF(Summary!$AF59="E","E","")</f>
        <v/>
      </c>
      <c r="J55" s="299" t="str">
        <f>IF(Summary!$AG59="Y","R","")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IF(Badges!$S941="C","/","")</f>
        <v/>
      </c>
      <c r="E56" s="292" t="str">
        <f>IF(Badges!$S942="C","/","")</f>
        <v/>
      </c>
      <c r="F56" s="292" t="str">
        <f>IF(Badges!$S943="C","/","")</f>
        <v/>
      </c>
      <c r="G56" s="292" t="str">
        <f>IF(Badges!$S944="C","/","")</f>
        <v/>
      </c>
      <c r="H56" s="292" t="str">
        <f>IF(Badges!$S945="C","/","")</f>
        <v/>
      </c>
      <c r="I56" s="293" t="str">
        <f>IF(Summary!$AF60="E","E","")</f>
        <v/>
      </c>
      <c r="J56" s="293" t="str">
        <f>IF(Summary!$AG60="Y","R","")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IF(Badges!$S951="A","/","")</f>
        <v/>
      </c>
      <c r="E57" s="292" t="str">
        <f>IF(Badges!$S954="A","/","")</f>
        <v/>
      </c>
      <c r="F57" s="292" t="str">
        <f>IF(Badges!$S958="A","/","")</f>
        <v/>
      </c>
      <c r="G57" s="292" t="str">
        <f>IF(Badges!$S962="A","/","")</f>
        <v/>
      </c>
      <c r="H57" s="292" t="str">
        <f>IF(Badges!$S966="A","/","")</f>
        <v/>
      </c>
      <c r="I57" s="293" t="str">
        <f>IF(Summary!$AF61="E","E","")</f>
        <v/>
      </c>
      <c r="J57" s="293" t="str">
        <f>IF(Summary!$AG61="Y","R","")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IF('Age-Level'!$S6="C","/","")</f>
        <v/>
      </c>
      <c r="E60" s="292" t="str">
        <f>IF('Age-Level'!$S7="C","/","")</f>
        <v/>
      </c>
      <c r="F60" s="292" t="str">
        <f>IF('Age-Level'!$S8="C","/","")</f>
        <v/>
      </c>
      <c r="G60" s="292" t="str">
        <f>IF('Age-Level'!$S9="C","/","")</f>
        <v/>
      </c>
      <c r="H60" s="292" t="str">
        <f>IF('Age-Level'!$S10="C","/","")</f>
        <v/>
      </c>
      <c r="I60" s="293" t="str">
        <f>IF(Summary!$AF98="E","E","")</f>
        <v/>
      </c>
      <c r="J60" s="293" t="str">
        <f>IF(Summary!$AG98="Y","R","")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IF('Age-Level'!$S13="C","/","")</f>
        <v/>
      </c>
      <c r="E61" s="294" t="str">
        <f>IF('Age-Level'!$S14="C","/","")</f>
        <v/>
      </c>
      <c r="F61" s="294" t="str">
        <f>IF('Age-Level'!$S15="C","/","")</f>
        <v/>
      </c>
      <c r="G61" s="294" t="str">
        <f>IF('Age-Level'!$S16="C","/","")</f>
        <v/>
      </c>
      <c r="H61" s="294" t="str">
        <f>IF('Age-Level'!$S17="C","/","")</f>
        <v/>
      </c>
      <c r="I61" s="295" t="str">
        <f>IF(Summary!$AF99="E","E","")</f>
        <v/>
      </c>
      <c r="J61" s="295" t="str">
        <f>IF(Summary!$AG99="Y","R","")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IF('Age-Level'!$S20="C","/","")</f>
        <v/>
      </c>
      <c r="E62" s="296" t="str">
        <f>IF('Age-Level'!$S21="C","/","")</f>
        <v/>
      </c>
      <c r="F62" s="296" t="str">
        <f>IF('Age-Level'!$S22="C","/","")</f>
        <v/>
      </c>
      <c r="G62" s="296" t="str">
        <f>IF('Age-Level'!$S23="C","/","")</f>
        <v/>
      </c>
      <c r="H62" s="296" t="str">
        <f>IF('Age-Level'!$S24="C","/","")</f>
        <v/>
      </c>
      <c r="I62" s="293" t="str">
        <f>IF(Summary!$AF100="E","E","")</f>
        <v/>
      </c>
      <c r="J62" s="293" t="str">
        <f>IF(Summary!$AG100="Y","R","")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IF('Age-Level'!$S27="C","/","")</f>
        <v/>
      </c>
      <c r="E63" s="297" t="str">
        <f>IF('Age-Level'!$S28="C","/","")</f>
        <v/>
      </c>
      <c r="F63" s="297" t="str">
        <f>IF('Age-Level'!$S29="C","/","")</f>
        <v/>
      </c>
      <c r="G63" s="297" t="str">
        <f>IF('Age-Level'!$S30="C","/","")</f>
        <v/>
      </c>
      <c r="H63" s="297" t="str">
        <f>IF('Age-Level'!$S31="C","/","")</f>
        <v/>
      </c>
      <c r="I63" s="295" t="str">
        <f>IF(Summary!$AF101="E","E","")</f>
        <v/>
      </c>
      <c r="J63" s="295" t="str">
        <f>IF(Summary!$AG101="Y","R","")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IF('Age-Level'!$S34="C","/","")</f>
        <v/>
      </c>
      <c r="E64" s="292" t="str">
        <f>IF('Age-Level'!$S35="C","/","")</f>
        <v/>
      </c>
      <c r="F64" s="292" t="str">
        <f>IF('Age-Level'!$S36="C","/","")</f>
        <v/>
      </c>
      <c r="G64" s="292" t="str">
        <f>IF('Age-Level'!$S37="C","/","")</f>
        <v/>
      </c>
      <c r="H64" s="292" t="str">
        <f>IF('Age-Level'!$S38="C","/","")</f>
        <v/>
      </c>
      <c r="I64" s="293" t="str">
        <f>IF(Summary!$AF102="E","E","")</f>
        <v/>
      </c>
      <c r="J64" s="293" t="str">
        <f>IF(Summary!$AG102="Y","R","")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IF(Summary!$AF103="E","E","")</f>
        <v/>
      </c>
      <c r="J65" s="295" t="str">
        <f>IF(Summary!$AG103="Y","R","")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IF('Age-Level'!$S44="a","/","")</f>
        <v/>
      </c>
      <c r="E68" s="296" t="str">
        <f>IF('Age-Level'!$S48="a","/","")</f>
        <v/>
      </c>
      <c r="F68" s="296" t="str">
        <f>IF('Age-Level'!$S52="a","/","")</f>
        <v/>
      </c>
      <c r="G68" s="296" t="str">
        <f>IF('Age-Level'!$S57="a","/","")</f>
        <v/>
      </c>
      <c r="H68" s="296" t="str">
        <f>IF('Age-Level'!$S59="a","/","")</f>
        <v/>
      </c>
      <c r="I68" s="293" t="str">
        <f>IF(Summary!$AF104="E","E","")</f>
        <v/>
      </c>
      <c r="J68" s="293" t="str">
        <f>IF(Summary!$AG104="Y","R","")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IF('Age-Level'!$S62="a","/","")</f>
        <v/>
      </c>
      <c r="E69" s="297" t="str">
        <f>IF('Age-Level'!$S66="a","/","")</f>
        <v/>
      </c>
      <c r="F69" s="297" t="str">
        <f>IF('Age-Level'!$S70="a","/","")</f>
        <v/>
      </c>
      <c r="G69" s="297" t="str">
        <f>IF('Age-Level'!$S75="a","/","")</f>
        <v/>
      </c>
      <c r="H69" s="297" t="str">
        <f>IF('Age-Level'!$S77="a","/","")</f>
        <v/>
      </c>
      <c r="I69" s="295" t="str">
        <f>IF(Summary!$AF105="E","E","")</f>
        <v/>
      </c>
      <c r="J69" s="295" t="str">
        <f>IF(Summary!$AG105="Y","R","")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IF('Age-Level'!$S80="a","/","")</f>
        <v/>
      </c>
      <c r="E70" s="296" t="str">
        <f>IF('Age-Level'!$S84="a","/","")</f>
        <v/>
      </c>
      <c r="F70" s="296" t="str">
        <f>IF('Age-Level'!$S88="a","/","")</f>
        <v/>
      </c>
      <c r="G70" s="296" t="str">
        <f>IF('Age-Level'!$S93="a","/","")</f>
        <v/>
      </c>
      <c r="H70" s="296" t="str">
        <f>IF('Age-Level'!$S95="a","/","")</f>
        <v/>
      </c>
      <c r="I70" s="293" t="str">
        <f>IF(Summary!$AF106="E","E","")</f>
        <v/>
      </c>
      <c r="J70" s="293" t="str">
        <f>IF(Summary!$AG106="Y","R","")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IF('Age-Level'!$S98="a","/","")</f>
        <v/>
      </c>
      <c r="E71" s="297" t="str">
        <f>IF('Age-Level'!$S102="a","/","")</f>
        <v/>
      </c>
      <c r="F71" s="297" t="str">
        <f>IF('Age-Level'!$S106="a","/","")</f>
        <v/>
      </c>
      <c r="G71" s="297" t="str">
        <f>IF('Age-Level'!$S111="a","/","")</f>
        <v/>
      </c>
      <c r="H71" s="297" t="str">
        <f>IF('Age-Level'!$S113="a","/","")</f>
        <v/>
      </c>
      <c r="I71" s="295" t="str">
        <f>IF(Summary!$AF107="E","E","")</f>
        <v/>
      </c>
      <c r="J71" s="295" t="str">
        <f>IF(Summary!$AG107="Y","R","")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IF(Bridging!$S10="A","/","")</f>
        <v/>
      </c>
      <c r="G72" s="296" t="str">
        <f>IF(Bridging!$S14="A","/","")</f>
        <v/>
      </c>
      <c r="H72" s="296" t="str">
        <f>IF(Bridging!$S16="A","/","")</f>
        <v/>
      </c>
      <c r="I72" s="295" t="str">
        <f>IF(Summary!$AF96="E","E","")</f>
        <v/>
      </c>
      <c r="J72" s="295" t="str">
        <f>IF(Summary!$AG96="Y","R","")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H293f1phtobZTeaIs1mHO8uiZ/STU2MpehYEYXzY87CEko65RYc1k8kJAjjTjP8wePyVYi2sBnzWE66WBGamaw==" saltValue="HSL9U7R8zVC9Vyx+f+0un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59" priority="3">
      <formula>LEFT($U$1,8)&lt;&gt;"Brownie_"</formula>
    </cfRule>
  </conditionalFormatting>
  <conditionalFormatting sqref="T1:W1">
    <cfRule type="expression" dxfId="58" priority="2">
      <formula>LEFT($U$1,8)="Brownie_"</formula>
    </cfRule>
  </conditionalFormatting>
  <conditionalFormatting sqref="C1">
    <cfRule type="expression" dxfId="57" priority="1">
      <formula>LEFT($U$1,8)&lt;&gt;"Brownie_"</formula>
    </cfRule>
  </conditionalFormatting>
  <conditionalFormatting sqref="L46:L90 W54:W75 AA4:AA75">
    <cfRule type="duplicateValues" dxfId="5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42A60-5A93-43B7-B490-91623BB4B021}">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Brownie_17</v>
      </c>
      <c r="U1" s="349" t="str">
        <f ca="1">MID(CELL("filename",A1),FIND(IF(ISERROR(FIND("]",CELL("filename",A1))),"$","]"),CELL("filename",A1))+1,256)</f>
        <v>Brownie_17</v>
      </c>
      <c r="W1" s="350" t="str">
        <f ca="1">IF(T1&lt;&gt;"",T1,"")</f>
        <v>Brownie_17</v>
      </c>
      <c r="X1" s="351"/>
      <c r="Y1" s="351"/>
      <c r="Z1" s="352"/>
      <c r="AA1" s="353"/>
      <c r="AB1" s="351"/>
      <c r="AC1" s="351"/>
      <c r="AD1" s="352"/>
    </row>
    <row r="2" spans="2:30" ht="12.95" customHeight="1">
      <c r="T2" s="357"/>
    </row>
    <row r="3" spans="2:30" ht="12.95" customHeight="1"/>
    <row r="4" spans="2:30" ht="12.95" customHeight="1">
      <c r="B4" s="360"/>
      <c r="C4" s="361" t="s">
        <v>130</v>
      </c>
      <c r="D4" s="292" t="str">
        <f>IF(Badges!$T11="A","/","")</f>
        <v/>
      </c>
      <c r="E4" s="292" t="str">
        <f>IF(Badges!$T15="A","/","")</f>
        <v/>
      </c>
      <c r="F4" s="292" t="str">
        <f>IF(Badges!$T19="A","/","")</f>
        <v/>
      </c>
      <c r="G4" s="292" t="str">
        <f>IF(Badges!$T23="A","/","")</f>
        <v/>
      </c>
      <c r="H4" s="292" t="str">
        <f>IF(Badges!$T27="A","/","")</f>
        <v/>
      </c>
      <c r="I4" s="293" t="str">
        <f>IF(Summary!$AH4="E","E","")</f>
        <v/>
      </c>
      <c r="J4" s="293" t="str">
        <f>IF(Summary!$AI4="Y","R","")</f>
        <v/>
      </c>
      <c r="K4" s="285" t="str">
        <f>IF(COUNT(#REF!)=4,MAX(#REF!),"")</f>
        <v/>
      </c>
      <c r="L4" s="360"/>
      <c r="M4" s="362" t="s">
        <v>897</v>
      </c>
      <c r="N4" s="363"/>
      <c r="O4" s="363"/>
      <c r="P4" s="363"/>
      <c r="Q4" s="363"/>
      <c r="R4" s="364"/>
      <c r="S4" s="293" t="str">
        <f>IF(Summary!$AH67="E","E","")</f>
        <v/>
      </c>
      <c r="T4" s="293" t="str">
        <f>IF(Summary!$AI67="Y","R","")</f>
        <v/>
      </c>
      <c r="W4" s="474" t="str">
        <f>'Fun Patches'!C5</f>
        <v>&lt;List Patch Here&gt;</v>
      </c>
      <c r="X4" s="475" t="str">
        <f>IF(Summary!$AH113="E","E","")</f>
        <v/>
      </c>
      <c r="Y4" s="475" t="str">
        <f>IF(Summary!$AI113="Y","R","")</f>
        <v/>
      </c>
      <c r="AA4" s="286"/>
      <c r="AB4" s="283"/>
      <c r="AC4" s="284"/>
    </row>
    <row r="5" spans="2:30" ht="12.95" customHeight="1">
      <c r="B5" s="360"/>
      <c r="C5" s="365" t="s">
        <v>152</v>
      </c>
      <c r="D5" s="292" t="str">
        <f>IF(Badges!$T34="A","/","")</f>
        <v/>
      </c>
      <c r="E5" s="292" t="str">
        <f>IF(Badges!$T38="A","/","")</f>
        <v/>
      </c>
      <c r="F5" s="292" t="str">
        <f>IF(Badges!$T42="A","/","")</f>
        <v/>
      </c>
      <c r="G5" s="292" t="str">
        <f>IF(Badges!$T46="A","/","")</f>
        <v/>
      </c>
      <c r="H5" s="292" t="str">
        <f>IF(Badges!$T50="A","/","")</f>
        <v/>
      </c>
      <c r="I5" s="293" t="str">
        <f>IF(Summary!$AH5="E","E","")</f>
        <v/>
      </c>
      <c r="J5" s="293" t="str">
        <f>IF(Summary!$AI5="Y","R","")</f>
        <v/>
      </c>
      <c r="L5" s="360"/>
      <c r="M5" s="366" t="s">
        <v>1085</v>
      </c>
      <c r="N5" s="367"/>
      <c r="O5" s="367"/>
      <c r="P5" s="367"/>
      <c r="Q5" s="367"/>
      <c r="R5" s="368"/>
      <c r="S5" s="301" t="str">
        <f>IF(Summary!$AH64="E","E","")</f>
        <v/>
      </c>
      <c r="T5" s="301" t="str">
        <f>IF(Summary!$AI64="Y","R","")</f>
        <v/>
      </c>
      <c r="W5" s="476" t="str">
        <f>'Fun Patches'!C6</f>
        <v>&lt;List Patch Here&gt;</v>
      </c>
      <c r="X5" s="475" t="str">
        <f>IF(Summary!$AH114="E","E","")</f>
        <v/>
      </c>
      <c r="Y5" s="475" t="str">
        <f>IF(Summary!$AI114="Y","R","")</f>
        <v/>
      </c>
      <c r="AA5" s="472"/>
      <c r="AB5" s="287"/>
      <c r="AC5" s="288"/>
    </row>
    <row r="6" spans="2:30" ht="12.95" customHeight="1" thickBot="1">
      <c r="B6" s="360"/>
      <c r="C6" s="369" t="s">
        <v>193</v>
      </c>
      <c r="D6" s="297" t="str">
        <f>IF(Badges!$T80="A","/","")</f>
        <v/>
      </c>
      <c r="E6" s="297" t="str">
        <f>IF(Badges!$T84="A","/","")</f>
        <v/>
      </c>
      <c r="F6" s="297" t="str">
        <f>IF(Badges!$T88="A","/","")</f>
        <v/>
      </c>
      <c r="G6" s="297" t="str">
        <f>IF(Badges!$T92="A","/","")</f>
        <v/>
      </c>
      <c r="H6" s="297" t="str">
        <f>IF(Badges!$T96="A","/","")</f>
        <v/>
      </c>
      <c r="I6" s="295" t="str">
        <f>IF(Summary!$AH7="E","E","")</f>
        <v/>
      </c>
      <c r="J6" s="295" t="str">
        <f>IF(Summary!$AI7="Y","R","")</f>
        <v/>
      </c>
      <c r="L6" s="360"/>
      <c r="M6" s="366" t="s">
        <v>1086</v>
      </c>
      <c r="N6" s="367"/>
      <c r="O6" s="367"/>
      <c r="P6" s="367"/>
      <c r="Q6" s="367"/>
      <c r="R6" s="368"/>
      <c r="S6" s="301" t="str">
        <f>IF(Summary!$AH65="E","E","")</f>
        <v/>
      </c>
      <c r="T6" s="301" t="str">
        <f>IF(Summary!$AI65="Y","R","")</f>
        <v/>
      </c>
      <c r="W6" s="476" t="str">
        <f>'Fun Patches'!C7</f>
        <v>&lt;List Patch Here&gt;</v>
      </c>
      <c r="X6" s="475" t="str">
        <f>IF(Summary!$AH115="E","E","")</f>
        <v/>
      </c>
      <c r="Y6" s="475" t="str">
        <f>IF(Summary!$AI115="Y","R","")</f>
        <v/>
      </c>
      <c r="AA6" s="472"/>
      <c r="AB6" s="287"/>
      <c r="AC6" s="288"/>
    </row>
    <row r="7" spans="2:30" ht="12.95" customHeight="1" thickBot="1">
      <c r="B7" s="360"/>
      <c r="C7" s="370" t="s">
        <v>233</v>
      </c>
      <c r="D7" s="292" t="str">
        <f>IF(Badges!$T126="A","/","")</f>
        <v/>
      </c>
      <c r="E7" s="292" t="str">
        <f>IF(Badges!$T130="A","/","")</f>
        <v/>
      </c>
      <c r="F7" s="292" t="str">
        <f>IF(Badges!$T134="A","/","")</f>
        <v/>
      </c>
      <c r="G7" s="292" t="str">
        <f>IF(Badges!$T138="A","/","")</f>
        <v/>
      </c>
      <c r="H7" s="292" t="str">
        <f>IF(Badges!$T142="A","/","")</f>
        <v/>
      </c>
      <c r="I7" s="293" t="str">
        <f>IF(Summary!$AH9="E","E","")</f>
        <v/>
      </c>
      <c r="J7" s="293" t="str">
        <f>IF(Summary!$AI9="Y","R","")</f>
        <v/>
      </c>
      <c r="L7" s="360"/>
      <c r="M7" s="371" t="s">
        <v>1087</v>
      </c>
      <c r="N7" s="372"/>
      <c r="O7" s="372"/>
      <c r="P7" s="372"/>
      <c r="Q7" s="372"/>
      <c r="R7" s="373"/>
      <c r="S7" s="295" t="str">
        <f>IF(Summary!$AH66="E","E","")</f>
        <v/>
      </c>
      <c r="T7" s="295" t="str">
        <f>IF(Summary!$AI66="Y","R","")</f>
        <v/>
      </c>
      <c r="U7" s="354" t="str">
        <f>IF(COUNTIF(S4:S7,"E")=4,"C"," ")</f>
        <v xml:space="preserve"> </v>
      </c>
      <c r="W7" s="476" t="str">
        <f>'Fun Patches'!C8</f>
        <v>&lt;List Patch Here&gt;</v>
      </c>
      <c r="X7" s="475" t="str">
        <f>IF(Summary!$AH116="E","E","")</f>
        <v/>
      </c>
      <c r="Y7" s="475" t="str">
        <f>IF(Summary!$AI116="Y","R","")</f>
        <v/>
      </c>
      <c r="AA7" s="472"/>
      <c r="AB7" s="287"/>
      <c r="AC7" s="288"/>
    </row>
    <row r="8" spans="2:30" ht="12.95" customHeight="1">
      <c r="B8" s="360"/>
      <c r="C8" s="365" t="s">
        <v>254</v>
      </c>
      <c r="D8" s="334" t="str">
        <f>IF(Badges!$T149="A","/","")</f>
        <v/>
      </c>
      <c r="E8" s="334" t="str">
        <f>IF(Badges!$T153="A","/","")</f>
        <v/>
      </c>
      <c r="F8" s="334" t="str">
        <f>IF(Badges!$T157="A","/","")</f>
        <v/>
      </c>
      <c r="G8" s="334" t="str">
        <f>IF(Badges!$T161="A","/","")</f>
        <v/>
      </c>
      <c r="H8" s="334" t="str">
        <f>IF(Badges!$T165="A","/","")</f>
        <v/>
      </c>
      <c r="I8" s="301" t="str">
        <f>IF(Summary!$AH10="E","E","")</f>
        <v/>
      </c>
      <c r="J8" s="301" t="str">
        <f>IF(Summary!$AI10="Y","R","")</f>
        <v/>
      </c>
      <c r="L8" s="360"/>
      <c r="M8" s="362" t="s">
        <v>1054</v>
      </c>
      <c r="N8" s="363"/>
      <c r="O8" s="363"/>
      <c r="P8" s="363"/>
      <c r="Q8" s="363"/>
      <c r="R8" s="364"/>
      <c r="S8" s="293" t="str">
        <f>IF(Summary!$AH72="E","E","")</f>
        <v/>
      </c>
      <c r="T8" s="293" t="str">
        <f>IF(Summary!$AI72="Y","R","")</f>
        <v/>
      </c>
      <c r="W8" s="476" t="str">
        <f>'Fun Patches'!C9</f>
        <v>&lt;List Patch Here&gt;</v>
      </c>
      <c r="X8" s="475" t="str">
        <f>IF(Summary!$AH117="E","E","")</f>
        <v/>
      </c>
      <c r="Y8" s="475" t="str">
        <f>IF(Summary!$AI117="Y","R","")</f>
        <v/>
      </c>
      <c r="AA8" s="472"/>
      <c r="AB8" s="287"/>
      <c r="AC8" s="288"/>
    </row>
    <row r="9" spans="2:30" ht="12.95" customHeight="1" thickBot="1">
      <c r="B9" s="360"/>
      <c r="C9" s="374" t="s">
        <v>275</v>
      </c>
      <c r="D9" s="297" t="str">
        <f>IF(Badges!$T172="A","/","")</f>
        <v/>
      </c>
      <c r="E9" s="297" t="str">
        <f>IF(Badges!$T176="A","/","")</f>
        <v/>
      </c>
      <c r="F9" s="297" t="str">
        <f>IF(Badges!$T180="A","/","")</f>
        <v/>
      </c>
      <c r="G9" s="297" t="str">
        <f>IF(Badges!$T184="A","/","")</f>
        <v/>
      </c>
      <c r="H9" s="297" t="str">
        <f>IF(Badges!$T188="A","/","")</f>
        <v/>
      </c>
      <c r="I9" s="295" t="str">
        <f>IF(Summary!$AH11="E","E","")</f>
        <v/>
      </c>
      <c r="J9" s="295" t="str">
        <f>IF(Summary!$AI11="Y","R","")</f>
        <v/>
      </c>
      <c r="L9" s="360"/>
      <c r="M9" s="366" t="s">
        <v>1088</v>
      </c>
      <c r="N9" s="367"/>
      <c r="O9" s="367"/>
      <c r="P9" s="367"/>
      <c r="Q9" s="367"/>
      <c r="R9" s="368"/>
      <c r="S9" s="301" t="str">
        <f>IF(Summary!$AH69="E","E","")</f>
        <v/>
      </c>
      <c r="T9" s="301" t="str">
        <f>IF(Summary!$AI69="Y","R","")</f>
        <v/>
      </c>
      <c r="W9" s="476" t="str">
        <f>'Fun Patches'!C10</f>
        <v>&lt;List Patch Here&gt;</v>
      </c>
      <c r="X9" s="475" t="str">
        <f>IF(Summary!$AH118="E","E","")</f>
        <v/>
      </c>
      <c r="Y9" s="475" t="str">
        <f>IF(Summary!$AI118="Y","R","")</f>
        <v/>
      </c>
      <c r="AA9" s="472"/>
      <c r="AB9" s="287"/>
      <c r="AC9" s="288"/>
    </row>
    <row r="10" spans="2:30" ht="12.95" customHeight="1">
      <c r="B10" s="360"/>
      <c r="C10" s="361" t="s">
        <v>278</v>
      </c>
      <c r="D10" s="292" t="str">
        <f>IF(Badges!$T195="A","/","")</f>
        <v/>
      </c>
      <c r="E10" s="292" t="str">
        <f>IF(Badges!$T199="A","/","")</f>
        <v/>
      </c>
      <c r="F10" s="292" t="str">
        <f>IF(Badges!$T202="A","/","")</f>
        <v/>
      </c>
      <c r="G10" s="292" t="str">
        <f>IF(Badges!$T206="A","/","")</f>
        <v/>
      </c>
      <c r="H10" s="292" t="str">
        <f>IF(Badges!$T210="A","/","")</f>
        <v/>
      </c>
      <c r="I10" s="293" t="str">
        <f>IF(Summary!$AH12="E","E","")</f>
        <v/>
      </c>
      <c r="J10" s="293" t="str">
        <f>IF(Summary!$AI12="Y","R","")</f>
        <v/>
      </c>
      <c r="K10" s="285" t="str">
        <f>IF(COUNT(#REF!)=4,MAX(#REF!),"")</f>
        <v/>
      </c>
      <c r="L10" s="360"/>
      <c r="M10" s="366" t="s">
        <v>1089</v>
      </c>
      <c r="N10" s="367"/>
      <c r="O10" s="367"/>
      <c r="P10" s="367"/>
      <c r="Q10" s="367"/>
      <c r="R10" s="368"/>
      <c r="S10" s="301" t="str">
        <f>IF(Summary!$AH70="E","E","")</f>
        <v/>
      </c>
      <c r="T10" s="301" t="str">
        <f>IF(Summary!$AI70="Y","R","")</f>
        <v/>
      </c>
      <c r="W10" s="476" t="str">
        <f>'Fun Patches'!C11</f>
        <v>&lt;List Patch Here&gt;</v>
      </c>
      <c r="X10" s="475" t="str">
        <f>IF(Summary!$AH119="E","E","")</f>
        <v/>
      </c>
      <c r="Y10" s="475" t="str">
        <f>IF(Summary!$AI119="Y","R","")</f>
        <v/>
      </c>
      <c r="AA10" s="472"/>
      <c r="AB10" s="287"/>
      <c r="AC10" s="288"/>
    </row>
    <row r="11" spans="2:30" ht="12.95" customHeight="1" thickBot="1">
      <c r="B11" s="360"/>
      <c r="C11" s="365" t="s">
        <v>297</v>
      </c>
      <c r="D11" s="334" t="str">
        <f>IF(Badges!$T217="A","/","")</f>
        <v/>
      </c>
      <c r="E11" s="334" t="str">
        <f>IF(Badges!$T221="A","/","")</f>
        <v/>
      </c>
      <c r="F11" s="334" t="str">
        <f>IF(Badges!$T225="A","/","")</f>
        <v/>
      </c>
      <c r="G11" s="334" t="str">
        <f>IF(Badges!$T229="A","/","")</f>
        <v/>
      </c>
      <c r="H11" s="334" t="str">
        <f>IF(Badges!$T233="A","/","")</f>
        <v/>
      </c>
      <c r="I11" s="301" t="str">
        <f>IF(Summary!$AH13="E","E","")</f>
        <v/>
      </c>
      <c r="J11" s="301" t="str">
        <f>IF(Summary!$AI13="Y","R","")</f>
        <v/>
      </c>
      <c r="L11" s="360"/>
      <c r="M11" s="375" t="s">
        <v>1090</v>
      </c>
      <c r="N11" s="376"/>
      <c r="O11" s="376"/>
      <c r="P11" s="376"/>
      <c r="Q11" s="376"/>
      <c r="R11" s="377"/>
      <c r="S11" s="298" t="str">
        <f>IF(Summary!$AH71="E","E","")</f>
        <v/>
      </c>
      <c r="T11" s="298" t="str">
        <f>IF(Summary!$AI71="Y","R","")</f>
        <v/>
      </c>
      <c r="U11" s="354" t="str">
        <f>IF(COUNTIF(S8:S11,"E")=4,"C"," ")</f>
        <v xml:space="preserve"> </v>
      </c>
      <c r="W11" s="476" t="str">
        <f>'Fun Patches'!C12</f>
        <v>&lt;List Patch Here&gt;</v>
      </c>
      <c r="X11" s="475" t="str">
        <f>IF(Summary!$AH120="E","E","")</f>
        <v/>
      </c>
      <c r="Y11" s="475" t="str">
        <f>IF(Summary!$AI120="Y","R","")</f>
        <v/>
      </c>
      <c r="AA11" s="472"/>
      <c r="AB11" s="287"/>
      <c r="AC11" s="288"/>
    </row>
    <row r="12" spans="2:30" ht="12.95" customHeight="1" thickBot="1">
      <c r="B12" s="360"/>
      <c r="C12" s="365" t="s">
        <v>319</v>
      </c>
      <c r="D12" s="297" t="str">
        <f>IF(Badges!$T263="A","/","")</f>
        <v/>
      </c>
      <c r="E12" s="297" t="str">
        <f>IF(Badges!$T267="A","/","")</f>
        <v/>
      </c>
      <c r="F12" s="297" t="str">
        <f>IF(Badges!$T271="A","/","")</f>
        <v/>
      </c>
      <c r="G12" s="297" t="str">
        <f>IF(Badges!$T275="A","/","")</f>
        <v/>
      </c>
      <c r="H12" s="297" t="str">
        <f>IF(Badges!$T279="A","/","")</f>
        <v/>
      </c>
      <c r="I12" s="295" t="str">
        <f>IF(Summary!$AH15="E","E","")</f>
        <v/>
      </c>
      <c r="J12" s="295" t="str">
        <f>IF(Summary!$AI15="Y","R","")</f>
        <v/>
      </c>
      <c r="L12" s="360"/>
      <c r="M12" s="378" t="s">
        <v>1055</v>
      </c>
      <c r="N12" s="379"/>
      <c r="O12" s="379"/>
      <c r="P12" s="379"/>
      <c r="Q12" s="379"/>
      <c r="R12" s="380"/>
      <c r="S12" s="299" t="str">
        <f>IF(Summary!$AH77="E","E","")</f>
        <v/>
      </c>
      <c r="T12" s="299" t="str">
        <f>IF(Summary!$AI77="Y","R","")</f>
        <v/>
      </c>
      <c r="W12" s="476" t="str">
        <f>'Fun Patches'!C13</f>
        <v>&lt;List Patch Here&gt;</v>
      </c>
      <c r="X12" s="475" t="str">
        <f>IF(Summary!$AH121="E","E","")</f>
        <v/>
      </c>
      <c r="Y12" s="475" t="str">
        <f>IF(Summary!$AI121="Y","R","")</f>
        <v/>
      </c>
      <c r="AA12" s="472"/>
      <c r="AB12" s="287"/>
      <c r="AC12" s="288"/>
    </row>
    <row r="13" spans="2:30" ht="12.95" customHeight="1">
      <c r="B13" s="360"/>
      <c r="C13" s="370" t="s">
        <v>372</v>
      </c>
      <c r="D13" s="292" t="str">
        <f>IF(Badges!$T322="A","/","")</f>
        <v/>
      </c>
      <c r="E13" s="292" t="str">
        <f>IF(Badges!$T326="A","/","")</f>
        <v/>
      </c>
      <c r="F13" s="292" t="str">
        <f>IF(Badges!$T330="A","/","")</f>
        <v/>
      </c>
      <c r="G13" s="292" t="str">
        <f>IF(Badges!$T334="A","/","")</f>
        <v/>
      </c>
      <c r="H13" s="292" t="str">
        <f>IF(Badges!$T338="A","/","")</f>
        <v/>
      </c>
      <c r="I13" s="293" t="str">
        <f>IF(Summary!$AH18="E","E","")</f>
        <v/>
      </c>
      <c r="J13" s="293" t="str">
        <f>IF(Summary!$AI18="Y","R","")</f>
        <v/>
      </c>
      <c r="L13" s="360"/>
      <c r="M13" s="366" t="s">
        <v>925</v>
      </c>
      <c r="N13" s="367"/>
      <c r="O13" s="367"/>
      <c r="P13" s="367"/>
      <c r="Q13" s="367"/>
      <c r="R13" s="368"/>
      <c r="S13" s="301" t="str">
        <f>IF(Summary!$AH74="E","E","")</f>
        <v/>
      </c>
      <c r="T13" s="301" t="str">
        <f>IF(Summary!$AI74="Y","R","")</f>
        <v/>
      </c>
      <c r="W13" s="476" t="str">
        <f>'Fun Patches'!C14</f>
        <v>&lt;List Patch Here&gt;</v>
      </c>
      <c r="X13" s="475" t="str">
        <f>IF(Summary!$AH122="E","E","")</f>
        <v/>
      </c>
      <c r="Y13" s="475" t="str">
        <f>IF(Summary!$AI122="Y","R","")</f>
        <v/>
      </c>
      <c r="AA13" s="472"/>
      <c r="AB13" s="287"/>
      <c r="AC13" s="288"/>
    </row>
    <row r="14" spans="2:30" ht="12.95" customHeight="1">
      <c r="B14" s="360"/>
      <c r="C14" s="365" t="s">
        <v>393</v>
      </c>
      <c r="D14" s="334" t="str">
        <f>IF(Badges!$T345="A","/","")</f>
        <v/>
      </c>
      <c r="E14" s="334" t="str">
        <f>IF(Badges!$T349="A","/","")</f>
        <v/>
      </c>
      <c r="F14" s="334" t="str">
        <f>IF(Badges!$T353="A","/","")</f>
        <v/>
      </c>
      <c r="G14" s="334" t="str">
        <f>IF(Badges!$T357="A","/","")</f>
        <v/>
      </c>
      <c r="H14" s="334" t="str">
        <f>IF(Badges!$T361="A","/","")</f>
        <v/>
      </c>
      <c r="I14" s="301" t="str">
        <f>IF(Summary!$AH19="E","E","")</f>
        <v/>
      </c>
      <c r="J14" s="301" t="str">
        <f>IF(Summary!$AI19="Y","R","")</f>
        <v/>
      </c>
      <c r="K14" s="285" t="str">
        <f>IF(COUNT(#REF!)=4,MAX(#REF!),"")</f>
        <v/>
      </c>
      <c r="L14" s="360"/>
      <c r="M14" s="366" t="s">
        <v>927</v>
      </c>
      <c r="N14" s="367"/>
      <c r="O14" s="367"/>
      <c r="P14" s="367"/>
      <c r="Q14" s="367"/>
      <c r="R14" s="368"/>
      <c r="S14" s="301" t="str">
        <f>IF(Summary!$AH75="E","E","")</f>
        <v/>
      </c>
      <c r="T14" s="301" t="str">
        <f>IF(Summary!$AI75="Y","R","")</f>
        <v/>
      </c>
      <c r="W14" s="476" t="str">
        <f>'Fun Patches'!C15</f>
        <v>&lt;List Patch Here&gt;</v>
      </c>
      <c r="X14" s="475" t="str">
        <f>IF(Summary!$AH123="E","E","")</f>
        <v/>
      </c>
      <c r="Y14" s="475" t="str">
        <f>IF(Summary!$AI123="Y","R","")</f>
        <v/>
      </c>
      <c r="AA14" s="472"/>
      <c r="AB14" s="287"/>
      <c r="AC14" s="288"/>
    </row>
    <row r="15" spans="2:30" ht="12.95" customHeight="1" thickBot="1">
      <c r="B15" s="360"/>
      <c r="C15" s="374" t="s">
        <v>414</v>
      </c>
      <c r="D15" s="297" t="str">
        <f>IF(Badges!$T368="A","/","")</f>
        <v/>
      </c>
      <c r="E15" s="297" t="str">
        <f>IF(Badges!$T372="A","/","")</f>
        <v/>
      </c>
      <c r="F15" s="297" t="str">
        <f>IF(Badges!$T376="A","/","")</f>
        <v/>
      </c>
      <c r="G15" s="297" t="str">
        <f>IF(Badges!$T380="A","/","")</f>
        <v/>
      </c>
      <c r="H15" s="297" t="str">
        <f>IF(Badges!$T384="A","/","")</f>
        <v/>
      </c>
      <c r="I15" s="295" t="str">
        <f>IF(Summary!$AH20="E","E","")</f>
        <v/>
      </c>
      <c r="J15" s="295" t="str">
        <f>IF(Summary!$AI20="Y","R","")</f>
        <v/>
      </c>
      <c r="L15" s="360"/>
      <c r="M15" s="371" t="s">
        <v>929</v>
      </c>
      <c r="N15" s="372"/>
      <c r="O15" s="372"/>
      <c r="P15" s="372"/>
      <c r="Q15" s="372"/>
      <c r="R15" s="373"/>
      <c r="S15" s="295" t="str">
        <f>IF(Summary!$AH76="E","E","")</f>
        <v/>
      </c>
      <c r="T15" s="295" t="str">
        <f>IF(Summary!$AI76="Y","R","")</f>
        <v/>
      </c>
      <c r="U15" s="354" t="str">
        <f>IF(COUNTIF(S12:S15,"E")=4,"C"," ")</f>
        <v xml:space="preserve"> </v>
      </c>
      <c r="W15" s="476" t="str">
        <f>'Fun Patches'!C16</f>
        <v>&lt;List Patch Here&gt;</v>
      </c>
      <c r="X15" s="475" t="str">
        <f>IF(Summary!$AH124="E","E","")</f>
        <v/>
      </c>
      <c r="Y15" s="475" t="str">
        <f>IF(Summary!$AI124="Y","R","")</f>
        <v/>
      </c>
      <c r="AA15" s="472"/>
      <c r="AB15" s="287"/>
      <c r="AC15" s="288"/>
    </row>
    <row r="16" spans="2:30" ht="12.95" customHeight="1">
      <c r="B16" s="360"/>
      <c r="C16" s="365" t="s">
        <v>435</v>
      </c>
      <c r="D16" s="292" t="str">
        <f>IF(Badges!$T391="A","/","")</f>
        <v/>
      </c>
      <c r="E16" s="292" t="str">
        <f>IF(Badges!$T395="A","/","")</f>
        <v/>
      </c>
      <c r="F16" s="292" t="str">
        <f>IF(Badges!$T399="A","/","")</f>
        <v/>
      </c>
      <c r="G16" s="292" t="str">
        <f>IF(Badges!$T403="A","/","")</f>
        <v/>
      </c>
      <c r="H16" s="292" t="str">
        <f>IF(Badges!$T407="A","/","")</f>
        <v/>
      </c>
      <c r="I16" s="293" t="str">
        <f>IF(Summary!$AH21="E","E","")</f>
        <v/>
      </c>
      <c r="J16" s="293" t="str">
        <f>IF(Summary!$AI21="Y","R","")</f>
        <v/>
      </c>
      <c r="L16" s="360"/>
      <c r="M16" s="361" t="s">
        <v>1056</v>
      </c>
      <c r="N16" s="292" t="str">
        <f>IF(Badges!$T240="A","/","")</f>
        <v/>
      </c>
      <c r="O16" s="292" t="str">
        <f>IF(Badges!$T244="A","/","")</f>
        <v/>
      </c>
      <c r="P16" s="292" t="str">
        <f>IF(Badges!$T248="A","/","")</f>
        <v/>
      </c>
      <c r="Q16" s="292" t="str">
        <f>IF(Badges!$T252="A","/","")</f>
        <v/>
      </c>
      <c r="R16" s="292" t="str">
        <f>IF(Badges!$T256="A","/","")</f>
        <v/>
      </c>
      <c r="S16" s="293" t="str">
        <f>IF(Summary!$AH14="E","E","")</f>
        <v/>
      </c>
      <c r="T16" s="293" t="str">
        <f>IF(Summary!$AI14="Y","R","")</f>
        <v/>
      </c>
      <c r="W16" s="476" t="str">
        <f>'Fun Patches'!C17</f>
        <v>&lt;List Patch Here&gt;</v>
      </c>
      <c r="X16" s="475" t="str">
        <f>IF(Summary!$AH125="E","E","")</f>
        <v/>
      </c>
      <c r="Y16" s="475" t="str">
        <f>IF(Summary!$AI125="Y","R","")</f>
        <v/>
      </c>
      <c r="AA16" s="472"/>
      <c r="AB16" s="287"/>
      <c r="AC16" s="288"/>
    </row>
    <row r="17" spans="2:29" ht="12.95" customHeight="1">
      <c r="B17" s="360"/>
      <c r="C17" s="365" t="s">
        <v>456</v>
      </c>
      <c r="D17" s="334" t="str">
        <f>IF(Badges!$T414="A","/","")</f>
        <v/>
      </c>
      <c r="E17" s="334" t="str">
        <f>IF(Badges!$T418="A","/","")</f>
        <v/>
      </c>
      <c r="F17" s="334" t="str">
        <f>IF(Badges!$T422="A","/","")</f>
        <v/>
      </c>
      <c r="G17" s="334" t="str">
        <f>IF(Badges!$T426="A","/","")</f>
        <v/>
      </c>
      <c r="H17" s="334" t="str">
        <f>IF(Badges!$T430="A","/","")</f>
        <v/>
      </c>
      <c r="I17" s="301" t="str">
        <f>IF(Summary!$AH22="E","E","")</f>
        <v/>
      </c>
      <c r="J17" s="301" t="str">
        <f>IF(Summary!$AI22="Y","R","")</f>
        <v/>
      </c>
      <c r="L17" s="360"/>
      <c r="M17" s="365" t="s">
        <v>1057</v>
      </c>
      <c r="N17" s="292" t="str">
        <f>IF(Badges!$T299="A","/","")</f>
        <v/>
      </c>
      <c r="O17" s="292" t="str">
        <f>IF(Badges!$T303="A","/","")</f>
        <v/>
      </c>
      <c r="P17" s="292" t="str">
        <f>IF(Badges!$T307="A","/","")</f>
        <v/>
      </c>
      <c r="Q17" s="292" t="str">
        <f>IF(Badges!$T311="A","/","")</f>
        <v/>
      </c>
      <c r="R17" s="292" t="str">
        <f>IF(Badges!$T315="A","/","")</f>
        <v/>
      </c>
      <c r="S17" s="293" t="str">
        <f>IF(Summary!$AH17="E","E","")</f>
        <v/>
      </c>
      <c r="T17" s="293" t="str">
        <f>IF(Summary!$AI17="Y","R","")</f>
        <v/>
      </c>
      <c r="W17" s="476" t="str">
        <f>'Fun Patches'!C18</f>
        <v>&lt;List Patch Here&gt;</v>
      </c>
      <c r="X17" s="475" t="str">
        <f>IF(Summary!$AH126="E","E","")</f>
        <v/>
      </c>
      <c r="Y17" s="475" t="str">
        <f>IF(Summary!$AI126="Y","R","")</f>
        <v/>
      </c>
      <c r="AA17" s="472"/>
      <c r="AB17" s="287"/>
      <c r="AC17" s="288"/>
    </row>
    <row r="18" spans="2:29" ht="12.95" customHeight="1" thickBot="1">
      <c r="B18" s="360"/>
      <c r="C18" s="365" t="s">
        <v>477</v>
      </c>
      <c r="D18" s="297" t="str">
        <f>IF(Badges!$T437="A","/","")</f>
        <v/>
      </c>
      <c r="E18" s="297" t="str">
        <f>IF(Badges!$T441="A","/","")</f>
        <v/>
      </c>
      <c r="F18" s="297" t="str">
        <f>IF(Badges!$T445="A","/","")</f>
        <v/>
      </c>
      <c r="G18" s="297" t="str">
        <f>IF(Badges!$T449="A","/","")</f>
        <v/>
      </c>
      <c r="H18" s="297" t="str">
        <f>IF(Badges!$T453="A","/","")</f>
        <v/>
      </c>
      <c r="I18" s="295" t="str">
        <f>IF(Summary!$AH23="E","E","")</f>
        <v/>
      </c>
      <c r="J18" s="295" t="str">
        <f>IF(Summary!$AI23="Y","R","")</f>
        <v/>
      </c>
      <c r="K18" s="285" t="str">
        <f>IF(COUNT(#REF!)=4,MAX(#REF!),"")</f>
        <v/>
      </c>
      <c r="L18" s="360"/>
      <c r="M18" s="365" t="s">
        <v>1058</v>
      </c>
      <c r="N18" s="292" t="str">
        <f>IF(Badges!$T57="A","/","")</f>
        <v/>
      </c>
      <c r="O18" s="292" t="str">
        <f>IF(Badges!$T61="A","/","")</f>
        <v/>
      </c>
      <c r="P18" s="292" t="str">
        <f>IF(Badges!$T65="A","/","")</f>
        <v/>
      </c>
      <c r="Q18" s="292" t="str">
        <f>IF(Badges!$T69="A","/","")</f>
        <v/>
      </c>
      <c r="R18" s="292" t="str">
        <f>IF(Badges!$T73="A","/","")</f>
        <v/>
      </c>
      <c r="S18" s="293" t="str">
        <f>IF(Summary!$AH6="E","E","")</f>
        <v/>
      </c>
      <c r="T18" s="293" t="str">
        <f>IF(Summary!$AI6="Y","R","")</f>
        <v/>
      </c>
      <c r="W18" s="476" t="str">
        <f>'Fun Patches'!C19</f>
        <v>&lt;List Patch Here&gt;</v>
      </c>
      <c r="X18" s="475" t="str">
        <f>IF(Summary!$AH127="E","E","")</f>
        <v/>
      </c>
      <c r="Y18" s="475" t="str">
        <f>IF(Summary!$AI127="Y","R","")</f>
        <v/>
      </c>
      <c r="AA18" s="472"/>
      <c r="AB18" s="287"/>
      <c r="AC18" s="288"/>
    </row>
    <row r="19" spans="2:29" ht="12.95" customHeight="1" thickBot="1">
      <c r="B19" s="360"/>
      <c r="C19" s="370" t="s">
        <v>530</v>
      </c>
      <c r="D19" s="292" t="str">
        <f>IF(Badges!$T496="A","/","")</f>
        <v/>
      </c>
      <c r="E19" s="292" t="str">
        <f>IF(Badges!$T500="A","/","")</f>
        <v/>
      </c>
      <c r="F19" s="292" t="str">
        <f>IF(Badges!$T504="A","/","")</f>
        <v/>
      </c>
      <c r="G19" s="292" t="str">
        <f>IF(Badges!$T508="A","/","")</f>
        <v/>
      </c>
      <c r="H19" s="292" t="str">
        <f>IF(Badges!$T512="A","/","")</f>
        <v/>
      </c>
      <c r="I19" s="293" t="str">
        <f>IF(Summary!$AH26="E","E","")</f>
        <v/>
      </c>
      <c r="J19" s="293" t="str">
        <f>IF(Summary!$AI26="Y","R","")</f>
        <v/>
      </c>
      <c r="L19" s="360"/>
      <c r="M19" s="381" t="s">
        <v>1091</v>
      </c>
      <c r="N19" s="376"/>
      <c r="O19" s="376"/>
      <c r="P19" s="376"/>
      <c r="Q19" s="376"/>
      <c r="R19" s="377"/>
      <c r="S19" s="295" t="str">
        <f>IF(Summary!$AH78="E","E","")</f>
        <v/>
      </c>
      <c r="T19" s="295" t="str">
        <f>IF(Summary!$AI78="Y","R","")</f>
        <v/>
      </c>
      <c r="U19" s="354" t="str">
        <f>IF(COUNTIF(S16:S19,"E")=4,"C"," ")</f>
        <v xml:space="preserve"> </v>
      </c>
      <c r="W19" s="476" t="str">
        <f>'Fun Patches'!C20</f>
        <v>&lt;List Patch Here&gt;</v>
      </c>
      <c r="X19" s="475" t="str">
        <f>IF(Summary!$AH128="E","E","")</f>
        <v/>
      </c>
      <c r="Y19" s="475" t="str">
        <f>IF(Summary!$AI128="Y","R","")</f>
        <v/>
      </c>
      <c r="AA19" s="472"/>
      <c r="AB19" s="287"/>
      <c r="AC19" s="288"/>
    </row>
    <row r="20" spans="2:29" ht="12.95" customHeight="1">
      <c r="B20" s="360"/>
      <c r="C20" s="365" t="s">
        <v>551</v>
      </c>
      <c r="D20" s="334" t="str">
        <f>IF(Badges!$T519="A","/","")</f>
        <v/>
      </c>
      <c r="E20" s="334" t="str">
        <f>IF(Badges!$T523="A","/","")</f>
        <v/>
      </c>
      <c r="F20" s="334" t="str">
        <f>IF(Badges!$T527="A","/","")</f>
        <v/>
      </c>
      <c r="G20" s="334" t="str">
        <f>IF(Badges!$T531="A","/","")</f>
        <v/>
      </c>
      <c r="H20" s="334" t="str">
        <f>IF(Badges!$T535="A","/","")</f>
        <v/>
      </c>
      <c r="I20" s="301" t="str">
        <f>IF(Summary!$AH27="E","E","")</f>
        <v/>
      </c>
      <c r="J20" s="301" t="str">
        <f>IF(Summary!$AI27="Y","R","")</f>
        <v/>
      </c>
      <c r="L20" s="360"/>
      <c r="M20" s="378" t="s">
        <v>935</v>
      </c>
      <c r="N20" s="379"/>
      <c r="O20" s="379"/>
      <c r="P20" s="379"/>
      <c r="Q20" s="379"/>
      <c r="R20" s="380"/>
      <c r="S20" s="293" t="str">
        <f>IF(Summary!$AH79="E","E","")</f>
        <v/>
      </c>
      <c r="T20" s="293" t="str">
        <f>IF(Summary!$AI79="Y","R","")</f>
        <v/>
      </c>
      <c r="W20" s="476" t="str">
        <f>'Fun Patches'!C21</f>
        <v>&lt;List Patch Here&gt;</v>
      </c>
      <c r="X20" s="475" t="str">
        <f>IF(Summary!$AH129="E","E","")</f>
        <v/>
      </c>
      <c r="Y20" s="475" t="str">
        <f>IF(Summary!$AI129="Y","R","")</f>
        <v/>
      </c>
      <c r="AA20" s="472"/>
      <c r="AB20" s="287"/>
      <c r="AC20" s="288"/>
    </row>
    <row r="21" spans="2:29" ht="12.95" customHeight="1" thickBot="1">
      <c r="B21" s="360"/>
      <c r="C21" s="374" t="s">
        <v>572</v>
      </c>
      <c r="D21" s="297" t="str">
        <f>IF(Badges!$T542="A","/","")</f>
        <v/>
      </c>
      <c r="E21" s="297" t="str">
        <f>IF(Badges!$T546="A","/","")</f>
        <v/>
      </c>
      <c r="F21" s="297" t="str">
        <f>IF(Badges!$T550="A","/","")</f>
        <v/>
      </c>
      <c r="G21" s="297" t="str">
        <f>IF(Badges!$T554="A","/","")</f>
        <v/>
      </c>
      <c r="H21" s="297" t="str">
        <f>IF(Badges!$T558="A","/","")</f>
        <v/>
      </c>
      <c r="I21" s="295" t="str">
        <f>IF(Summary!$AH28="E","E","")</f>
        <v/>
      </c>
      <c r="J21" s="295" t="str">
        <f>IF(Summary!$AI28="Y","R","")</f>
        <v/>
      </c>
      <c r="L21" s="360"/>
      <c r="M21" s="371" t="s">
        <v>1092</v>
      </c>
      <c r="N21" s="372"/>
      <c r="O21" s="372"/>
      <c r="P21" s="372"/>
      <c r="Q21" s="372"/>
      <c r="R21" s="373"/>
      <c r="S21" s="295" t="str">
        <f>IF(Summary!$AH80="E","E","")</f>
        <v/>
      </c>
      <c r="T21" s="295" t="str">
        <f>IF(Summary!$AI80="Y","R","")</f>
        <v/>
      </c>
      <c r="U21" s="354" t="str">
        <f>IF(COUNTIF(S20:S21,"E")=2,"C"," ")</f>
        <v xml:space="preserve"> </v>
      </c>
      <c r="W21" s="476" t="str">
        <f>'Fun Patches'!C22</f>
        <v>&lt;List Patch Here&gt;</v>
      </c>
      <c r="X21" s="475" t="str">
        <f>IF(Summary!$AH130="E","E","")</f>
        <v/>
      </c>
      <c r="Y21" s="475" t="str">
        <f>IF(Summary!$AI130="Y","R","")</f>
        <v/>
      </c>
      <c r="AA21" s="472"/>
      <c r="AB21" s="287"/>
      <c r="AC21" s="288"/>
    </row>
    <row r="22" spans="2:29" ht="12.95" customHeight="1">
      <c r="B22" s="360"/>
      <c r="C22" s="365" t="s">
        <v>593</v>
      </c>
      <c r="D22" s="292" t="str">
        <f>IF(Badges!$T565="A","/","")</f>
        <v/>
      </c>
      <c r="E22" s="292" t="str">
        <f>IF(Badges!$T569="A","/","")</f>
        <v/>
      </c>
      <c r="F22" s="292" t="str">
        <f>IF(Badges!$T573="A","/","")</f>
        <v/>
      </c>
      <c r="G22" s="292" t="str">
        <f>IF(Badges!$T577="A","/","")</f>
        <v/>
      </c>
      <c r="H22" s="292" t="str">
        <f>IF(Badges!$T581="A","/","")</f>
        <v/>
      </c>
      <c r="I22" s="293" t="str">
        <f>IF(Summary!$AH29="E","E","")</f>
        <v/>
      </c>
      <c r="J22" s="293" t="str">
        <f>IF(Summary!$AI29="Y","R","")</f>
        <v/>
      </c>
      <c r="K22" s="285" t="str">
        <f>IF(COUNT(#REF!)=2,MAX(#REF!),"")</f>
        <v/>
      </c>
      <c r="L22" s="360"/>
      <c r="M22" s="362" t="s">
        <v>942</v>
      </c>
      <c r="N22" s="363"/>
      <c r="O22" s="363"/>
      <c r="P22" s="363"/>
      <c r="Q22" s="363"/>
      <c r="R22" s="364"/>
      <c r="S22" s="293" t="str">
        <f>IF(Summary!$AH81="E","E","")</f>
        <v/>
      </c>
      <c r="T22" s="293" t="str">
        <f>IF(Summary!$AI81="Y","R","")</f>
        <v/>
      </c>
      <c r="U22" s="354" t="str">
        <f>IF(COUNTIF(S22:S23,"E")=2,"C"," ")</f>
        <v xml:space="preserve"> </v>
      </c>
      <c r="W22" s="476" t="str">
        <f>'Fun Patches'!C23</f>
        <v>&lt;List Patch Here&gt;</v>
      </c>
      <c r="X22" s="475" t="str">
        <f>IF(Summary!$AH131="E","E","")</f>
        <v/>
      </c>
      <c r="Y22" s="475" t="str">
        <f>IF(Summary!$AI131="Y","R","")</f>
        <v/>
      </c>
      <c r="AA22" s="472"/>
      <c r="AB22" s="287"/>
      <c r="AC22" s="288"/>
    </row>
    <row r="23" spans="2:29" ht="12.95" customHeight="1" thickBot="1">
      <c r="B23" s="360"/>
      <c r="C23" s="365" t="s">
        <v>614</v>
      </c>
      <c r="D23" s="334" t="str">
        <f>IF(Badges!$T588="A","/","")</f>
        <v/>
      </c>
      <c r="E23" s="334" t="str">
        <f>IF(Badges!$T592="A","/","")</f>
        <v/>
      </c>
      <c r="F23" s="334" t="str">
        <f>IF(Badges!$T596="A","/","")</f>
        <v/>
      </c>
      <c r="G23" s="334" t="str">
        <f>IF(Badges!$T600="A","/","")</f>
        <v/>
      </c>
      <c r="H23" s="334" t="str">
        <f>IF(Badges!$T604="A","/","")</f>
        <v/>
      </c>
      <c r="I23" s="301" t="str">
        <f>IF(Summary!$AH30="E","E","")</f>
        <v/>
      </c>
      <c r="J23" s="301" t="str">
        <f>IF(Summary!$AI30="Y","R","")</f>
        <v/>
      </c>
      <c r="L23" s="360"/>
      <c r="M23" s="375" t="s">
        <v>1093</v>
      </c>
      <c r="N23" s="376"/>
      <c r="O23" s="376"/>
      <c r="P23" s="376"/>
      <c r="Q23" s="376"/>
      <c r="R23" s="377"/>
      <c r="S23" s="295" t="str">
        <f>IF(Summary!$AH82="E","E","")</f>
        <v/>
      </c>
      <c r="T23" s="295" t="str">
        <f>IF(Summary!$AI82="Y","R","")</f>
        <v/>
      </c>
      <c r="U23" s="354" t="str">
        <f>IF(COUNTIF(S24:S25,"E")=2,"C"," ")</f>
        <v xml:space="preserve"> </v>
      </c>
      <c r="W23" s="476" t="str">
        <f>'Fun Patches'!C24</f>
        <v>&lt;List Patch Here&gt;</v>
      </c>
      <c r="X23" s="475" t="str">
        <f>IF(Summary!$AH132="E","E","")</f>
        <v/>
      </c>
      <c r="Y23" s="475" t="str">
        <f>IF(Summary!$AI132="Y","R","")</f>
        <v/>
      </c>
      <c r="AA23" s="472"/>
      <c r="AB23" s="287"/>
      <c r="AC23" s="288"/>
    </row>
    <row r="24" spans="2:29" ht="12.95" customHeight="1" thickBot="1">
      <c r="B24" s="360"/>
      <c r="C24" s="365" t="s">
        <v>635</v>
      </c>
      <c r="D24" s="297" t="str">
        <f>IF(Badges!$T611="A","/","")</f>
        <v/>
      </c>
      <c r="E24" s="297" t="str">
        <f>IF(Badges!$T615="A","/","")</f>
        <v/>
      </c>
      <c r="F24" s="297" t="str">
        <f>IF(Badges!$T619="A","/","")</f>
        <v/>
      </c>
      <c r="G24" s="297" t="str">
        <f>IF(Badges!$T623="A","/","")</f>
        <v/>
      </c>
      <c r="H24" s="297" t="str">
        <f>IF(Badges!$T627="A","/","")</f>
        <v/>
      </c>
      <c r="I24" s="295" t="str">
        <f>IF(Summary!$AH31="E","E","")</f>
        <v/>
      </c>
      <c r="J24" s="295" t="str">
        <f>IF(Summary!$AI31="Y","R","")</f>
        <v/>
      </c>
      <c r="K24" s="285" t="str">
        <f>IF(COUNT(#REF!)=2,MAX(#REF!),"")</f>
        <v/>
      </c>
      <c r="L24" s="360"/>
      <c r="M24" s="378" t="s">
        <v>948</v>
      </c>
      <c r="N24" s="379"/>
      <c r="O24" s="379"/>
      <c r="P24" s="379"/>
      <c r="Q24" s="379"/>
      <c r="R24" s="380"/>
      <c r="S24" s="293" t="str">
        <f>IF(Summary!$AH83="E","E","")</f>
        <v/>
      </c>
      <c r="T24" s="293" t="str">
        <f>IF(Summary!$AI83="Y","R","")</f>
        <v/>
      </c>
      <c r="U24" s="439"/>
      <c r="W24" s="476" t="str">
        <f>'Fun Patches'!C25</f>
        <v>&lt;List Patch Here&gt;</v>
      </c>
      <c r="X24" s="475" t="str">
        <f>IF(Summary!$AH133="E","E","")</f>
        <v/>
      </c>
      <c r="Y24" s="475" t="str">
        <f>IF(Summary!$AI133="Y","R","")</f>
        <v/>
      </c>
      <c r="AA24" s="472"/>
      <c r="AB24" s="287"/>
      <c r="AC24" s="288"/>
    </row>
    <row r="25" spans="2:29" ht="12.95" customHeight="1">
      <c r="B25" s="360"/>
      <c r="C25" s="370" t="s">
        <v>655</v>
      </c>
      <c r="D25" s="292" t="str">
        <f>IF(Badges!$T634="A","/","")</f>
        <v/>
      </c>
      <c r="E25" s="292" t="str">
        <f>IF(Badges!$T638="A","/","")</f>
        <v/>
      </c>
      <c r="F25" s="292" t="str">
        <f>IF(Badges!$T642="A","/","")</f>
        <v/>
      </c>
      <c r="G25" s="292" t="str">
        <f>IF(Badges!$T646="A","/","")</f>
        <v/>
      </c>
      <c r="H25" s="292" t="str">
        <f>IF(Badges!$T650="A","/","")</f>
        <v/>
      </c>
      <c r="I25" s="293" t="str">
        <f>IF(Summary!$AH32="E","E","")</f>
        <v/>
      </c>
      <c r="J25" s="293" t="str">
        <f>IF(Summary!$AI32="Y","R","")</f>
        <v/>
      </c>
      <c r="L25" s="360"/>
      <c r="M25" s="375" t="s">
        <v>1094</v>
      </c>
      <c r="N25" s="376"/>
      <c r="O25" s="376"/>
      <c r="P25" s="376"/>
      <c r="Q25" s="376"/>
      <c r="R25" s="377"/>
      <c r="S25" s="293" t="str">
        <f>IF(Summary!$AH84="E","E","")</f>
        <v/>
      </c>
      <c r="T25" s="293" t="str">
        <f>IF(Summary!$AI84="Y","R","")</f>
        <v/>
      </c>
      <c r="U25" s="607" t="s">
        <v>1136</v>
      </c>
      <c r="W25" s="476" t="str">
        <f>'Fun Patches'!C26</f>
        <v>&lt;List Patch Here&gt;</v>
      </c>
      <c r="X25" s="475" t="str">
        <f>IF(Summary!$AH134="E","E","")</f>
        <v/>
      </c>
      <c r="Y25" s="475" t="str">
        <f>IF(Summary!$AI134="Y","R","")</f>
        <v/>
      </c>
      <c r="AA25" s="472"/>
      <c r="AB25" s="287"/>
      <c r="AC25" s="288"/>
    </row>
    <row r="26" spans="2:29" ht="12.95" customHeight="1">
      <c r="B26" s="360"/>
      <c r="C26" s="365" t="s">
        <v>692</v>
      </c>
      <c r="D26" s="334" t="str">
        <f>IF(Badges!$T680="A","/","")</f>
        <v/>
      </c>
      <c r="E26" s="334" t="str">
        <f>IF(Badges!$T684="A","/","")</f>
        <v/>
      </c>
      <c r="F26" s="334" t="str">
        <f>IF(Badges!$T688="A","/","")</f>
        <v/>
      </c>
      <c r="G26" s="334" t="str">
        <f>IF(Badges!$T692="A","/","")</f>
        <v/>
      </c>
      <c r="H26" s="334" t="str">
        <f>IF(Badges!$T696="A","/","")</f>
        <v/>
      </c>
      <c r="I26" s="301" t="str">
        <f>IF(Summary!$AH34="E","E","")</f>
        <v/>
      </c>
      <c r="J26" s="301" t="str">
        <f>IF(Summary!$AI34="Y","R","")</f>
        <v/>
      </c>
      <c r="K26" s="285" t="str">
        <f>IF(COUNT(#REF!)=2,MAX(#REF!),"")</f>
        <v/>
      </c>
      <c r="L26" s="398"/>
      <c r="M26" s="398"/>
      <c r="N26" s="399"/>
      <c r="O26" s="399"/>
      <c r="P26" s="399"/>
      <c r="Q26" s="399"/>
      <c r="R26" s="399"/>
      <c r="S26" s="470"/>
      <c r="T26" s="470"/>
      <c r="U26" s="607"/>
      <c r="W26" s="476" t="str">
        <f>'Fun Patches'!C27</f>
        <v>&lt;List Patch Here&gt;</v>
      </c>
      <c r="X26" s="475" t="str">
        <f>IF(Summary!$AH135="E","E","")</f>
        <v/>
      </c>
      <c r="Y26" s="475" t="str">
        <f>IF(Summary!$AI135="Y","R","")</f>
        <v/>
      </c>
      <c r="AA26" s="472"/>
      <c r="AB26" s="287"/>
      <c r="AC26" s="288"/>
    </row>
    <row r="27" spans="2:29" ht="12.95" customHeight="1" thickBot="1">
      <c r="B27" s="360"/>
      <c r="C27" s="374" t="s">
        <v>713</v>
      </c>
      <c r="D27" s="297" t="str">
        <f>IF(Badges!$T703="A","/","")</f>
        <v/>
      </c>
      <c r="E27" s="297" t="str">
        <f>IF(Badges!$T707="A","/","")</f>
        <v/>
      </c>
      <c r="F27" s="297" t="str">
        <f>IF(Badges!$T711="A","/","")</f>
        <v/>
      </c>
      <c r="G27" s="297" t="str">
        <f>IF(Badges!$T715="A","/","")</f>
        <v/>
      </c>
      <c r="H27" s="297" t="str">
        <f>IF(Badges!$T719="A","/","")</f>
        <v/>
      </c>
      <c r="I27" s="295" t="str">
        <f>IF(Summary!$AH35="E","E","")</f>
        <v/>
      </c>
      <c r="J27" s="295" t="str">
        <f>IF(Summary!$AI35="Y","R","")</f>
        <v/>
      </c>
      <c r="L27" s="300"/>
      <c r="M27" s="300"/>
      <c r="N27" s="300"/>
      <c r="O27" s="300"/>
      <c r="P27" s="300"/>
      <c r="Q27" s="300"/>
      <c r="R27" s="300"/>
      <c r="S27" s="307"/>
      <c r="T27" s="307"/>
      <c r="U27" s="607"/>
      <c r="W27" s="476" t="str">
        <f>'Fun Patches'!C28</f>
        <v>&lt;List Patch Here&gt;</v>
      </c>
      <c r="X27" s="475" t="str">
        <f>IF(Summary!$AH136="E","E","")</f>
        <v/>
      </c>
      <c r="Y27" s="475" t="str">
        <f>IF(Summary!$AI136="Y","R","")</f>
        <v/>
      </c>
      <c r="AA27" s="472"/>
      <c r="AB27" s="287"/>
      <c r="AC27" s="288"/>
    </row>
    <row r="28" spans="2:29" ht="12.95" customHeight="1">
      <c r="B28" s="360"/>
      <c r="C28" s="365" t="s">
        <v>734</v>
      </c>
      <c r="D28" s="292" t="str">
        <f>IF(Badges!$T726="A","/","")</f>
        <v/>
      </c>
      <c r="E28" s="292" t="str">
        <f>IF(Badges!$T730="A","/","")</f>
        <v/>
      </c>
      <c r="F28" s="292" t="str">
        <f>IF(Badges!$T734="A","/","")</f>
        <v/>
      </c>
      <c r="G28" s="292" t="str">
        <f>IF(Badges!$T738="A","/","")</f>
        <v/>
      </c>
      <c r="H28" s="292" t="str">
        <f>IF(Badges!$T742="A","/","")</f>
        <v/>
      </c>
      <c r="I28" s="293" t="str">
        <f>IF(Summary!$AH36="E","E","")</f>
        <v/>
      </c>
      <c r="J28" s="293" t="str">
        <f>IF(Summary!$AI36="Y","R","")</f>
        <v/>
      </c>
      <c r="L28" s="611" t="str">
        <f>'Age-Level'!C117</f>
        <v>Investiture</v>
      </c>
      <c r="M28" s="611"/>
      <c r="N28" s="611"/>
      <c r="O28" s="611"/>
      <c r="P28" s="611"/>
      <c r="Q28" s="611"/>
      <c r="R28" s="613"/>
      <c r="S28" s="293" t="str">
        <f>IF(Summary!$AH108="E","E","")</f>
        <v/>
      </c>
      <c r="T28" s="293" t="str">
        <f>IF(Summary!$AI108="Y","R","")</f>
        <v/>
      </c>
      <c r="U28" s="607"/>
      <c r="W28" s="476" t="str">
        <f>'Fun Patches'!C29</f>
        <v>&lt;List Patch Here&gt;</v>
      </c>
      <c r="X28" s="475" t="str">
        <f>IF(Summary!$AH137="E","E","")</f>
        <v/>
      </c>
      <c r="Y28" s="475" t="str">
        <f>IF(Summary!$AI137="Y","R","")</f>
        <v/>
      </c>
      <c r="AA28" s="472"/>
      <c r="AB28" s="287"/>
      <c r="AC28" s="288"/>
    </row>
    <row r="29" spans="2:29" ht="12.95" customHeight="1">
      <c r="B29" s="360"/>
      <c r="C29" s="365" t="s">
        <v>1059</v>
      </c>
      <c r="D29" s="334" t="str">
        <f>IF(Badges!$T103="A","/","")</f>
        <v/>
      </c>
      <c r="E29" s="334" t="str">
        <f>IF(Badges!$T107="A","/","")</f>
        <v/>
      </c>
      <c r="F29" s="334" t="str">
        <f>IF(Badges!$T111="A","/","")</f>
        <v/>
      </c>
      <c r="G29" s="334" t="str">
        <f>IF(Badges!$T115="A","/","")</f>
        <v/>
      </c>
      <c r="H29" s="334" t="str">
        <f>IF(Badges!$T119="A","/","")</f>
        <v/>
      </c>
      <c r="I29" s="301" t="str">
        <f>IF(Summary!$AH8="E","E","")</f>
        <v/>
      </c>
      <c r="J29" s="301" t="str">
        <f>IF(Summary!$AI8="Y","R","")</f>
        <v/>
      </c>
      <c r="L29" s="611" t="str">
        <f>'Age-Level'!C118</f>
        <v>Rededication (1st year)</v>
      </c>
      <c r="M29" s="611"/>
      <c r="N29" s="611"/>
      <c r="O29" s="611"/>
      <c r="P29" s="611"/>
      <c r="Q29" s="611"/>
      <c r="R29" s="613"/>
      <c r="S29" s="293" t="str">
        <f>IF(Summary!$AH109="E","E","")</f>
        <v/>
      </c>
      <c r="T29" s="293" t="str">
        <f>IF(Summary!$AI109="Y","R","")</f>
        <v/>
      </c>
      <c r="U29" s="607"/>
      <c r="W29" s="476" t="str">
        <f>'Fun Patches'!C30</f>
        <v>&lt;List Patch Here&gt;</v>
      </c>
      <c r="X29" s="475" t="str">
        <f>IF(Summary!$AH138="E","E","")</f>
        <v/>
      </c>
      <c r="Y29" s="475" t="str">
        <f>IF(Summary!$AI138="Y","R","")</f>
        <v/>
      </c>
      <c r="AA29" s="472"/>
      <c r="AB29" s="287"/>
      <c r="AC29" s="288"/>
    </row>
    <row r="30" spans="2:29" ht="12.95" customHeight="1" thickBot="1">
      <c r="B30" s="360"/>
      <c r="C30" s="369" t="s">
        <v>1095</v>
      </c>
      <c r="D30" s="297" t="str">
        <f>IF(Badges!$T749="A","/","")</f>
        <v/>
      </c>
      <c r="E30" s="297" t="str">
        <f>IF(Badges!$T753="A","/","")</f>
        <v/>
      </c>
      <c r="F30" s="297" t="str">
        <f>IF(Badges!$T757="A","/","")</f>
        <v/>
      </c>
      <c r="G30" s="297" t="str">
        <f>IF(Badges!$T761="A","/","")</f>
        <v/>
      </c>
      <c r="H30" s="297" t="str">
        <f>IF(Badges!$T765="A","/","")</f>
        <v/>
      </c>
      <c r="I30" s="295" t="str">
        <f>IF(Summary!$AH37="E","E","")</f>
        <v/>
      </c>
      <c r="J30" s="295" t="str">
        <f>IF(Summary!$AI37="Y","R","")</f>
        <v/>
      </c>
      <c r="L30" s="611" t="str">
        <f>'Age-Level'!C119</f>
        <v>Rededication (2nd year)</v>
      </c>
      <c r="M30" s="611"/>
      <c r="N30" s="611"/>
      <c r="O30" s="611"/>
      <c r="P30" s="611"/>
      <c r="Q30" s="611"/>
      <c r="R30" s="613"/>
      <c r="S30" s="293" t="str">
        <f>IF(Summary!$AH110="E","E","")</f>
        <v/>
      </c>
      <c r="T30" s="293" t="str">
        <f>IF(Summary!$AI110="Y","R","")</f>
        <v/>
      </c>
      <c r="U30" s="607"/>
      <c r="W30" s="476" t="str">
        <f>'Fun Patches'!C31</f>
        <v>&lt;List Patch Here&gt;</v>
      </c>
      <c r="X30" s="475" t="str">
        <f>IF(Summary!$AH139="E","E","")</f>
        <v/>
      </c>
      <c r="Y30" s="475" t="str">
        <f>IF(Summary!$AI139="Y","R","")</f>
        <v/>
      </c>
      <c r="AA30" s="472"/>
      <c r="AB30" s="287"/>
      <c r="AC30" s="288"/>
    </row>
    <row r="31" spans="2:29" ht="12.95" customHeight="1">
      <c r="B31" s="360"/>
      <c r="C31" s="370" t="s">
        <v>756</v>
      </c>
      <c r="D31" s="292" t="str">
        <f>IF(Badges!$T772="A","/","")</f>
        <v/>
      </c>
      <c r="E31" s="292" t="str">
        <f>IF(Badges!$T776="A","/","")</f>
        <v/>
      </c>
      <c r="F31" s="292" t="str">
        <f>IF(Badges!$T780="A","/","")</f>
        <v/>
      </c>
      <c r="G31" s="292" t="str">
        <f>IF(Badges!$T784="A","/","")</f>
        <v/>
      </c>
      <c r="H31" s="292" t="str">
        <f>IF(Badges!$T788="A","/","")</f>
        <v/>
      </c>
      <c r="I31" s="293" t="str">
        <f>IF(Summary!$AH38="E","E","")</f>
        <v/>
      </c>
      <c r="J31" s="293" t="str">
        <f>IF(Summary!$AI38="Y","R","")</f>
        <v/>
      </c>
      <c r="L31" s="611" t="str">
        <f>'Age-Level'!C120</f>
        <v>Rededication (3rd year)</v>
      </c>
      <c r="M31" s="611"/>
      <c r="N31" s="611"/>
      <c r="O31" s="611"/>
      <c r="P31" s="611"/>
      <c r="Q31" s="611"/>
      <c r="R31" s="613"/>
      <c r="S31" s="293" t="str">
        <f>IF(Summary!$AH111="E","E","")</f>
        <v/>
      </c>
      <c r="T31" s="293" t="str">
        <f>IF(Summary!$AI111="Y","R","")</f>
        <v/>
      </c>
      <c r="U31" s="607"/>
      <c r="W31" s="476" t="str">
        <f>'Fun Patches'!C32</f>
        <v>&lt;List Patch Here&gt;</v>
      </c>
      <c r="X31" s="475" t="str">
        <f>IF(Summary!$AH140="E","E","")</f>
        <v/>
      </c>
      <c r="Y31" s="475" t="str">
        <f>IF(Summary!$AI140="Y","R","")</f>
        <v/>
      </c>
      <c r="AA31" s="472"/>
      <c r="AB31" s="287"/>
      <c r="AC31" s="288"/>
    </row>
    <row r="32" spans="2:29" ht="12.95" customHeight="1" thickBot="1">
      <c r="B32" s="360"/>
      <c r="C32" s="374" t="s">
        <v>777</v>
      </c>
      <c r="D32" s="297" t="str">
        <f>IF(Badges!$T791="C","/","")</f>
        <v/>
      </c>
      <c r="E32" s="297" t="str">
        <f>IF(Badges!$T792="C","/","")</f>
        <v/>
      </c>
      <c r="F32" s="297" t="str">
        <f>IF(Badges!$T793="C","/","")</f>
        <v/>
      </c>
      <c r="G32" s="297" t="str">
        <f>IF(Badges!$T794="C","/","")</f>
        <v/>
      </c>
      <c r="H32" s="297" t="str">
        <f>IF(Badges!$T795="C","/","")</f>
        <v/>
      </c>
      <c r="I32" s="295" t="str">
        <f>IF(Summary!$AH39="E","E","")</f>
        <v/>
      </c>
      <c r="J32" s="295" t="str">
        <f>IF(Summary!$AI39="Y","R","")</f>
        <v/>
      </c>
      <c r="L32" s="398"/>
      <c r="M32" s="398"/>
      <c r="N32" s="399"/>
      <c r="O32" s="399"/>
      <c r="P32" s="399"/>
      <c r="Q32" s="399"/>
      <c r="R32" s="399"/>
      <c r="S32" s="470"/>
      <c r="T32" s="470"/>
      <c r="U32" s="607"/>
      <c r="W32" s="476" t="str">
        <f>'Fun Patches'!C33</f>
        <v>&lt;List Patch Here&gt;</v>
      </c>
      <c r="X32" s="475" t="str">
        <f>IF(Summary!$AH141="E","E","")</f>
        <v/>
      </c>
      <c r="Y32" s="475" t="str">
        <f>IF(Summary!$AI141="Y","R","")</f>
        <v/>
      </c>
      <c r="AA32" s="472"/>
      <c r="AB32" s="287"/>
      <c r="AC32" s="288"/>
    </row>
    <row r="33" spans="2:29" ht="12.95" customHeight="1">
      <c r="B33" s="360"/>
      <c r="C33" s="361" t="s">
        <v>1096</v>
      </c>
      <c r="D33" s="292" t="str">
        <f>IF(Badges!$T802="A","/","")</f>
        <v/>
      </c>
      <c r="E33" s="292" t="str">
        <f>IF(Badges!$T806="A","/","")</f>
        <v/>
      </c>
      <c r="F33" s="292" t="str">
        <f>IF(Badges!$T810="A","/","")</f>
        <v/>
      </c>
      <c r="G33" s="292" t="str">
        <f>IF(Badges!$T814="A","/","")</f>
        <v/>
      </c>
      <c r="H33" s="292" t="str">
        <f>IF(Badges!$T818="A","/","")</f>
        <v/>
      </c>
      <c r="I33" s="293" t="str">
        <f>IF(Summary!$AH40="E","E","")</f>
        <v/>
      </c>
      <c r="J33" s="293" t="str">
        <f>IF(Summary!$AI40="Y","R","")</f>
        <v/>
      </c>
      <c r="L33" s="300"/>
      <c r="M33" s="300"/>
      <c r="N33" s="300"/>
      <c r="O33" s="300"/>
      <c r="P33" s="300"/>
      <c r="Q33" s="300"/>
      <c r="R33" s="300"/>
      <c r="S33" s="307"/>
      <c r="T33" s="307"/>
      <c r="U33" s="607"/>
      <c r="W33" s="476" t="str">
        <f>'Fun Patches'!C34</f>
        <v>&lt;List Patch Here&gt;</v>
      </c>
      <c r="X33" s="475" t="str">
        <f>IF(Summary!$AH142="E","E","")</f>
        <v/>
      </c>
      <c r="Y33" s="475" t="str">
        <f>IF(Summary!$AI142="Y","R","")</f>
        <v/>
      </c>
      <c r="AA33" s="472"/>
      <c r="AB33" s="287"/>
      <c r="AC33" s="288"/>
    </row>
    <row r="34" spans="2:29" ht="12.95" customHeight="1">
      <c r="B34" s="360"/>
      <c r="C34" s="369" t="s">
        <v>1060</v>
      </c>
      <c r="D34" s="334" t="str">
        <f>IF(Badges!$T825="A","/","")</f>
        <v/>
      </c>
      <c r="E34" s="334" t="str">
        <f>IF(Badges!$T829="A","/","")</f>
        <v/>
      </c>
      <c r="F34" s="334" t="str">
        <f>IF(Badges!$T833="A","/","")</f>
        <v/>
      </c>
      <c r="G34" s="334" t="str">
        <f>IF(Badges!$T837="A","/","")</f>
        <v/>
      </c>
      <c r="H34" s="334" t="str">
        <f>IF(Badges!$T841="A","/","")</f>
        <v/>
      </c>
      <c r="I34" s="301" t="str">
        <f>IF(Summary!$AH41="E","E","")</f>
        <v/>
      </c>
      <c r="J34" s="301" t="str">
        <f>IF(Summary!$AI41="Y","R","")</f>
        <v/>
      </c>
      <c r="L34" s="612" t="str">
        <f>'Council Own'!B6</f>
        <v>&lt;&lt;List Badge 1 Here&gt;&gt;</v>
      </c>
      <c r="M34" s="613"/>
      <c r="N34" s="292" t="str">
        <f>IF('Council Own'!$T11="A","/","")</f>
        <v/>
      </c>
      <c r="O34" s="292" t="str">
        <f>IF('Council Own'!$T15="A","/","")</f>
        <v/>
      </c>
      <c r="P34" s="292" t="str">
        <f>IF('Council Own'!$T19="A","/","")</f>
        <v/>
      </c>
      <c r="Q34" s="292" t="str">
        <f>IF('Council Own'!$T23="A","/","")</f>
        <v/>
      </c>
      <c r="R34" s="292" t="str">
        <f>IF('Council Own'!$T27="A","/","")</f>
        <v/>
      </c>
      <c r="S34" s="293" t="str">
        <f>IF(Summary!$AH86="E","E","")</f>
        <v/>
      </c>
      <c r="T34" s="308" t="str">
        <f>IF(Summary!$AI86="Y","R","")</f>
        <v/>
      </c>
      <c r="U34" s="607"/>
      <c r="W34" s="476" t="str">
        <f>'Fun Patches'!C35</f>
        <v>&lt;List Patch Here&gt;</v>
      </c>
      <c r="X34" s="475" t="str">
        <f>IF(Summary!$AH143="E","E","")</f>
        <v/>
      </c>
      <c r="Y34" s="475" t="str">
        <f>IF(Summary!$AI143="Y","R","")</f>
        <v/>
      </c>
      <c r="AA34" s="472"/>
      <c r="AB34" s="287"/>
      <c r="AC34" s="288"/>
    </row>
    <row r="35" spans="2:29" ht="12.95" customHeight="1">
      <c r="L35" s="612" t="str">
        <f>'Council Own'!B30</f>
        <v>&lt;&lt;List Badge 2 Here&gt;&gt;</v>
      </c>
      <c r="M35" s="613"/>
      <c r="N35" s="292" t="str">
        <f>IF('Council Own'!$T35="A","/","")</f>
        <v/>
      </c>
      <c r="O35" s="292" t="str">
        <f>IF('Council Own'!$T39="A","/","")</f>
        <v/>
      </c>
      <c r="P35" s="292" t="str">
        <f>IF('Council Own'!$T43="A","/","")</f>
        <v/>
      </c>
      <c r="Q35" s="292" t="str">
        <f>IF('Council Own'!$T47="A","/","")</f>
        <v/>
      </c>
      <c r="R35" s="292" t="str">
        <f>IF('Council Own'!$T51="A","/","")</f>
        <v/>
      </c>
      <c r="S35" s="293" t="str">
        <f>IF(Summary!$AH87="E","E","")</f>
        <v/>
      </c>
      <c r="T35" s="308" t="str">
        <f>IF(Summary!$AI87="Y","R","")</f>
        <v/>
      </c>
      <c r="U35" s="607"/>
      <c r="W35" s="476" t="str">
        <f>'Fun Patches'!C36</f>
        <v>&lt;List Patch Here&gt;</v>
      </c>
      <c r="X35" s="475" t="str">
        <f>IF(Summary!$AH144="E","E","")</f>
        <v/>
      </c>
      <c r="Y35" s="475" t="str">
        <f>IF(Summary!$AI144="Y","R","")</f>
        <v/>
      </c>
      <c r="AA35" s="472"/>
      <c r="AB35" s="287"/>
      <c r="AC35" s="288"/>
    </row>
    <row r="36" spans="2:29" ht="12.95" customHeight="1">
      <c r="L36" s="614" t="str">
        <f>'Council Own'!B54</f>
        <v>&lt;&lt;List Badge 3 Here&gt;&gt;</v>
      </c>
      <c r="M36" s="615"/>
      <c r="N36" s="334" t="str">
        <f>IF('Council Own'!$T59="A","/","")</f>
        <v/>
      </c>
      <c r="O36" s="334" t="str">
        <f>IF('Council Own'!$T63="A","/","")</f>
        <v/>
      </c>
      <c r="P36" s="334" t="str">
        <f>IF('Council Own'!$T67="A","/","")</f>
        <v/>
      </c>
      <c r="Q36" s="334" t="str">
        <f>IF('Council Own'!$T71="A","/","")</f>
        <v/>
      </c>
      <c r="R36" s="334" t="str">
        <f>IF('Council Own'!$T75="A","/","")</f>
        <v/>
      </c>
      <c r="S36" s="301" t="str">
        <f>IF(Summary!$AH88="E","E","")</f>
        <v/>
      </c>
      <c r="T36" s="335" t="str">
        <f>IF(Summary!$AI88="Y","R","")</f>
        <v/>
      </c>
      <c r="U36" s="607"/>
      <c r="W36" s="476" t="str">
        <f>'Fun Patches'!C37</f>
        <v>&lt;List Patch Here&gt;</v>
      </c>
      <c r="X36" s="475" t="str">
        <f>IF(Summary!$AH145="E","E","")</f>
        <v/>
      </c>
      <c r="Y36" s="475" t="str">
        <f>IF(Summary!$AI145="Y","R","")</f>
        <v/>
      </c>
      <c r="AA36" s="472"/>
      <c r="AB36" s="287"/>
      <c r="AC36" s="288"/>
    </row>
    <row r="37" spans="2:29" ht="12.95" customHeight="1">
      <c r="B37" s="382"/>
      <c r="C37" s="361" t="s">
        <v>509</v>
      </c>
      <c r="D37" s="292" t="str">
        <f>IF(Badges!$T473="A","/","")</f>
        <v/>
      </c>
      <c r="E37" s="292" t="str">
        <f>IF(Badges!$T477="A","/","")</f>
        <v/>
      </c>
      <c r="F37" s="292" t="str">
        <f>IF(Badges!$T481="A","/","")</f>
        <v/>
      </c>
      <c r="G37" s="292" t="str">
        <f>IF(Badges!$T485="A","/","")</f>
        <v/>
      </c>
      <c r="H37" s="292" t="str">
        <f>IF(Badges!$T489="A","/","")</f>
        <v/>
      </c>
      <c r="I37" s="293" t="str">
        <f>IF(Summary!$AH25="E","E","")</f>
        <v/>
      </c>
      <c r="J37" s="293" t="str">
        <f>IF(Summary!$AI25="Y","R","")</f>
        <v/>
      </c>
      <c r="L37" s="614" t="str">
        <f>'Council Own'!B78</f>
        <v>&lt;&lt;List Badge 4 Here&gt;&gt;</v>
      </c>
      <c r="M37" s="615"/>
      <c r="N37" s="334" t="str">
        <f>IF('Council Own'!$T83="A","/","")</f>
        <v/>
      </c>
      <c r="O37" s="334" t="str">
        <f>IF('Council Own'!$T87="A","/","")</f>
        <v/>
      </c>
      <c r="P37" s="334" t="str">
        <f>IF('Council Own'!$T91="A","/","")</f>
        <v/>
      </c>
      <c r="Q37" s="334" t="str">
        <f>IF('Council Own'!$T95="A","/","")</f>
        <v/>
      </c>
      <c r="R37" s="334" t="str">
        <f>IF('Council Own'!$T99="A","/","")</f>
        <v/>
      </c>
      <c r="S37" s="301" t="str">
        <f>IF(Summary!$AH89="E","E","")</f>
        <v/>
      </c>
      <c r="T37" s="335" t="str">
        <f>IF(Summary!$AI89="Y","R","")</f>
        <v/>
      </c>
      <c r="U37" s="607"/>
      <c r="W37" s="476" t="str">
        <f>'Fun Patches'!C38</f>
        <v>&lt;List Patch Here&gt;</v>
      </c>
      <c r="X37" s="475" t="str">
        <f>IF(Summary!$AH146="E","E","")</f>
        <v/>
      </c>
      <c r="Y37" s="475" t="str">
        <f>IF(Summary!$AI146="Y","R","")</f>
        <v/>
      </c>
      <c r="AA37" s="472"/>
      <c r="AB37" s="287"/>
      <c r="AC37" s="288"/>
    </row>
    <row r="38" spans="2:29" ht="12.95" customHeight="1" thickBot="1">
      <c r="B38" s="383"/>
      <c r="C38" s="374" t="s">
        <v>676</v>
      </c>
      <c r="D38" s="297" t="str">
        <f>IF(Badges!$T657="A","/","")</f>
        <v/>
      </c>
      <c r="E38" s="297" t="str">
        <f>IF(Badges!$T661="A","/","")</f>
        <v/>
      </c>
      <c r="F38" s="297" t="str">
        <f>IF(Badges!$T665="A","/","")</f>
        <v/>
      </c>
      <c r="G38" s="297" t="str">
        <f>IF(Badges!$T669="A","/","")</f>
        <v/>
      </c>
      <c r="H38" s="297" t="str">
        <f>IF(Badges!$T673="A","/","")</f>
        <v/>
      </c>
      <c r="I38" s="295" t="str">
        <f>IF(Summary!$AH33="E","E","")</f>
        <v/>
      </c>
      <c r="J38" s="295" t="str">
        <f>IF(Summary!$AI33="Y","R","")</f>
        <v/>
      </c>
      <c r="L38" s="614" t="str">
        <f>'Council Own'!B102</f>
        <v>&lt;&lt;List Badge 5 Here&gt;&gt;</v>
      </c>
      <c r="M38" s="615"/>
      <c r="N38" s="334" t="str">
        <f>IF('Council Own'!$T107="A","/","")</f>
        <v/>
      </c>
      <c r="O38" s="334" t="str">
        <f>IF('Council Own'!$T111="A","/","")</f>
        <v/>
      </c>
      <c r="P38" s="334" t="str">
        <f>IF('Council Own'!$T115="A","/","")</f>
        <v/>
      </c>
      <c r="Q38" s="334" t="str">
        <f>IF('Council Own'!$T119="A","/","")</f>
        <v/>
      </c>
      <c r="R38" s="334" t="str">
        <f>IF('Council Own'!$T123="A","/","")</f>
        <v/>
      </c>
      <c r="S38" s="301" t="str">
        <f>IF(Summary!$AH90="E","E","")</f>
        <v/>
      </c>
      <c r="T38" s="335" t="str">
        <f>IF(Summary!$AI90="Y","R","")</f>
        <v/>
      </c>
      <c r="U38" s="607"/>
      <c r="W38" s="476" t="str">
        <f>'Fun Patches'!C39</f>
        <v>&lt;List Patch Here&gt;</v>
      </c>
      <c r="X38" s="475" t="str">
        <f>IF(Summary!$AH147="E","E","")</f>
        <v/>
      </c>
      <c r="Y38" s="475" t="str">
        <f>IF(Summary!$AI147="Y","R","")</f>
        <v/>
      </c>
      <c r="AA38" s="472"/>
      <c r="AB38" s="287"/>
      <c r="AC38" s="288"/>
    </row>
    <row r="39" spans="2:29" ht="12.95" customHeight="1">
      <c r="B39" s="383"/>
      <c r="C39" s="361" t="s">
        <v>498</v>
      </c>
      <c r="D39" s="292" t="str">
        <f>IF(Badges!$T458="A","/","")</f>
        <v/>
      </c>
      <c r="E39" s="292" t="str">
        <f>IF(Badges!$T460="A","/","")</f>
        <v/>
      </c>
      <c r="F39" s="292" t="str">
        <f>IF(Badges!$T462="A","/","")</f>
        <v/>
      </c>
      <c r="G39" s="292" t="str">
        <f>IF(Badges!$T464="A","/","")</f>
        <v/>
      </c>
      <c r="H39" s="292" t="str">
        <f>IF(Badges!$T466="A","/","")</f>
        <v/>
      </c>
      <c r="I39" s="293" t="str">
        <f>IF(Summary!$AH24="E","E","")</f>
        <v/>
      </c>
      <c r="J39" s="293" t="str">
        <f>IF(Summary!$AI24="Y","R","")</f>
        <v/>
      </c>
      <c r="L39" s="614" t="str">
        <f>'Council Own'!B125</f>
        <v>&lt;&lt;List Badge 6 Here&gt;&gt;</v>
      </c>
      <c r="M39" s="615"/>
      <c r="N39" s="334" t="str">
        <f>IF('Council Own'!$T130="A","/","")</f>
        <v/>
      </c>
      <c r="O39" s="334" t="str">
        <f>IF('Council Own'!$T134="A","/","")</f>
        <v/>
      </c>
      <c r="P39" s="334" t="str">
        <f>IF('Council Own'!$T138="A","/","")</f>
        <v/>
      </c>
      <c r="Q39" s="334" t="str">
        <f>IF('Council Own'!$T142="A","/","")</f>
        <v/>
      </c>
      <c r="R39" s="334" t="str">
        <f>IF('Council Own'!$T146="A","/","")</f>
        <v/>
      </c>
      <c r="S39" s="301" t="str">
        <f>IF(Summary!$AH91="E","E","")</f>
        <v/>
      </c>
      <c r="T39" s="335" t="str">
        <f>IF(Summary!$AI91="Y","R","")</f>
        <v/>
      </c>
      <c r="U39" s="607"/>
      <c r="W39" s="476" t="str">
        <f>'Fun Patches'!C40</f>
        <v>&lt;List Patch Here&gt;</v>
      </c>
      <c r="X39" s="475" t="str">
        <f>IF(Summary!$AH148="E","E","")</f>
        <v/>
      </c>
      <c r="Y39" s="475" t="str">
        <f>IF(Summary!$AI148="Y","R","")</f>
        <v/>
      </c>
      <c r="AA39" s="472"/>
      <c r="AB39" s="287"/>
      <c r="AC39" s="288"/>
    </row>
    <row r="40" spans="2:29" ht="12.95" customHeight="1">
      <c r="B40" s="384"/>
      <c r="C40" s="369" t="s">
        <v>340</v>
      </c>
      <c r="D40" s="292" t="str">
        <f>IF(Badges!$T284="A","/","")</f>
        <v/>
      </c>
      <c r="E40" s="292" t="str">
        <f>IF(Badges!$T286="A","/","")</f>
        <v/>
      </c>
      <c r="F40" s="292" t="str">
        <f>IF(Badges!$T288="A","/","")</f>
        <v/>
      </c>
      <c r="G40" s="292" t="str">
        <f>IF(Badges!$T290="A","/","")</f>
        <v/>
      </c>
      <c r="H40" s="292" t="str">
        <f>IF(Badges!$T292="A","/","")</f>
        <v/>
      </c>
      <c r="I40" s="293" t="str">
        <f>IF(Summary!$AH16="E","E","")</f>
        <v/>
      </c>
      <c r="J40" s="293" t="str">
        <f>IF(Summary!$AI16="Y","R","")</f>
        <v/>
      </c>
      <c r="L40" s="614" t="str">
        <f>'Council Own'!B149</f>
        <v>&lt;&lt;List Badge 7 Here&gt;&gt;</v>
      </c>
      <c r="M40" s="615"/>
      <c r="N40" s="334" t="str">
        <f>IF('Council Own'!$T154="A","/","")</f>
        <v/>
      </c>
      <c r="O40" s="334" t="str">
        <f>IF('Council Own'!$T158="A","/","")</f>
        <v/>
      </c>
      <c r="P40" s="334" t="str">
        <f>IF('Council Own'!$T162="A","/","")</f>
        <v/>
      </c>
      <c r="Q40" s="334" t="str">
        <f>IF('Council Own'!$T166="A","/","")</f>
        <v/>
      </c>
      <c r="R40" s="334" t="str">
        <f>IF('Council Own'!$T170="A","/","")</f>
        <v/>
      </c>
      <c r="S40" s="301" t="str">
        <f>IF(Summary!$AH92="E","E","")</f>
        <v/>
      </c>
      <c r="T40" s="335" t="str">
        <f>IF(Summary!$AI92="Y","R","")</f>
        <v/>
      </c>
      <c r="U40" s="607"/>
      <c r="W40" s="476" t="str">
        <f>'Fun Patches'!C41</f>
        <v>&lt;List Patch Here&gt;</v>
      </c>
      <c r="X40" s="475" t="str">
        <f>IF(Summary!$AH149="E","E","")</f>
        <v/>
      </c>
      <c r="Y40" s="475" t="str">
        <f>IF(Summary!$AI149="Y","R","")</f>
        <v/>
      </c>
      <c r="AA40" s="472"/>
      <c r="AB40" s="287"/>
      <c r="AC40" s="288"/>
    </row>
    <row r="41" spans="2:29" ht="12.95" customHeight="1">
      <c r="L41" s="614" t="str">
        <f>'Council Own'!B173</f>
        <v>&lt;&lt;List Badge 8 Here&gt;&gt;</v>
      </c>
      <c r="M41" s="615"/>
      <c r="N41" s="334" t="str">
        <f>IF('Council Own'!$T178="A","/","")</f>
        <v/>
      </c>
      <c r="O41" s="334" t="str">
        <f>IF('Council Own'!$T182="A","/","")</f>
        <v/>
      </c>
      <c r="P41" s="334" t="str">
        <f>IF('Council Own'!$T186="A","/","")</f>
        <v/>
      </c>
      <c r="Q41" s="334" t="str">
        <f>IF('Council Own'!$T190="A","/","")</f>
        <v/>
      </c>
      <c r="R41" s="334" t="str">
        <f>IF('Council Own'!$T194="A","/","")</f>
        <v/>
      </c>
      <c r="S41" s="301" t="str">
        <f>IF(Summary!$AH93="E","E","")</f>
        <v/>
      </c>
      <c r="T41" s="335" t="str">
        <f>IF(Summary!$AI93="Y","R","")</f>
        <v/>
      </c>
      <c r="U41" s="607"/>
      <c r="W41" s="476" t="str">
        <f>'Fun Patches'!C42</f>
        <v>&lt;List Patch Here&gt;</v>
      </c>
      <c r="X41" s="475" t="str">
        <f>IF(Summary!$AH150="E","E","")</f>
        <v/>
      </c>
      <c r="Y41" s="475" t="str">
        <f>IF(Summary!$AI150="Y","R","")</f>
        <v/>
      </c>
      <c r="AA41" s="472"/>
      <c r="AB41" s="287"/>
      <c r="AC41" s="288"/>
    </row>
    <row r="42" spans="2:29" ht="12.95" customHeight="1">
      <c r="L42" s="614" t="str">
        <f>'Council Own'!B197</f>
        <v>&lt;&lt;List Badge 9 Here&gt;&gt;</v>
      </c>
      <c r="M42" s="615"/>
      <c r="N42" s="334" t="str">
        <f>IF('Council Own'!$T202="A","/","")</f>
        <v/>
      </c>
      <c r="O42" s="334" t="str">
        <f>IF('Council Own'!$T206="A","/","")</f>
        <v/>
      </c>
      <c r="P42" s="334" t="str">
        <f>IF('Council Own'!$T210="A","/","")</f>
        <v/>
      </c>
      <c r="Q42" s="334" t="str">
        <f>IF('Council Own'!$T214="A","/","")</f>
        <v/>
      </c>
      <c r="R42" s="334" t="str">
        <f>IF('Council Own'!$T218="A","/","")</f>
        <v/>
      </c>
      <c r="S42" s="301" t="str">
        <f>IF(Summary!$AH94="E","E","")</f>
        <v/>
      </c>
      <c r="T42" s="335" t="str">
        <f>IF(Summary!$AI94="Y","R","")</f>
        <v/>
      </c>
      <c r="U42" s="607"/>
      <c r="W42" s="476" t="str">
        <f>'Fun Patches'!C43</f>
        <v>&lt;List Patch Here&gt;</v>
      </c>
      <c r="X42" s="475" t="str">
        <f>IF(Summary!$AH151="E","E","")</f>
        <v/>
      </c>
      <c r="Y42" s="475" t="str">
        <f>IF(Summary!$AI151="Y","R","")</f>
        <v/>
      </c>
      <c r="AA42" s="472"/>
      <c r="AB42" s="287"/>
      <c r="AC42" s="288"/>
    </row>
    <row r="43" spans="2:29" ht="12.95" customHeight="1">
      <c r="B43" s="360"/>
      <c r="C43" s="361" t="s">
        <v>1061</v>
      </c>
      <c r="D43" s="292" t="str">
        <f>IF(Badges!$T846="C","/","")</f>
        <v/>
      </c>
      <c r="E43" s="292" t="str">
        <f>IF(Badges!$T847="C","/","")</f>
        <v/>
      </c>
      <c r="F43" s="292" t="str">
        <f>IF(Badges!$T848="C","/","")</f>
        <v/>
      </c>
      <c r="G43" s="292" t="str">
        <f>IF(Badges!$T849="C","/","")</f>
        <v/>
      </c>
      <c r="H43" s="292" t="str">
        <f>IF(Badges!$T850="C","/","")</f>
        <v/>
      </c>
      <c r="I43" s="293" t="str">
        <f>IF(Summary!$AH43="E","E","")</f>
        <v/>
      </c>
      <c r="J43" s="293" t="str">
        <f>IF(Summary!$AI43="Y","R","")</f>
        <v/>
      </c>
      <c r="L43" s="614" t="str">
        <f>'Council Own'!B221</f>
        <v>&lt;&lt;List Badge 10 Here&gt;&gt;</v>
      </c>
      <c r="M43" s="615"/>
      <c r="N43" s="334" t="str">
        <f>IF('Council Own'!$T226="A","/","")</f>
        <v/>
      </c>
      <c r="O43" s="334" t="str">
        <f>IF('Council Own'!$T230="A","/","")</f>
        <v/>
      </c>
      <c r="P43" s="334" t="str">
        <f>IF('Council Own'!$T234="A","/","")</f>
        <v/>
      </c>
      <c r="Q43" s="334" t="str">
        <f>IF('Council Own'!$T238="A","/","")</f>
        <v/>
      </c>
      <c r="R43" s="334" t="str">
        <f>IF('Council Own'!$T242="A","/","")</f>
        <v/>
      </c>
      <c r="S43" s="301" t="str">
        <f>IF(Summary!$AH95="E","E","")</f>
        <v/>
      </c>
      <c r="T43" s="335" t="str">
        <f>IF(Summary!$AI95="Y","R","")</f>
        <v/>
      </c>
      <c r="U43" s="607"/>
      <c r="W43" s="476" t="str">
        <f>'Fun Patches'!C44</f>
        <v>&lt;List Patch Here&gt;</v>
      </c>
      <c r="X43" s="475" t="str">
        <f>IF(Summary!$AH152="E","E","")</f>
        <v/>
      </c>
      <c r="Y43" s="475" t="str">
        <f>IF(Summary!$AI152="Y","R","")</f>
        <v/>
      </c>
      <c r="AA43" s="472"/>
      <c r="AB43" s="287"/>
      <c r="AC43" s="288"/>
    </row>
    <row r="44" spans="2:29" ht="12.95" customHeight="1">
      <c r="B44" s="360"/>
      <c r="C44" s="365" t="s">
        <v>1062</v>
      </c>
      <c r="D44" s="292" t="str">
        <f>IF(Badges!$T853="C","/","")</f>
        <v/>
      </c>
      <c r="E44" s="292" t="str">
        <f>IF(Badges!$T854="C","/","")</f>
        <v/>
      </c>
      <c r="F44" s="292" t="str">
        <f>IF(Badges!$T855="C","/","")</f>
        <v/>
      </c>
      <c r="G44" s="292" t="str">
        <f>IF(Badges!$T856="C","/","")</f>
        <v/>
      </c>
      <c r="H44" s="292" t="str">
        <f>IF(Badges!$T857="C","/","")</f>
        <v/>
      </c>
      <c r="I44" s="293" t="str">
        <f>IF(Summary!$AH44="E","E","")</f>
        <v/>
      </c>
      <c r="J44" s="293" t="str">
        <f>IF(Summary!$AI44="Y","R","")</f>
        <v/>
      </c>
      <c r="U44" s="607"/>
      <c r="W44" s="476" t="str">
        <f>'Fun Patches'!C45</f>
        <v>&lt;List Patch Here&gt;</v>
      </c>
      <c r="X44" s="475" t="str">
        <f>IF(Summary!$AH153="E","E","")</f>
        <v/>
      </c>
      <c r="Y44" s="475" t="str">
        <f>IF(Summary!$AI153="Y","R","")</f>
        <v/>
      </c>
      <c r="AA44" s="472"/>
      <c r="AB44" s="287"/>
      <c r="AC44" s="288"/>
    </row>
    <row r="45" spans="2:29" ht="12.95" customHeight="1" thickBot="1">
      <c r="B45" s="360"/>
      <c r="C45" s="374" t="s">
        <v>1063</v>
      </c>
      <c r="D45" s="297" t="str">
        <f>IF(Badges!$T860="C","/","")</f>
        <v/>
      </c>
      <c r="E45" s="297" t="str">
        <f>IF(Badges!$T861="C","/","")</f>
        <v/>
      </c>
      <c r="F45" s="297" t="str">
        <f>IF(Badges!$T862="C","/","")</f>
        <v/>
      </c>
      <c r="G45" s="297" t="str">
        <f>IF(Badges!$T863="C","/","")</f>
        <v/>
      </c>
      <c r="H45" s="297" t="str">
        <f>IF(Badges!$T864="C","/","")</f>
        <v/>
      </c>
      <c r="I45" s="295" t="str">
        <f>IF(Summary!$AH45="E","E","")</f>
        <v/>
      </c>
      <c r="J45" s="295" t="str">
        <f>IF(Summary!$AI45="Y","R","")</f>
        <v/>
      </c>
      <c r="U45" s="607"/>
      <c r="W45" s="476" t="str">
        <f>'Fun Patches'!C46</f>
        <v>&lt;List Patch Here&gt;</v>
      </c>
      <c r="X45" s="475" t="str">
        <f>IF(Summary!$AH154="E","E","")</f>
        <v/>
      </c>
      <c r="Y45" s="475" t="str">
        <f>IF(Summary!$AI154="Y","R","")</f>
        <v/>
      </c>
      <c r="AA45" s="472"/>
      <c r="AB45" s="287"/>
      <c r="AC45" s="288"/>
    </row>
    <row r="46" spans="2:29" ht="12.95" customHeight="1">
      <c r="B46" s="360"/>
      <c r="C46" s="361" t="s">
        <v>1064</v>
      </c>
      <c r="D46" s="292" t="str">
        <f>IF(Badges!$T868="C","/","")</f>
        <v/>
      </c>
      <c r="E46" s="292" t="str">
        <f>IF(Badges!$T869="C","/","")</f>
        <v/>
      </c>
      <c r="F46" s="292" t="str">
        <f>IF(Badges!$T870="C","/","")</f>
        <v/>
      </c>
      <c r="G46" s="292" t="str">
        <f>IF(Badges!$T871="C","/","")</f>
        <v/>
      </c>
      <c r="H46" s="292" t="str">
        <f>IF(Badges!$T872="C","/","")</f>
        <v/>
      </c>
      <c r="I46" s="293" t="str">
        <f>IF(Summary!$AH47="E","E","")</f>
        <v/>
      </c>
      <c r="J46" s="293" t="str">
        <f>IF(Summary!$AI47="Y","R","")</f>
        <v/>
      </c>
      <c r="L46" s="610"/>
      <c r="M46" s="610"/>
      <c r="N46" s="610"/>
      <c r="O46" s="610"/>
      <c r="P46" s="610"/>
      <c r="Q46" s="610"/>
      <c r="R46" s="616"/>
      <c r="S46" s="283"/>
      <c r="T46" s="284"/>
      <c r="U46" s="607"/>
      <c r="W46" s="476" t="str">
        <f>'Fun Patches'!C47</f>
        <v>&lt;List Patch Here&gt;</v>
      </c>
      <c r="X46" s="475" t="str">
        <f>IF(Summary!$AH155="E","E","")</f>
        <v/>
      </c>
      <c r="Y46" s="475" t="str">
        <f>IF(Summary!$AI155="Y","R","")</f>
        <v/>
      </c>
      <c r="AA46" s="472"/>
      <c r="AB46" s="287"/>
      <c r="AC46" s="288"/>
    </row>
    <row r="47" spans="2:29" ht="12.95" customHeight="1">
      <c r="B47" s="360"/>
      <c r="C47" s="365" t="s">
        <v>1065</v>
      </c>
      <c r="D47" s="292" t="str">
        <f>IF(Badges!$T875="C","/","")</f>
        <v/>
      </c>
      <c r="E47" s="292" t="str">
        <f>IF(Badges!$T876="C","/","")</f>
        <v/>
      </c>
      <c r="F47" s="292" t="str">
        <f>IF(Badges!$T877="C","/","")</f>
        <v/>
      </c>
      <c r="G47" s="292" t="str">
        <f>IF(Badges!$T878="C","/","")</f>
        <v/>
      </c>
      <c r="H47" s="292" t="str">
        <f>IF(Badges!$T879="C","/","")</f>
        <v/>
      </c>
      <c r="I47" s="293" t="str">
        <f>IF(Summary!$AH48="E","E","")</f>
        <v/>
      </c>
      <c r="J47" s="293" t="str">
        <f>IF(Summary!$AI48="Y","R","")</f>
        <v/>
      </c>
      <c r="L47" s="609"/>
      <c r="M47" s="609"/>
      <c r="N47" s="609"/>
      <c r="O47" s="609"/>
      <c r="P47" s="609"/>
      <c r="Q47" s="609"/>
      <c r="R47" s="617"/>
      <c r="S47" s="287"/>
      <c r="T47" s="288"/>
      <c r="U47" s="607"/>
      <c r="W47" s="476" t="str">
        <f>'Fun Patches'!C48</f>
        <v>&lt;List Patch Here&gt;</v>
      </c>
      <c r="X47" s="475" t="str">
        <f>IF(Summary!$AH156="E","E","")</f>
        <v/>
      </c>
      <c r="Y47" s="475" t="str">
        <f>IF(Summary!$AI156="Y","R","")</f>
        <v/>
      </c>
      <c r="AA47" s="472"/>
      <c r="AB47" s="287"/>
      <c r="AC47" s="288"/>
    </row>
    <row r="48" spans="2:29" ht="12.95" customHeight="1" thickBot="1">
      <c r="B48" s="360"/>
      <c r="C48" s="374" t="s">
        <v>1066</v>
      </c>
      <c r="D48" s="297" t="str">
        <f>IF(Badges!$T882="C","/","")</f>
        <v/>
      </c>
      <c r="E48" s="297" t="str">
        <f>IF(Badges!$T883="C","/","")</f>
        <v/>
      </c>
      <c r="F48" s="297" t="str">
        <f>IF(Badges!$T884="C","/","")</f>
        <v/>
      </c>
      <c r="G48" s="297" t="str">
        <f>IF(Badges!$T885="C","/","")</f>
        <v/>
      </c>
      <c r="H48" s="297" t="str">
        <f>IF(Badges!$T886="C","/","")</f>
        <v/>
      </c>
      <c r="I48" s="298" t="str">
        <f>IF(Summary!$AH49="E","E","")</f>
        <v/>
      </c>
      <c r="J48" s="298" t="str">
        <f>IF(Summary!$AI49="Y","R","")</f>
        <v/>
      </c>
      <c r="L48" s="609"/>
      <c r="M48" s="609"/>
      <c r="N48" s="609"/>
      <c r="O48" s="609"/>
      <c r="P48" s="609"/>
      <c r="Q48" s="609"/>
      <c r="R48" s="617"/>
      <c r="S48" s="287"/>
      <c r="T48" s="288"/>
      <c r="U48" s="607"/>
      <c r="W48" s="476" t="str">
        <f>'Fun Patches'!C49</f>
        <v>&lt;List Patch Here&gt;</v>
      </c>
      <c r="X48" s="475" t="str">
        <f>IF(Summary!$AH157="E","E","")</f>
        <v/>
      </c>
      <c r="Y48" s="475" t="str">
        <f>IF(Summary!$AI157="Y","R","")</f>
        <v/>
      </c>
      <c r="AA48" s="472"/>
      <c r="AB48" s="287"/>
      <c r="AC48" s="288"/>
    </row>
    <row r="49" spans="2:29" ht="12.95" customHeight="1">
      <c r="B49" s="360"/>
      <c r="C49" s="385" t="s">
        <v>1067</v>
      </c>
      <c r="D49" s="292" t="str">
        <f>IF(Badges!$T890="C","/","")</f>
        <v/>
      </c>
      <c r="E49" s="292" t="str">
        <f>IF(Badges!$T891="C","/","")</f>
        <v/>
      </c>
      <c r="F49" s="292" t="str">
        <f>IF(Badges!$T892="C","/","")</f>
        <v/>
      </c>
      <c r="G49" s="292" t="str">
        <f>IF(Badges!$T893="C","/","")</f>
        <v/>
      </c>
      <c r="H49" s="292" t="str">
        <f>IF(Badges!$T894="C","/","")</f>
        <v/>
      </c>
      <c r="I49" s="299" t="str">
        <f>IF(Summary!$AH51="E","E","")</f>
        <v/>
      </c>
      <c r="J49" s="299" t="str">
        <f>IF(Summary!$AI51="Y","R","")</f>
        <v/>
      </c>
      <c r="L49" s="610"/>
      <c r="M49" s="610"/>
      <c r="N49" s="610"/>
      <c r="O49" s="610"/>
      <c r="P49" s="610"/>
      <c r="Q49" s="610"/>
      <c r="R49" s="616"/>
      <c r="S49" s="287"/>
      <c r="T49" s="288"/>
      <c r="U49" s="607"/>
      <c r="W49" s="476" t="str">
        <f>'Fun Patches'!C50</f>
        <v>&lt;List Patch Here&gt;</v>
      </c>
      <c r="X49" s="475" t="str">
        <f>IF(Summary!$AH158="E","E","")</f>
        <v/>
      </c>
      <c r="Y49" s="475" t="str">
        <f>IF(Summary!$AI158="Y","R","")</f>
        <v/>
      </c>
      <c r="AA49" s="472"/>
      <c r="AB49" s="287"/>
      <c r="AC49" s="288"/>
    </row>
    <row r="50" spans="2:29" ht="12.95" customHeight="1">
      <c r="B50" s="360"/>
      <c r="C50" s="386" t="s">
        <v>1068</v>
      </c>
      <c r="D50" s="292" t="str">
        <f>IF(Badges!$T897="C","/","")</f>
        <v/>
      </c>
      <c r="E50" s="292" t="str">
        <f>IF(Badges!$T898="C","/","")</f>
        <v/>
      </c>
      <c r="F50" s="292" t="str">
        <f>IF(Badges!$T899="C","/","")</f>
        <v/>
      </c>
      <c r="G50" s="292" t="str">
        <f>IF(Badges!$T900="C","/","")</f>
        <v/>
      </c>
      <c r="H50" s="292" t="str">
        <f>IF(Badges!$T901="C","/","")</f>
        <v/>
      </c>
      <c r="I50" s="293" t="str">
        <f>IF(Summary!$AH52="E","E","")</f>
        <v/>
      </c>
      <c r="J50" s="293" t="str">
        <f>IF(Summary!$AI52="Y","R","")</f>
        <v/>
      </c>
      <c r="L50" s="609"/>
      <c r="M50" s="609"/>
      <c r="N50" s="609"/>
      <c r="O50" s="609"/>
      <c r="P50" s="609"/>
      <c r="Q50" s="609"/>
      <c r="R50" s="617"/>
      <c r="S50" s="287"/>
      <c r="T50" s="288"/>
      <c r="U50" s="607"/>
      <c r="W50" s="476" t="str">
        <f>'Fun Patches'!C51</f>
        <v>&lt;List Patch Here&gt;</v>
      </c>
      <c r="X50" s="475" t="str">
        <f>IF(Summary!$AH159="E","E","")</f>
        <v/>
      </c>
      <c r="Y50" s="475" t="str">
        <f>IF(Summary!$AI159="Y","R","")</f>
        <v/>
      </c>
      <c r="AA50" s="472"/>
      <c r="AB50" s="287"/>
      <c r="AC50" s="288"/>
    </row>
    <row r="51" spans="2:29" ht="12.95" customHeight="1" thickBot="1">
      <c r="B51" s="360"/>
      <c r="C51" s="387" t="s">
        <v>1069</v>
      </c>
      <c r="D51" s="297" t="str">
        <f>IF(Badges!$T904="C","/","")</f>
        <v/>
      </c>
      <c r="E51" s="297" t="str">
        <f>IF(Badges!$T905="C","/","")</f>
        <v/>
      </c>
      <c r="F51" s="297" t="str">
        <f>IF(Badges!$T906="C","/","")</f>
        <v/>
      </c>
      <c r="G51" s="297" t="str">
        <f>IF(Badges!$T907="C","/","")</f>
        <v/>
      </c>
      <c r="H51" s="297" t="str">
        <f>IF(Badges!$T908="C","/","")</f>
        <v/>
      </c>
      <c r="I51" s="298" t="str">
        <f>IF(Summary!$AH53="E","E","")</f>
        <v/>
      </c>
      <c r="J51" s="298" t="str">
        <f>IF(Summary!$AI53="Y","R","")</f>
        <v/>
      </c>
      <c r="L51" s="609"/>
      <c r="M51" s="609"/>
      <c r="N51" s="609"/>
      <c r="O51" s="609"/>
      <c r="P51" s="609"/>
      <c r="Q51" s="609"/>
      <c r="R51" s="617"/>
      <c r="S51" s="287"/>
      <c r="T51" s="288"/>
      <c r="U51" s="607"/>
      <c r="W51" s="476" t="str">
        <f>'Fun Patches'!C52</f>
        <v>&lt;List Patch Here&gt;</v>
      </c>
      <c r="X51" s="475" t="str">
        <f>IF(Summary!$AH160="E","E","")</f>
        <v/>
      </c>
      <c r="Y51" s="475" t="str">
        <f>IF(Summary!$AI160="Y","R","")</f>
        <v/>
      </c>
      <c r="AA51" s="472"/>
      <c r="AB51" s="287"/>
      <c r="AC51" s="288"/>
    </row>
    <row r="52" spans="2:29" ht="12.95" customHeight="1">
      <c r="B52" s="360"/>
      <c r="C52" s="370" t="s">
        <v>1070</v>
      </c>
      <c r="D52" s="292" t="str">
        <f>IF(Badges!$T912="C","/","")</f>
        <v/>
      </c>
      <c r="E52" s="292" t="str">
        <f>IF(Badges!$T913="C","/","")</f>
        <v/>
      </c>
      <c r="F52" s="292" t="str">
        <f>IF(Badges!$T914="C","/","")</f>
        <v/>
      </c>
      <c r="G52" s="292" t="str">
        <f>IF(Badges!$T915="C","/","")</f>
        <v/>
      </c>
      <c r="H52" s="292" t="str">
        <f>IF(Badges!$T916="C","/","")</f>
        <v/>
      </c>
      <c r="I52" s="299" t="str">
        <f>IF(Summary!$AH55="E","E","")</f>
        <v/>
      </c>
      <c r="J52" s="299" t="str">
        <f>IF(Summary!$AI55="Y","R","")</f>
        <v/>
      </c>
      <c r="L52" s="610"/>
      <c r="M52" s="610"/>
      <c r="N52" s="610"/>
      <c r="O52" s="610"/>
      <c r="P52" s="610"/>
      <c r="Q52" s="610"/>
      <c r="R52" s="616"/>
      <c r="S52" s="287"/>
      <c r="T52" s="288"/>
      <c r="U52" s="607"/>
      <c r="W52" s="476" t="str">
        <f>'Fun Patches'!C53</f>
        <v>&lt;List Patch Here&gt;</v>
      </c>
      <c r="X52" s="475" t="str">
        <f>IF(Summary!$AH161="E","E","")</f>
        <v/>
      </c>
      <c r="Y52" s="475" t="str">
        <f>IF(Summary!$AI161="Y","R","")</f>
        <v/>
      </c>
      <c r="AA52" s="472"/>
      <c r="AB52" s="287"/>
      <c r="AC52" s="288"/>
    </row>
    <row r="53" spans="2:29" ht="12.95" customHeight="1">
      <c r="B53" s="360"/>
      <c r="C53" s="365" t="s">
        <v>1071</v>
      </c>
      <c r="D53" s="292" t="str">
        <f>IF(Badges!$T919="C","/","")</f>
        <v/>
      </c>
      <c r="E53" s="292" t="str">
        <f>IF(Badges!$T920="C","/","")</f>
        <v/>
      </c>
      <c r="F53" s="292" t="str">
        <f>IF(Badges!$T921="C","/","")</f>
        <v/>
      </c>
      <c r="G53" s="292" t="str">
        <f>IF(Badges!$T922="C","/","")</f>
        <v/>
      </c>
      <c r="H53" s="292" t="str">
        <f>IF(Badges!$T923="C","/","")</f>
        <v/>
      </c>
      <c r="I53" s="293" t="str">
        <f>IF(Summary!$AH56="E","E","")</f>
        <v/>
      </c>
      <c r="J53" s="293" t="str">
        <f>IF(Summary!$AI56="Y","R","")</f>
        <v/>
      </c>
      <c r="L53" s="609"/>
      <c r="M53" s="609"/>
      <c r="N53" s="609"/>
      <c r="O53" s="609"/>
      <c r="P53" s="609"/>
      <c r="Q53" s="609"/>
      <c r="R53" s="617"/>
      <c r="S53" s="287"/>
      <c r="T53" s="288"/>
      <c r="U53" s="607"/>
      <c r="W53" s="477" t="str">
        <f>'Fun Patches'!C54</f>
        <v>&lt;List Patch Here&gt;</v>
      </c>
      <c r="X53" s="475" t="str">
        <f>IF(Summary!$AH162="E","E","")</f>
        <v/>
      </c>
      <c r="Y53" s="475" t="str">
        <f>IF(Summary!$AI162="Y","R","")</f>
        <v/>
      </c>
      <c r="AA53" s="472"/>
      <c r="AB53" s="287"/>
      <c r="AC53" s="288"/>
    </row>
    <row r="54" spans="2:29" ht="12.95" customHeight="1" thickBot="1">
      <c r="B54" s="360"/>
      <c r="C54" s="374" t="s">
        <v>1072</v>
      </c>
      <c r="D54" s="297" t="str">
        <f>IF(Badges!$T926="C","/","")</f>
        <v/>
      </c>
      <c r="E54" s="297" t="str">
        <f>IF(Badges!$T927="C","/","")</f>
        <v/>
      </c>
      <c r="F54" s="297" t="str">
        <f>IF(Badges!$T928="C","/","")</f>
        <v/>
      </c>
      <c r="G54" s="297" t="str">
        <f>IF(Badges!$T929="C","/","")</f>
        <v/>
      </c>
      <c r="H54" s="297" t="str">
        <f>IF(Badges!$T930="C","/","")</f>
        <v/>
      </c>
      <c r="I54" s="298" t="str">
        <f>IF(Summary!$AH57="E","E","")</f>
        <v/>
      </c>
      <c r="J54" s="298" t="str">
        <f>IF(Summary!$AI57="Y","R","")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IF(Badges!$T934="C","/","")</f>
        <v/>
      </c>
      <c r="E55" s="292" t="str">
        <f>IF(Badges!$T935="C","/","")</f>
        <v/>
      </c>
      <c r="F55" s="292" t="str">
        <f>IF(Badges!$T936="C","/","")</f>
        <v/>
      </c>
      <c r="G55" s="292" t="str">
        <f>IF(Badges!$T937="C","/","")</f>
        <v/>
      </c>
      <c r="H55" s="292" t="str">
        <f>IF(Badges!$T938="C","/","")</f>
        <v/>
      </c>
      <c r="I55" s="299" t="str">
        <f>IF(Summary!$AH59="E","E","")</f>
        <v/>
      </c>
      <c r="J55" s="299" t="str">
        <f>IF(Summary!$AI59="Y","R","")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IF(Badges!$T941="C","/","")</f>
        <v/>
      </c>
      <c r="E56" s="292" t="str">
        <f>IF(Badges!$T942="C","/","")</f>
        <v/>
      </c>
      <c r="F56" s="292" t="str">
        <f>IF(Badges!$T943="C","/","")</f>
        <v/>
      </c>
      <c r="G56" s="292" t="str">
        <f>IF(Badges!$T944="C","/","")</f>
        <v/>
      </c>
      <c r="H56" s="292" t="str">
        <f>IF(Badges!$T945="C","/","")</f>
        <v/>
      </c>
      <c r="I56" s="293" t="str">
        <f>IF(Summary!$AH60="E","E","")</f>
        <v/>
      </c>
      <c r="J56" s="293" t="str">
        <f>IF(Summary!$AI60="Y","R","")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IF(Badges!$T951="A","/","")</f>
        <v/>
      </c>
      <c r="E57" s="292" t="str">
        <f>IF(Badges!$T954="A","/","")</f>
        <v/>
      </c>
      <c r="F57" s="292" t="str">
        <f>IF(Badges!$T958="A","/","")</f>
        <v/>
      </c>
      <c r="G57" s="292" t="str">
        <f>IF(Badges!$T962="A","/","")</f>
        <v/>
      </c>
      <c r="H57" s="292" t="str">
        <f>IF(Badges!$T966="A","/","")</f>
        <v/>
      </c>
      <c r="I57" s="293" t="str">
        <f>IF(Summary!$AH61="E","E","")</f>
        <v/>
      </c>
      <c r="J57" s="293" t="str">
        <f>IF(Summary!$AI61="Y","R","")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IF('Age-Level'!$T6="C","/","")</f>
        <v/>
      </c>
      <c r="E60" s="292" t="str">
        <f>IF('Age-Level'!$T7="C","/","")</f>
        <v/>
      </c>
      <c r="F60" s="292" t="str">
        <f>IF('Age-Level'!$T8="C","/","")</f>
        <v/>
      </c>
      <c r="G60" s="292" t="str">
        <f>IF('Age-Level'!$T9="C","/","")</f>
        <v/>
      </c>
      <c r="H60" s="292" t="str">
        <f>IF('Age-Level'!$T10="C","/","")</f>
        <v/>
      </c>
      <c r="I60" s="293" t="str">
        <f>IF(Summary!$AH98="E","E","")</f>
        <v/>
      </c>
      <c r="J60" s="293" t="str">
        <f>IF(Summary!$AI98="Y","R","")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IF('Age-Level'!$T13="C","/","")</f>
        <v/>
      </c>
      <c r="E61" s="294" t="str">
        <f>IF('Age-Level'!$T14="C","/","")</f>
        <v/>
      </c>
      <c r="F61" s="294" t="str">
        <f>IF('Age-Level'!$T15="C","/","")</f>
        <v/>
      </c>
      <c r="G61" s="294" t="str">
        <f>IF('Age-Level'!$T16="C","/","")</f>
        <v/>
      </c>
      <c r="H61" s="294" t="str">
        <f>IF('Age-Level'!$T17="C","/","")</f>
        <v/>
      </c>
      <c r="I61" s="295" t="str">
        <f>IF(Summary!$AH99="E","E","")</f>
        <v/>
      </c>
      <c r="J61" s="295" t="str">
        <f>IF(Summary!$AI99="Y","R","")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IF('Age-Level'!$T20="C","/","")</f>
        <v/>
      </c>
      <c r="E62" s="296" t="str">
        <f>IF('Age-Level'!$T21="C","/","")</f>
        <v/>
      </c>
      <c r="F62" s="296" t="str">
        <f>IF('Age-Level'!$T22="C","/","")</f>
        <v/>
      </c>
      <c r="G62" s="296" t="str">
        <f>IF('Age-Level'!$T23="C","/","")</f>
        <v/>
      </c>
      <c r="H62" s="296" t="str">
        <f>IF('Age-Level'!$T24="C","/","")</f>
        <v/>
      </c>
      <c r="I62" s="293" t="str">
        <f>IF(Summary!$AH100="E","E","")</f>
        <v/>
      </c>
      <c r="J62" s="293" t="str">
        <f>IF(Summary!$AI100="Y","R","")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IF('Age-Level'!$T27="C","/","")</f>
        <v/>
      </c>
      <c r="E63" s="297" t="str">
        <f>IF('Age-Level'!$T28="C","/","")</f>
        <v/>
      </c>
      <c r="F63" s="297" t="str">
        <f>IF('Age-Level'!$T29="C","/","")</f>
        <v/>
      </c>
      <c r="G63" s="297" t="str">
        <f>IF('Age-Level'!$T30="C","/","")</f>
        <v/>
      </c>
      <c r="H63" s="297" t="str">
        <f>IF('Age-Level'!$T31="C","/","")</f>
        <v/>
      </c>
      <c r="I63" s="295" t="str">
        <f>IF(Summary!$AH101="E","E","")</f>
        <v/>
      </c>
      <c r="J63" s="295" t="str">
        <f>IF(Summary!$AI101="Y","R","")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IF('Age-Level'!$T34="C","/","")</f>
        <v/>
      </c>
      <c r="E64" s="292" t="str">
        <f>IF('Age-Level'!$T35="C","/","")</f>
        <v/>
      </c>
      <c r="F64" s="292" t="str">
        <f>IF('Age-Level'!$T36="C","/","")</f>
        <v/>
      </c>
      <c r="G64" s="292" t="str">
        <f>IF('Age-Level'!$T37="C","/","")</f>
        <v/>
      </c>
      <c r="H64" s="292" t="str">
        <f>IF('Age-Level'!$T38="C","/","")</f>
        <v/>
      </c>
      <c r="I64" s="293" t="str">
        <f>IF(Summary!$AH102="E","E","")</f>
        <v/>
      </c>
      <c r="J64" s="293" t="str">
        <f>IF(Summary!$AI102="Y","R","")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IF(Summary!$AH103="E","E","")</f>
        <v/>
      </c>
      <c r="J65" s="295" t="str">
        <f>IF(Summary!$AI103="Y","R","")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IF('Age-Level'!$T44="a","/","")</f>
        <v/>
      </c>
      <c r="E68" s="296" t="str">
        <f>IF('Age-Level'!$T48="a","/","")</f>
        <v/>
      </c>
      <c r="F68" s="296" t="str">
        <f>IF('Age-Level'!$T52="a","/","")</f>
        <v/>
      </c>
      <c r="G68" s="296" t="str">
        <f>IF('Age-Level'!$T57="a","/","")</f>
        <v/>
      </c>
      <c r="H68" s="296" t="str">
        <f>IF('Age-Level'!$T59="a","/","")</f>
        <v/>
      </c>
      <c r="I68" s="293" t="str">
        <f>IF(Summary!$AH104="E","E","")</f>
        <v/>
      </c>
      <c r="J68" s="293" t="str">
        <f>IF(Summary!$AI104="Y","R","")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IF('Age-Level'!$T62="a","/","")</f>
        <v/>
      </c>
      <c r="E69" s="297" t="str">
        <f>IF('Age-Level'!$T66="a","/","")</f>
        <v/>
      </c>
      <c r="F69" s="297" t="str">
        <f>IF('Age-Level'!$T70="a","/","")</f>
        <v/>
      </c>
      <c r="G69" s="297" t="str">
        <f>IF('Age-Level'!$T75="a","/","")</f>
        <v/>
      </c>
      <c r="H69" s="297" t="str">
        <f>IF('Age-Level'!$T77="a","/","")</f>
        <v/>
      </c>
      <c r="I69" s="295" t="str">
        <f>IF(Summary!$AH105="E","E","")</f>
        <v/>
      </c>
      <c r="J69" s="295" t="str">
        <f>IF(Summary!$AI105="Y","R","")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IF('Age-Level'!$T80="a","/","")</f>
        <v/>
      </c>
      <c r="E70" s="296" t="str">
        <f>IF('Age-Level'!$T84="a","/","")</f>
        <v/>
      </c>
      <c r="F70" s="296" t="str">
        <f>IF('Age-Level'!$T88="a","/","")</f>
        <v/>
      </c>
      <c r="G70" s="296" t="str">
        <f>IF('Age-Level'!$T93="a","/","")</f>
        <v/>
      </c>
      <c r="H70" s="296" t="str">
        <f>IF('Age-Level'!$T95="a","/","")</f>
        <v/>
      </c>
      <c r="I70" s="293" t="str">
        <f>IF(Summary!$AH106="E","E","")</f>
        <v/>
      </c>
      <c r="J70" s="293" t="str">
        <f>IF(Summary!$AI106="Y","R","")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IF('Age-Level'!$T98="a","/","")</f>
        <v/>
      </c>
      <c r="E71" s="297" t="str">
        <f>IF('Age-Level'!$T102="a","/","")</f>
        <v/>
      </c>
      <c r="F71" s="297" t="str">
        <f>IF('Age-Level'!$T106="a","/","")</f>
        <v/>
      </c>
      <c r="G71" s="297" t="str">
        <f>IF('Age-Level'!$T111="a","/","")</f>
        <v/>
      </c>
      <c r="H71" s="297" t="str">
        <f>IF('Age-Level'!$T113="a","/","")</f>
        <v/>
      </c>
      <c r="I71" s="295" t="str">
        <f>IF(Summary!$AH107="E","E","")</f>
        <v/>
      </c>
      <c r="J71" s="295" t="str">
        <f>IF(Summary!$AI107="Y","R","")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IF(Bridging!$T10="A","/","")</f>
        <v/>
      </c>
      <c r="G72" s="296" t="str">
        <f>IF(Bridging!$T14="A","/","")</f>
        <v/>
      </c>
      <c r="H72" s="296" t="str">
        <f>IF(Bridging!$T16="A","/","")</f>
        <v/>
      </c>
      <c r="I72" s="295" t="str">
        <f>IF(Summary!$AH96="E","E","")</f>
        <v/>
      </c>
      <c r="J72" s="295" t="str">
        <f>IF(Summary!$AI96="Y","R","")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ohpTeO1VB8XyuXZRhd2C8RqAximHiudtivul109j4MRUs/c+8BoKV03+dT3rxgiWlGrqZLmKUJNedmXeCqpzVQ==" saltValue="LJR3mZg/ymhuOBZxTRam0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55" priority="3">
      <formula>LEFT($U$1,8)&lt;&gt;"Brownie_"</formula>
    </cfRule>
  </conditionalFormatting>
  <conditionalFormatting sqref="T1:W1">
    <cfRule type="expression" dxfId="54" priority="2">
      <formula>LEFT($U$1,8)="Brownie_"</formula>
    </cfRule>
  </conditionalFormatting>
  <conditionalFormatting sqref="C1">
    <cfRule type="expression" dxfId="53" priority="1">
      <formula>LEFT($U$1,8)&lt;&gt;"Brownie_"</formula>
    </cfRule>
  </conditionalFormatting>
  <conditionalFormatting sqref="L46:L90 W54:W75 AA4:AA75">
    <cfRule type="duplicateValues" dxfId="5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9A61A-270B-4156-A7F6-F1D0AC2BFBD5}">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Brownie_18</v>
      </c>
      <c r="U1" s="349" t="str">
        <f ca="1">MID(CELL("filename",A1),FIND(IF(ISERROR(FIND("]",CELL("filename",A1))),"$","]"),CELL("filename",A1))+1,256)</f>
        <v>Brownie_18</v>
      </c>
      <c r="W1" s="350" t="str">
        <f ca="1">IF(T1&lt;&gt;"",T1,"")</f>
        <v>Brownie_18</v>
      </c>
      <c r="X1" s="351"/>
      <c r="Y1" s="351"/>
      <c r="Z1" s="352"/>
      <c r="AA1" s="353"/>
      <c r="AB1" s="351"/>
      <c r="AC1" s="351"/>
      <c r="AD1" s="352"/>
    </row>
    <row r="2" spans="2:30" ht="12.95" customHeight="1">
      <c r="T2" s="357"/>
    </row>
    <row r="3" spans="2:30" ht="12.95" customHeight="1"/>
    <row r="4" spans="2:30" ht="12.95" customHeight="1">
      <c r="B4" s="360"/>
      <c r="C4" s="361" t="s">
        <v>130</v>
      </c>
      <c r="D4" s="292" t="str">
        <f>IF(Badges!$U11="A","/","")</f>
        <v/>
      </c>
      <c r="E4" s="292" t="str">
        <f>IF(Badges!$U15="A","/","")</f>
        <v/>
      </c>
      <c r="F4" s="292" t="str">
        <f>IF(Badges!$U19="A","/","")</f>
        <v/>
      </c>
      <c r="G4" s="292" t="str">
        <f>IF(Badges!$U23="A","/","")</f>
        <v/>
      </c>
      <c r="H4" s="292" t="str">
        <f>IF(Badges!$U27="A","/","")</f>
        <v/>
      </c>
      <c r="I4" s="293" t="str">
        <f>IF(Summary!$AJ4="E","E","")</f>
        <v/>
      </c>
      <c r="J4" s="293" t="str">
        <f>IF(Summary!$AK4="Y","R","")</f>
        <v/>
      </c>
      <c r="K4" s="285" t="str">
        <f>IF(COUNT(#REF!)=4,MAX(#REF!),"")</f>
        <v/>
      </c>
      <c r="L4" s="360"/>
      <c r="M4" s="362" t="s">
        <v>897</v>
      </c>
      <c r="N4" s="363"/>
      <c r="O4" s="363"/>
      <c r="P4" s="363"/>
      <c r="Q4" s="363"/>
      <c r="R4" s="364"/>
      <c r="S4" s="293" t="str">
        <f>IF(Summary!$AJ67="E","E","")</f>
        <v/>
      </c>
      <c r="T4" s="293" t="str">
        <f>IF(Summary!$AK67="Y","R","")</f>
        <v/>
      </c>
      <c r="W4" s="474" t="str">
        <f>'Fun Patches'!C5</f>
        <v>&lt;List Patch Here&gt;</v>
      </c>
      <c r="X4" s="475" t="str">
        <f>IF(Summary!$AJ113="E","E","")</f>
        <v/>
      </c>
      <c r="Y4" s="475" t="str">
        <f>IF(Summary!$AK113="Y","R","")</f>
        <v/>
      </c>
      <c r="AA4" s="286"/>
      <c r="AB4" s="283"/>
      <c r="AC4" s="284"/>
    </row>
    <row r="5" spans="2:30" ht="12.95" customHeight="1">
      <c r="B5" s="360"/>
      <c r="C5" s="365" t="s">
        <v>152</v>
      </c>
      <c r="D5" s="292" t="str">
        <f>IF(Badges!$U34="A","/","")</f>
        <v/>
      </c>
      <c r="E5" s="292" t="str">
        <f>IF(Badges!$U38="A","/","")</f>
        <v/>
      </c>
      <c r="F5" s="292" t="str">
        <f>IF(Badges!$U42="A","/","")</f>
        <v/>
      </c>
      <c r="G5" s="292" t="str">
        <f>IF(Badges!$U46="A","/","")</f>
        <v/>
      </c>
      <c r="H5" s="292" t="str">
        <f>IF(Badges!$U50="A","/","")</f>
        <v/>
      </c>
      <c r="I5" s="293" t="str">
        <f>IF(Summary!$AJ5="E","E","")</f>
        <v/>
      </c>
      <c r="J5" s="293" t="str">
        <f>IF(Summary!$AK5="Y","R","")</f>
        <v/>
      </c>
      <c r="L5" s="360"/>
      <c r="M5" s="366" t="s">
        <v>1085</v>
      </c>
      <c r="N5" s="367"/>
      <c r="O5" s="367"/>
      <c r="P5" s="367"/>
      <c r="Q5" s="367"/>
      <c r="R5" s="368"/>
      <c r="S5" s="301" t="str">
        <f>IF(Summary!$AJ64="E","E","")</f>
        <v/>
      </c>
      <c r="T5" s="301" t="str">
        <f>IF(Summary!$AK64="Y","R","")</f>
        <v/>
      </c>
      <c r="W5" s="476" t="str">
        <f>'Fun Patches'!C6</f>
        <v>&lt;List Patch Here&gt;</v>
      </c>
      <c r="X5" s="475" t="str">
        <f>IF(Summary!$AJ114="E","E","")</f>
        <v/>
      </c>
      <c r="Y5" s="475" t="str">
        <f>IF(Summary!$AK114="Y","R","")</f>
        <v/>
      </c>
      <c r="AA5" s="472"/>
      <c r="AB5" s="287"/>
      <c r="AC5" s="288"/>
    </row>
    <row r="6" spans="2:30" ht="12.95" customHeight="1" thickBot="1">
      <c r="B6" s="360"/>
      <c r="C6" s="369" t="s">
        <v>193</v>
      </c>
      <c r="D6" s="297" t="str">
        <f>IF(Badges!$U80="A","/","")</f>
        <v/>
      </c>
      <c r="E6" s="297" t="str">
        <f>IF(Badges!$U84="A","/","")</f>
        <v/>
      </c>
      <c r="F6" s="297" t="str">
        <f>IF(Badges!$U88="A","/","")</f>
        <v/>
      </c>
      <c r="G6" s="297" t="str">
        <f>IF(Badges!$U92="A","/","")</f>
        <v/>
      </c>
      <c r="H6" s="297" t="str">
        <f>IF(Badges!$U96="A","/","")</f>
        <v/>
      </c>
      <c r="I6" s="295" t="str">
        <f>IF(Summary!$AJ7="E","E","")</f>
        <v/>
      </c>
      <c r="J6" s="295" t="str">
        <f>IF(Summary!$AK7="Y","R","")</f>
        <v/>
      </c>
      <c r="L6" s="360"/>
      <c r="M6" s="366" t="s">
        <v>1086</v>
      </c>
      <c r="N6" s="367"/>
      <c r="O6" s="367"/>
      <c r="P6" s="367"/>
      <c r="Q6" s="367"/>
      <c r="R6" s="368"/>
      <c r="S6" s="301" t="str">
        <f>IF(Summary!$AJ65="E","E","")</f>
        <v/>
      </c>
      <c r="T6" s="301" t="str">
        <f>IF(Summary!$AK65="Y","R","")</f>
        <v/>
      </c>
      <c r="W6" s="476" t="str">
        <f>'Fun Patches'!C7</f>
        <v>&lt;List Patch Here&gt;</v>
      </c>
      <c r="X6" s="475" t="str">
        <f>IF(Summary!$AJ115="E","E","")</f>
        <v/>
      </c>
      <c r="Y6" s="475" t="str">
        <f>IF(Summary!$AK115="Y","R","")</f>
        <v/>
      </c>
      <c r="AA6" s="472"/>
      <c r="AB6" s="287"/>
      <c r="AC6" s="288"/>
    </row>
    <row r="7" spans="2:30" ht="12.95" customHeight="1" thickBot="1">
      <c r="B7" s="360"/>
      <c r="C7" s="370" t="s">
        <v>233</v>
      </c>
      <c r="D7" s="292" t="str">
        <f>IF(Badges!$U126="A","/","")</f>
        <v/>
      </c>
      <c r="E7" s="292" t="str">
        <f>IF(Badges!$U130="A","/","")</f>
        <v/>
      </c>
      <c r="F7" s="292" t="str">
        <f>IF(Badges!$U134="A","/","")</f>
        <v/>
      </c>
      <c r="G7" s="292" t="str">
        <f>IF(Badges!$U138="A","/","")</f>
        <v/>
      </c>
      <c r="H7" s="292" t="str">
        <f>IF(Badges!$U142="A","/","")</f>
        <v/>
      </c>
      <c r="I7" s="293" t="str">
        <f>IF(Summary!$AJ9="E","E","")</f>
        <v/>
      </c>
      <c r="J7" s="293" t="str">
        <f>IF(Summary!$AK9="Y","R","")</f>
        <v/>
      </c>
      <c r="L7" s="360"/>
      <c r="M7" s="371" t="s">
        <v>1087</v>
      </c>
      <c r="N7" s="372"/>
      <c r="O7" s="372"/>
      <c r="P7" s="372"/>
      <c r="Q7" s="372"/>
      <c r="R7" s="373"/>
      <c r="S7" s="295" t="str">
        <f>IF(Summary!$AJ66="E","E","")</f>
        <v/>
      </c>
      <c r="T7" s="295" t="str">
        <f>IF(Summary!$AK66="Y","R","")</f>
        <v/>
      </c>
      <c r="U7" s="354" t="str">
        <f>IF(COUNTIF(S4:S7,"E")=4,"C"," ")</f>
        <v xml:space="preserve"> </v>
      </c>
      <c r="W7" s="476" t="str">
        <f>'Fun Patches'!C8</f>
        <v>&lt;List Patch Here&gt;</v>
      </c>
      <c r="X7" s="475" t="str">
        <f>IF(Summary!$AJ116="E","E","")</f>
        <v/>
      </c>
      <c r="Y7" s="475" t="str">
        <f>IF(Summary!$AK116="Y","R","")</f>
        <v/>
      </c>
      <c r="AA7" s="472"/>
      <c r="AB7" s="287"/>
      <c r="AC7" s="288"/>
    </row>
    <row r="8" spans="2:30" ht="12.95" customHeight="1">
      <c r="B8" s="360"/>
      <c r="C8" s="365" t="s">
        <v>254</v>
      </c>
      <c r="D8" s="334" t="str">
        <f>IF(Badges!$U149="A","/","")</f>
        <v/>
      </c>
      <c r="E8" s="334" t="str">
        <f>IF(Badges!$U153="A","/","")</f>
        <v/>
      </c>
      <c r="F8" s="334" t="str">
        <f>IF(Badges!$U157="A","/","")</f>
        <v/>
      </c>
      <c r="G8" s="334" t="str">
        <f>IF(Badges!$U161="A","/","")</f>
        <v/>
      </c>
      <c r="H8" s="334" t="str">
        <f>IF(Badges!$U165="A","/","")</f>
        <v/>
      </c>
      <c r="I8" s="301" t="str">
        <f>IF(Summary!$AJ10="E","E","")</f>
        <v/>
      </c>
      <c r="J8" s="301" t="str">
        <f>IF(Summary!$AK10="Y","R","")</f>
        <v/>
      </c>
      <c r="L8" s="360"/>
      <c r="M8" s="362" t="s">
        <v>1054</v>
      </c>
      <c r="N8" s="363"/>
      <c r="O8" s="363"/>
      <c r="P8" s="363"/>
      <c r="Q8" s="363"/>
      <c r="R8" s="364"/>
      <c r="S8" s="293" t="str">
        <f>IF(Summary!$AJ72="E","E","")</f>
        <v/>
      </c>
      <c r="T8" s="293" t="str">
        <f>IF(Summary!$AK72="Y","R","")</f>
        <v/>
      </c>
      <c r="W8" s="476" t="str">
        <f>'Fun Patches'!C9</f>
        <v>&lt;List Patch Here&gt;</v>
      </c>
      <c r="X8" s="475" t="str">
        <f>IF(Summary!$AJ117="E","E","")</f>
        <v/>
      </c>
      <c r="Y8" s="475" t="str">
        <f>IF(Summary!$AK117="Y","R","")</f>
        <v/>
      </c>
      <c r="AA8" s="472"/>
      <c r="AB8" s="287"/>
      <c r="AC8" s="288"/>
    </row>
    <row r="9" spans="2:30" ht="12.95" customHeight="1" thickBot="1">
      <c r="B9" s="360"/>
      <c r="C9" s="374" t="s">
        <v>275</v>
      </c>
      <c r="D9" s="297" t="str">
        <f>IF(Badges!$U172="A","/","")</f>
        <v/>
      </c>
      <c r="E9" s="297" t="str">
        <f>IF(Badges!$U176="A","/","")</f>
        <v/>
      </c>
      <c r="F9" s="297" t="str">
        <f>IF(Badges!$U180="A","/","")</f>
        <v/>
      </c>
      <c r="G9" s="297" t="str">
        <f>IF(Badges!$U184="A","/","")</f>
        <v/>
      </c>
      <c r="H9" s="297" t="str">
        <f>IF(Badges!$U188="A","/","")</f>
        <v/>
      </c>
      <c r="I9" s="295" t="str">
        <f>IF(Summary!$AJ11="E","E","")</f>
        <v/>
      </c>
      <c r="J9" s="295" t="str">
        <f>IF(Summary!$AK11="Y","R","")</f>
        <v/>
      </c>
      <c r="L9" s="360"/>
      <c r="M9" s="366" t="s">
        <v>1088</v>
      </c>
      <c r="N9" s="367"/>
      <c r="O9" s="367"/>
      <c r="P9" s="367"/>
      <c r="Q9" s="367"/>
      <c r="R9" s="368"/>
      <c r="S9" s="301" t="str">
        <f>IF(Summary!$AJ69="E","E","")</f>
        <v/>
      </c>
      <c r="T9" s="301" t="str">
        <f>IF(Summary!$AK69="Y","R","")</f>
        <v/>
      </c>
      <c r="W9" s="476" t="str">
        <f>'Fun Patches'!C10</f>
        <v>&lt;List Patch Here&gt;</v>
      </c>
      <c r="X9" s="475" t="str">
        <f>IF(Summary!$AJ118="E","E","")</f>
        <v/>
      </c>
      <c r="Y9" s="475" t="str">
        <f>IF(Summary!$AK118="Y","R","")</f>
        <v/>
      </c>
      <c r="AA9" s="472"/>
      <c r="AB9" s="287"/>
      <c r="AC9" s="288"/>
    </row>
    <row r="10" spans="2:30" ht="12.95" customHeight="1">
      <c r="B10" s="360"/>
      <c r="C10" s="361" t="s">
        <v>278</v>
      </c>
      <c r="D10" s="292" t="str">
        <f>IF(Badges!$U195="A","/","")</f>
        <v/>
      </c>
      <c r="E10" s="292" t="str">
        <f>IF(Badges!$U199="A","/","")</f>
        <v/>
      </c>
      <c r="F10" s="292" t="str">
        <f>IF(Badges!$U202="A","/","")</f>
        <v/>
      </c>
      <c r="G10" s="292" t="str">
        <f>IF(Badges!$U206="A","/","")</f>
        <v/>
      </c>
      <c r="H10" s="292" t="str">
        <f>IF(Badges!$U210="A","/","")</f>
        <v/>
      </c>
      <c r="I10" s="293" t="str">
        <f>IF(Summary!$AJ12="E","E","")</f>
        <v/>
      </c>
      <c r="J10" s="293" t="str">
        <f>IF(Summary!$AK12="Y","R","")</f>
        <v/>
      </c>
      <c r="K10" s="285" t="str">
        <f>IF(COUNT(#REF!)=4,MAX(#REF!),"")</f>
        <v/>
      </c>
      <c r="L10" s="360"/>
      <c r="M10" s="366" t="s">
        <v>1089</v>
      </c>
      <c r="N10" s="367"/>
      <c r="O10" s="367"/>
      <c r="P10" s="367"/>
      <c r="Q10" s="367"/>
      <c r="R10" s="368"/>
      <c r="S10" s="301" t="str">
        <f>IF(Summary!$AJ70="E","E","")</f>
        <v/>
      </c>
      <c r="T10" s="301" t="str">
        <f>IF(Summary!$AK70="Y","R","")</f>
        <v/>
      </c>
      <c r="W10" s="476" t="str">
        <f>'Fun Patches'!C11</f>
        <v>&lt;List Patch Here&gt;</v>
      </c>
      <c r="X10" s="475" t="str">
        <f>IF(Summary!$AJ119="E","E","")</f>
        <v/>
      </c>
      <c r="Y10" s="475" t="str">
        <f>IF(Summary!$AK119="Y","R","")</f>
        <v/>
      </c>
      <c r="AA10" s="472"/>
      <c r="AB10" s="287"/>
      <c r="AC10" s="288"/>
    </row>
    <row r="11" spans="2:30" ht="12.95" customHeight="1" thickBot="1">
      <c r="B11" s="360"/>
      <c r="C11" s="365" t="s">
        <v>297</v>
      </c>
      <c r="D11" s="334" t="str">
        <f>IF(Badges!$U217="A","/","")</f>
        <v/>
      </c>
      <c r="E11" s="334" t="str">
        <f>IF(Badges!$U221="A","/","")</f>
        <v/>
      </c>
      <c r="F11" s="334" t="str">
        <f>IF(Badges!$U225="A","/","")</f>
        <v/>
      </c>
      <c r="G11" s="334" t="str">
        <f>IF(Badges!$U229="A","/","")</f>
        <v/>
      </c>
      <c r="H11" s="334" t="str">
        <f>IF(Badges!$U233="A","/","")</f>
        <v/>
      </c>
      <c r="I11" s="301" t="str">
        <f>IF(Summary!$AJ13="E","E","")</f>
        <v/>
      </c>
      <c r="J11" s="301" t="str">
        <f>IF(Summary!$AK13="Y","R","")</f>
        <v/>
      </c>
      <c r="L11" s="360"/>
      <c r="M11" s="375" t="s">
        <v>1090</v>
      </c>
      <c r="N11" s="376"/>
      <c r="O11" s="376"/>
      <c r="P11" s="376"/>
      <c r="Q11" s="376"/>
      <c r="R11" s="377"/>
      <c r="S11" s="298" t="str">
        <f>IF(Summary!$AJ71="E","E","")</f>
        <v/>
      </c>
      <c r="T11" s="298" t="str">
        <f>IF(Summary!$AK71="Y","R","")</f>
        <v/>
      </c>
      <c r="U11" s="354" t="str">
        <f>IF(COUNTIF(S8:S11,"E")=4,"C"," ")</f>
        <v xml:space="preserve"> </v>
      </c>
      <c r="W11" s="476" t="str">
        <f>'Fun Patches'!C12</f>
        <v>&lt;List Patch Here&gt;</v>
      </c>
      <c r="X11" s="475" t="str">
        <f>IF(Summary!$AJ120="E","E","")</f>
        <v/>
      </c>
      <c r="Y11" s="475" t="str">
        <f>IF(Summary!$AK120="Y","R","")</f>
        <v/>
      </c>
      <c r="AA11" s="472"/>
      <c r="AB11" s="287"/>
      <c r="AC11" s="288"/>
    </row>
    <row r="12" spans="2:30" ht="12.95" customHeight="1" thickBot="1">
      <c r="B12" s="360"/>
      <c r="C12" s="365" t="s">
        <v>319</v>
      </c>
      <c r="D12" s="297" t="str">
        <f>IF(Badges!$U263="A","/","")</f>
        <v/>
      </c>
      <c r="E12" s="297" t="str">
        <f>IF(Badges!$U267="A","/","")</f>
        <v/>
      </c>
      <c r="F12" s="297" t="str">
        <f>IF(Badges!$U271="A","/","")</f>
        <v/>
      </c>
      <c r="G12" s="297" t="str">
        <f>IF(Badges!$U275="A","/","")</f>
        <v/>
      </c>
      <c r="H12" s="297" t="str">
        <f>IF(Badges!$U279="A","/","")</f>
        <v/>
      </c>
      <c r="I12" s="295" t="str">
        <f>IF(Summary!$AJ15="E","E","")</f>
        <v/>
      </c>
      <c r="J12" s="295" t="str">
        <f>IF(Summary!$AK15="Y","R","")</f>
        <v/>
      </c>
      <c r="L12" s="360"/>
      <c r="M12" s="378" t="s">
        <v>1055</v>
      </c>
      <c r="N12" s="379"/>
      <c r="O12" s="379"/>
      <c r="P12" s="379"/>
      <c r="Q12" s="379"/>
      <c r="R12" s="380"/>
      <c r="S12" s="299" t="str">
        <f>IF(Summary!$AJ77="E","E","")</f>
        <v/>
      </c>
      <c r="T12" s="299" t="str">
        <f>IF(Summary!$AK77="Y","R","")</f>
        <v/>
      </c>
      <c r="W12" s="476" t="str">
        <f>'Fun Patches'!C13</f>
        <v>&lt;List Patch Here&gt;</v>
      </c>
      <c r="X12" s="475" t="str">
        <f>IF(Summary!$AJ121="E","E","")</f>
        <v/>
      </c>
      <c r="Y12" s="475" t="str">
        <f>IF(Summary!$AK121="Y","R","")</f>
        <v/>
      </c>
      <c r="AA12" s="472"/>
      <c r="AB12" s="287"/>
      <c r="AC12" s="288"/>
    </row>
    <row r="13" spans="2:30" ht="12.95" customHeight="1">
      <c r="B13" s="360"/>
      <c r="C13" s="370" t="s">
        <v>372</v>
      </c>
      <c r="D13" s="292" t="str">
        <f>IF(Badges!$U322="A","/","")</f>
        <v/>
      </c>
      <c r="E13" s="292" t="str">
        <f>IF(Badges!$U326="A","/","")</f>
        <v/>
      </c>
      <c r="F13" s="292" t="str">
        <f>IF(Badges!$U330="A","/","")</f>
        <v/>
      </c>
      <c r="G13" s="292" t="str">
        <f>IF(Badges!$U334="A","/","")</f>
        <v/>
      </c>
      <c r="H13" s="292" t="str">
        <f>IF(Badges!$U338="A","/","")</f>
        <v/>
      </c>
      <c r="I13" s="293" t="str">
        <f>IF(Summary!$AJ18="E","E","")</f>
        <v/>
      </c>
      <c r="J13" s="293" t="str">
        <f>IF(Summary!$AK18="Y","R","")</f>
        <v/>
      </c>
      <c r="L13" s="360"/>
      <c r="M13" s="366" t="s">
        <v>925</v>
      </c>
      <c r="N13" s="367"/>
      <c r="O13" s="367"/>
      <c r="P13" s="367"/>
      <c r="Q13" s="367"/>
      <c r="R13" s="368"/>
      <c r="S13" s="301" t="str">
        <f>IF(Summary!$AJ74="E","E","")</f>
        <v/>
      </c>
      <c r="T13" s="301" t="str">
        <f>IF(Summary!$AK74="Y","R","")</f>
        <v/>
      </c>
      <c r="W13" s="476" t="str">
        <f>'Fun Patches'!C14</f>
        <v>&lt;List Patch Here&gt;</v>
      </c>
      <c r="X13" s="475" t="str">
        <f>IF(Summary!$AJ122="E","E","")</f>
        <v/>
      </c>
      <c r="Y13" s="475" t="str">
        <f>IF(Summary!$AK122="Y","R","")</f>
        <v/>
      </c>
      <c r="AA13" s="472"/>
      <c r="AB13" s="287"/>
      <c r="AC13" s="288"/>
    </row>
    <row r="14" spans="2:30" ht="12.95" customHeight="1">
      <c r="B14" s="360"/>
      <c r="C14" s="365" t="s">
        <v>393</v>
      </c>
      <c r="D14" s="334" t="str">
        <f>IF(Badges!$U345="A","/","")</f>
        <v/>
      </c>
      <c r="E14" s="334" t="str">
        <f>IF(Badges!$U349="A","/","")</f>
        <v/>
      </c>
      <c r="F14" s="334" t="str">
        <f>IF(Badges!$U353="A","/","")</f>
        <v/>
      </c>
      <c r="G14" s="334" t="str">
        <f>IF(Badges!$U357="A","/","")</f>
        <v/>
      </c>
      <c r="H14" s="334" t="str">
        <f>IF(Badges!$U361="A","/","")</f>
        <v/>
      </c>
      <c r="I14" s="301" t="str">
        <f>IF(Summary!$AJ19="E","E","")</f>
        <v/>
      </c>
      <c r="J14" s="301" t="str">
        <f>IF(Summary!$AK19="Y","R","")</f>
        <v/>
      </c>
      <c r="K14" s="285" t="str">
        <f>IF(COUNT(#REF!)=4,MAX(#REF!),"")</f>
        <v/>
      </c>
      <c r="L14" s="360"/>
      <c r="M14" s="366" t="s">
        <v>927</v>
      </c>
      <c r="N14" s="367"/>
      <c r="O14" s="367"/>
      <c r="P14" s="367"/>
      <c r="Q14" s="367"/>
      <c r="R14" s="368"/>
      <c r="S14" s="301" t="str">
        <f>IF(Summary!$AJ75="E","E","")</f>
        <v/>
      </c>
      <c r="T14" s="301" t="str">
        <f>IF(Summary!$AK75="Y","R","")</f>
        <v/>
      </c>
      <c r="W14" s="476" t="str">
        <f>'Fun Patches'!C15</f>
        <v>&lt;List Patch Here&gt;</v>
      </c>
      <c r="X14" s="475" t="str">
        <f>IF(Summary!$AJ123="E","E","")</f>
        <v/>
      </c>
      <c r="Y14" s="475" t="str">
        <f>IF(Summary!$AK123="Y","R","")</f>
        <v/>
      </c>
      <c r="AA14" s="472"/>
      <c r="AB14" s="287"/>
      <c r="AC14" s="288"/>
    </row>
    <row r="15" spans="2:30" ht="12.95" customHeight="1" thickBot="1">
      <c r="B15" s="360"/>
      <c r="C15" s="374" t="s">
        <v>414</v>
      </c>
      <c r="D15" s="297" t="str">
        <f>IF(Badges!$U368="A","/","")</f>
        <v/>
      </c>
      <c r="E15" s="297" t="str">
        <f>IF(Badges!$U372="A","/","")</f>
        <v/>
      </c>
      <c r="F15" s="297" t="str">
        <f>IF(Badges!$U376="A","/","")</f>
        <v/>
      </c>
      <c r="G15" s="297" t="str">
        <f>IF(Badges!$U380="A","/","")</f>
        <v/>
      </c>
      <c r="H15" s="297" t="str">
        <f>IF(Badges!$U384="A","/","")</f>
        <v/>
      </c>
      <c r="I15" s="295" t="str">
        <f>IF(Summary!$AJ20="E","E","")</f>
        <v/>
      </c>
      <c r="J15" s="295" t="str">
        <f>IF(Summary!$AK20="Y","R","")</f>
        <v/>
      </c>
      <c r="L15" s="360"/>
      <c r="M15" s="371" t="s">
        <v>929</v>
      </c>
      <c r="N15" s="372"/>
      <c r="O15" s="372"/>
      <c r="P15" s="372"/>
      <c r="Q15" s="372"/>
      <c r="R15" s="373"/>
      <c r="S15" s="295" t="str">
        <f>IF(Summary!$AJ76="E","E","")</f>
        <v/>
      </c>
      <c r="T15" s="295" t="str">
        <f>IF(Summary!$AK76="Y","R","")</f>
        <v/>
      </c>
      <c r="U15" s="354" t="str">
        <f>IF(COUNTIF(S12:S15,"E")=4,"C"," ")</f>
        <v xml:space="preserve"> </v>
      </c>
      <c r="W15" s="476" t="str">
        <f>'Fun Patches'!C16</f>
        <v>&lt;List Patch Here&gt;</v>
      </c>
      <c r="X15" s="475" t="str">
        <f>IF(Summary!$AJ124="E","E","")</f>
        <v/>
      </c>
      <c r="Y15" s="475" t="str">
        <f>IF(Summary!$AK124="Y","R","")</f>
        <v/>
      </c>
      <c r="AA15" s="472"/>
      <c r="AB15" s="287"/>
      <c r="AC15" s="288"/>
    </row>
    <row r="16" spans="2:30" ht="12.95" customHeight="1">
      <c r="B16" s="360"/>
      <c r="C16" s="365" t="s">
        <v>435</v>
      </c>
      <c r="D16" s="292" t="str">
        <f>IF(Badges!$U391="A","/","")</f>
        <v/>
      </c>
      <c r="E16" s="292" t="str">
        <f>IF(Badges!$U395="A","/","")</f>
        <v/>
      </c>
      <c r="F16" s="292" t="str">
        <f>IF(Badges!$U399="A","/","")</f>
        <v/>
      </c>
      <c r="G16" s="292" t="str">
        <f>IF(Badges!$U403="A","/","")</f>
        <v/>
      </c>
      <c r="H16" s="292" t="str">
        <f>IF(Badges!$U407="A","/","")</f>
        <v/>
      </c>
      <c r="I16" s="293" t="str">
        <f>IF(Summary!$AJ21="E","E","")</f>
        <v/>
      </c>
      <c r="J16" s="293" t="str">
        <f>IF(Summary!$AK21="Y","R","")</f>
        <v/>
      </c>
      <c r="L16" s="360"/>
      <c r="M16" s="361" t="s">
        <v>1056</v>
      </c>
      <c r="N16" s="292" t="str">
        <f>IF(Badges!$U240="A","/","")</f>
        <v/>
      </c>
      <c r="O16" s="292" t="str">
        <f>IF(Badges!$U244="A","/","")</f>
        <v/>
      </c>
      <c r="P16" s="292" t="str">
        <f>IF(Badges!$U248="A","/","")</f>
        <v/>
      </c>
      <c r="Q16" s="292" t="str">
        <f>IF(Badges!$U252="A","/","")</f>
        <v/>
      </c>
      <c r="R16" s="292" t="str">
        <f>IF(Badges!$U256="A","/","")</f>
        <v/>
      </c>
      <c r="S16" s="293" t="str">
        <f>IF(Summary!$AJ14="E","E","")</f>
        <v/>
      </c>
      <c r="T16" s="293" t="str">
        <f>IF(Summary!$AK14="Y","R","")</f>
        <v/>
      </c>
      <c r="W16" s="476" t="str">
        <f>'Fun Patches'!C17</f>
        <v>&lt;List Patch Here&gt;</v>
      </c>
      <c r="X16" s="475" t="str">
        <f>IF(Summary!$AJ125="E","E","")</f>
        <v/>
      </c>
      <c r="Y16" s="475" t="str">
        <f>IF(Summary!$AK125="Y","R","")</f>
        <v/>
      </c>
      <c r="AA16" s="472"/>
      <c r="AB16" s="287"/>
      <c r="AC16" s="288"/>
    </row>
    <row r="17" spans="2:29" ht="12.95" customHeight="1">
      <c r="B17" s="360"/>
      <c r="C17" s="365" t="s">
        <v>456</v>
      </c>
      <c r="D17" s="334" t="str">
        <f>IF(Badges!$U414="A","/","")</f>
        <v/>
      </c>
      <c r="E17" s="334" t="str">
        <f>IF(Badges!$U418="A","/","")</f>
        <v/>
      </c>
      <c r="F17" s="334" t="str">
        <f>IF(Badges!$U422="A","/","")</f>
        <v/>
      </c>
      <c r="G17" s="334" t="str">
        <f>IF(Badges!$U426="A","/","")</f>
        <v/>
      </c>
      <c r="H17" s="334" t="str">
        <f>IF(Badges!$U430="A","/","")</f>
        <v/>
      </c>
      <c r="I17" s="301" t="str">
        <f>IF(Summary!$AJ22="E","E","")</f>
        <v/>
      </c>
      <c r="J17" s="301" t="str">
        <f>IF(Summary!$AK22="Y","R","")</f>
        <v/>
      </c>
      <c r="L17" s="360"/>
      <c r="M17" s="365" t="s">
        <v>1057</v>
      </c>
      <c r="N17" s="292" t="str">
        <f>IF(Badges!$U299="A","/","")</f>
        <v/>
      </c>
      <c r="O17" s="292" t="str">
        <f>IF(Badges!$U303="A","/","")</f>
        <v/>
      </c>
      <c r="P17" s="292" t="str">
        <f>IF(Badges!$U307="A","/","")</f>
        <v/>
      </c>
      <c r="Q17" s="292" t="str">
        <f>IF(Badges!$U311="A","/","")</f>
        <v/>
      </c>
      <c r="R17" s="292" t="str">
        <f>IF(Badges!$U315="A","/","")</f>
        <v/>
      </c>
      <c r="S17" s="293" t="str">
        <f>IF(Summary!$AJ17="E","E","")</f>
        <v/>
      </c>
      <c r="T17" s="293" t="str">
        <f>IF(Summary!$AK17="Y","R","")</f>
        <v/>
      </c>
      <c r="W17" s="476" t="str">
        <f>'Fun Patches'!C18</f>
        <v>&lt;List Patch Here&gt;</v>
      </c>
      <c r="X17" s="475" t="str">
        <f>IF(Summary!$AJ126="E","E","")</f>
        <v/>
      </c>
      <c r="Y17" s="475" t="str">
        <f>IF(Summary!$AK126="Y","R","")</f>
        <v/>
      </c>
      <c r="AA17" s="472"/>
      <c r="AB17" s="287"/>
      <c r="AC17" s="288"/>
    </row>
    <row r="18" spans="2:29" ht="12.95" customHeight="1" thickBot="1">
      <c r="B18" s="360"/>
      <c r="C18" s="365" t="s">
        <v>477</v>
      </c>
      <c r="D18" s="297" t="str">
        <f>IF(Badges!$U437="A","/","")</f>
        <v/>
      </c>
      <c r="E18" s="297" t="str">
        <f>IF(Badges!$U441="A","/","")</f>
        <v/>
      </c>
      <c r="F18" s="297" t="str">
        <f>IF(Badges!$U445="A","/","")</f>
        <v/>
      </c>
      <c r="G18" s="297" t="str">
        <f>IF(Badges!$U449="A","/","")</f>
        <v/>
      </c>
      <c r="H18" s="297" t="str">
        <f>IF(Badges!$U453="A","/","")</f>
        <v/>
      </c>
      <c r="I18" s="295" t="str">
        <f>IF(Summary!$AJ23="E","E","")</f>
        <v/>
      </c>
      <c r="J18" s="295" t="str">
        <f>IF(Summary!$AK23="Y","R","")</f>
        <v/>
      </c>
      <c r="K18" s="285" t="str">
        <f>IF(COUNT(#REF!)=4,MAX(#REF!),"")</f>
        <v/>
      </c>
      <c r="L18" s="360"/>
      <c r="M18" s="365" t="s">
        <v>1058</v>
      </c>
      <c r="N18" s="292" t="str">
        <f>IF(Badges!$U57="A","/","")</f>
        <v/>
      </c>
      <c r="O18" s="292" t="str">
        <f>IF(Badges!$U61="A","/","")</f>
        <v/>
      </c>
      <c r="P18" s="292" t="str">
        <f>IF(Badges!$U65="A","/","")</f>
        <v/>
      </c>
      <c r="Q18" s="292" t="str">
        <f>IF(Badges!$U69="A","/","")</f>
        <v/>
      </c>
      <c r="R18" s="292" t="str">
        <f>IF(Badges!$U73="A","/","")</f>
        <v/>
      </c>
      <c r="S18" s="293" t="str">
        <f>IF(Summary!$AJ6="E","E","")</f>
        <v/>
      </c>
      <c r="T18" s="293" t="str">
        <f>IF(Summary!$AK6="Y","R","")</f>
        <v/>
      </c>
      <c r="W18" s="476" t="str">
        <f>'Fun Patches'!C19</f>
        <v>&lt;List Patch Here&gt;</v>
      </c>
      <c r="X18" s="475" t="str">
        <f>IF(Summary!$AJ127="E","E","")</f>
        <v/>
      </c>
      <c r="Y18" s="475" t="str">
        <f>IF(Summary!$AK127="Y","R","")</f>
        <v/>
      </c>
      <c r="AA18" s="472"/>
      <c r="AB18" s="287"/>
      <c r="AC18" s="288"/>
    </row>
    <row r="19" spans="2:29" ht="12.95" customHeight="1" thickBot="1">
      <c r="B19" s="360"/>
      <c r="C19" s="370" t="s">
        <v>530</v>
      </c>
      <c r="D19" s="292" t="str">
        <f>IF(Badges!$U496="A","/","")</f>
        <v/>
      </c>
      <c r="E19" s="292" t="str">
        <f>IF(Badges!$U500="A","/","")</f>
        <v/>
      </c>
      <c r="F19" s="292" t="str">
        <f>IF(Badges!$U504="A","/","")</f>
        <v/>
      </c>
      <c r="G19" s="292" t="str">
        <f>IF(Badges!$U508="A","/","")</f>
        <v/>
      </c>
      <c r="H19" s="292" t="str">
        <f>IF(Badges!$U512="A","/","")</f>
        <v/>
      </c>
      <c r="I19" s="293" t="str">
        <f>IF(Summary!$AJ26="E","E","")</f>
        <v/>
      </c>
      <c r="J19" s="293" t="str">
        <f>IF(Summary!$AK26="Y","R","")</f>
        <v/>
      </c>
      <c r="L19" s="360"/>
      <c r="M19" s="381" t="s">
        <v>1091</v>
      </c>
      <c r="N19" s="376"/>
      <c r="O19" s="376"/>
      <c r="P19" s="376"/>
      <c r="Q19" s="376"/>
      <c r="R19" s="377"/>
      <c r="S19" s="295" t="str">
        <f>IF(Summary!$AJ78="E","E","")</f>
        <v/>
      </c>
      <c r="T19" s="295" t="str">
        <f>IF(Summary!$AK78="Y","R","")</f>
        <v/>
      </c>
      <c r="U19" s="354" t="str">
        <f>IF(COUNTIF(S16:S19,"E")=4,"C"," ")</f>
        <v xml:space="preserve"> </v>
      </c>
      <c r="W19" s="476" t="str">
        <f>'Fun Patches'!C20</f>
        <v>&lt;List Patch Here&gt;</v>
      </c>
      <c r="X19" s="475" t="str">
        <f>IF(Summary!$AJ128="E","E","")</f>
        <v/>
      </c>
      <c r="Y19" s="475" t="str">
        <f>IF(Summary!$AK128="Y","R","")</f>
        <v/>
      </c>
      <c r="AA19" s="472"/>
      <c r="AB19" s="287"/>
      <c r="AC19" s="288"/>
    </row>
    <row r="20" spans="2:29" ht="12.95" customHeight="1">
      <c r="B20" s="360"/>
      <c r="C20" s="365" t="s">
        <v>551</v>
      </c>
      <c r="D20" s="334" t="str">
        <f>IF(Badges!$U519="A","/","")</f>
        <v/>
      </c>
      <c r="E20" s="334" t="str">
        <f>IF(Badges!$U523="A","/","")</f>
        <v/>
      </c>
      <c r="F20" s="334" t="str">
        <f>IF(Badges!$U527="A","/","")</f>
        <v/>
      </c>
      <c r="G20" s="334" t="str">
        <f>IF(Badges!$U531="A","/","")</f>
        <v/>
      </c>
      <c r="H20" s="334" t="str">
        <f>IF(Badges!$U535="A","/","")</f>
        <v/>
      </c>
      <c r="I20" s="301" t="str">
        <f>IF(Summary!$AJ27="E","E","")</f>
        <v/>
      </c>
      <c r="J20" s="301" t="str">
        <f>IF(Summary!$AK27="Y","R","")</f>
        <v/>
      </c>
      <c r="L20" s="360"/>
      <c r="M20" s="378" t="s">
        <v>935</v>
      </c>
      <c r="N20" s="379"/>
      <c r="O20" s="379"/>
      <c r="P20" s="379"/>
      <c r="Q20" s="379"/>
      <c r="R20" s="380"/>
      <c r="S20" s="293" t="str">
        <f>IF(Summary!$AJ79="E","E","")</f>
        <v/>
      </c>
      <c r="T20" s="293" t="str">
        <f>IF(Summary!$AK79="Y","R","")</f>
        <v/>
      </c>
      <c r="W20" s="476" t="str">
        <f>'Fun Patches'!C21</f>
        <v>&lt;List Patch Here&gt;</v>
      </c>
      <c r="X20" s="475" t="str">
        <f>IF(Summary!$AJ129="E","E","")</f>
        <v/>
      </c>
      <c r="Y20" s="475" t="str">
        <f>IF(Summary!$AK129="Y","R","")</f>
        <v/>
      </c>
      <c r="AA20" s="472"/>
      <c r="AB20" s="287"/>
      <c r="AC20" s="288"/>
    </row>
    <row r="21" spans="2:29" ht="12.95" customHeight="1" thickBot="1">
      <c r="B21" s="360"/>
      <c r="C21" s="374" t="s">
        <v>572</v>
      </c>
      <c r="D21" s="297" t="str">
        <f>IF(Badges!$U542="A","/","")</f>
        <v/>
      </c>
      <c r="E21" s="297" t="str">
        <f>IF(Badges!$U546="A","/","")</f>
        <v/>
      </c>
      <c r="F21" s="297" t="str">
        <f>IF(Badges!$U550="A","/","")</f>
        <v/>
      </c>
      <c r="G21" s="297" t="str">
        <f>IF(Badges!$U554="A","/","")</f>
        <v/>
      </c>
      <c r="H21" s="297" t="str">
        <f>IF(Badges!$U558="A","/","")</f>
        <v/>
      </c>
      <c r="I21" s="295" t="str">
        <f>IF(Summary!$AJ28="E","E","")</f>
        <v/>
      </c>
      <c r="J21" s="295" t="str">
        <f>IF(Summary!$AK28="Y","R","")</f>
        <v/>
      </c>
      <c r="L21" s="360"/>
      <c r="M21" s="371" t="s">
        <v>1092</v>
      </c>
      <c r="N21" s="372"/>
      <c r="O21" s="372"/>
      <c r="P21" s="372"/>
      <c r="Q21" s="372"/>
      <c r="R21" s="373"/>
      <c r="S21" s="295" t="str">
        <f>IF(Summary!$AJ80="E","E","")</f>
        <v/>
      </c>
      <c r="T21" s="295" t="str">
        <f>IF(Summary!$AK80="Y","R","")</f>
        <v/>
      </c>
      <c r="U21" s="354" t="str">
        <f>IF(COUNTIF(S20:S21,"E")=2,"C"," ")</f>
        <v xml:space="preserve"> </v>
      </c>
      <c r="W21" s="476" t="str">
        <f>'Fun Patches'!C22</f>
        <v>&lt;List Patch Here&gt;</v>
      </c>
      <c r="X21" s="475" t="str">
        <f>IF(Summary!$AJ130="E","E","")</f>
        <v/>
      </c>
      <c r="Y21" s="475" t="str">
        <f>IF(Summary!$AK130="Y","R","")</f>
        <v/>
      </c>
      <c r="AA21" s="472"/>
      <c r="AB21" s="287"/>
      <c r="AC21" s="288"/>
    </row>
    <row r="22" spans="2:29" ht="12.95" customHeight="1">
      <c r="B22" s="360"/>
      <c r="C22" s="365" t="s">
        <v>593</v>
      </c>
      <c r="D22" s="292" t="str">
        <f>IF(Badges!$U565="A","/","")</f>
        <v/>
      </c>
      <c r="E22" s="292" t="str">
        <f>IF(Badges!$U569="A","/","")</f>
        <v/>
      </c>
      <c r="F22" s="292" t="str">
        <f>IF(Badges!$U573="A","/","")</f>
        <v/>
      </c>
      <c r="G22" s="292" t="str">
        <f>IF(Badges!$U577="A","/","")</f>
        <v/>
      </c>
      <c r="H22" s="292" t="str">
        <f>IF(Badges!$U581="A","/","")</f>
        <v/>
      </c>
      <c r="I22" s="293" t="str">
        <f>IF(Summary!$AJ29="E","E","")</f>
        <v/>
      </c>
      <c r="J22" s="293" t="str">
        <f>IF(Summary!$AK29="Y","R","")</f>
        <v/>
      </c>
      <c r="K22" s="285" t="str">
        <f>IF(COUNT(#REF!)=2,MAX(#REF!),"")</f>
        <v/>
      </c>
      <c r="L22" s="360"/>
      <c r="M22" s="362" t="s">
        <v>942</v>
      </c>
      <c r="N22" s="363"/>
      <c r="O22" s="363"/>
      <c r="P22" s="363"/>
      <c r="Q22" s="363"/>
      <c r="R22" s="364"/>
      <c r="S22" s="293" t="str">
        <f>IF(Summary!$AJ81="E","E","")</f>
        <v/>
      </c>
      <c r="T22" s="293" t="str">
        <f>IF(Summary!$AK81="Y","R","")</f>
        <v/>
      </c>
      <c r="U22" s="354" t="str">
        <f>IF(COUNTIF(S22:S23,"E")=2,"C"," ")</f>
        <v xml:space="preserve"> </v>
      </c>
      <c r="W22" s="476" t="str">
        <f>'Fun Patches'!C23</f>
        <v>&lt;List Patch Here&gt;</v>
      </c>
      <c r="X22" s="475" t="str">
        <f>IF(Summary!$AJ131="E","E","")</f>
        <v/>
      </c>
      <c r="Y22" s="475" t="str">
        <f>IF(Summary!$AK131="Y","R","")</f>
        <v/>
      </c>
      <c r="AA22" s="472"/>
      <c r="AB22" s="287"/>
      <c r="AC22" s="288"/>
    </row>
    <row r="23" spans="2:29" ht="12.95" customHeight="1" thickBot="1">
      <c r="B23" s="360"/>
      <c r="C23" s="365" t="s">
        <v>614</v>
      </c>
      <c r="D23" s="334" t="str">
        <f>IF(Badges!$U588="A","/","")</f>
        <v/>
      </c>
      <c r="E23" s="334" t="str">
        <f>IF(Badges!$U592="A","/","")</f>
        <v/>
      </c>
      <c r="F23" s="334" t="str">
        <f>IF(Badges!$U596="A","/","")</f>
        <v/>
      </c>
      <c r="G23" s="334" t="str">
        <f>IF(Badges!$U600="A","/","")</f>
        <v/>
      </c>
      <c r="H23" s="334" t="str">
        <f>IF(Badges!$U604="A","/","")</f>
        <v/>
      </c>
      <c r="I23" s="301" t="str">
        <f>IF(Summary!$AJ30="E","E","")</f>
        <v/>
      </c>
      <c r="J23" s="301" t="str">
        <f>IF(Summary!$AK30="Y","R","")</f>
        <v/>
      </c>
      <c r="L23" s="360"/>
      <c r="M23" s="375" t="s">
        <v>1093</v>
      </c>
      <c r="N23" s="376"/>
      <c r="O23" s="376"/>
      <c r="P23" s="376"/>
      <c r="Q23" s="376"/>
      <c r="R23" s="377"/>
      <c r="S23" s="295" t="str">
        <f>IF(Summary!$AJ82="E","E","")</f>
        <v/>
      </c>
      <c r="T23" s="295" t="str">
        <f>IF(Summary!$AK82="Y","R","")</f>
        <v/>
      </c>
      <c r="U23" s="354" t="str">
        <f>IF(COUNTIF(S24:S25,"E")=2,"C"," ")</f>
        <v xml:space="preserve"> </v>
      </c>
      <c r="W23" s="476" t="str">
        <f>'Fun Patches'!C24</f>
        <v>&lt;List Patch Here&gt;</v>
      </c>
      <c r="X23" s="475" t="str">
        <f>IF(Summary!$AJ132="E","E","")</f>
        <v/>
      </c>
      <c r="Y23" s="475" t="str">
        <f>IF(Summary!$AK132="Y","R","")</f>
        <v/>
      </c>
      <c r="AA23" s="472"/>
      <c r="AB23" s="287"/>
      <c r="AC23" s="288"/>
    </row>
    <row r="24" spans="2:29" ht="12.95" customHeight="1" thickBot="1">
      <c r="B24" s="360"/>
      <c r="C24" s="365" t="s">
        <v>635</v>
      </c>
      <c r="D24" s="297" t="str">
        <f>IF(Badges!$U611="A","/","")</f>
        <v/>
      </c>
      <c r="E24" s="297" t="str">
        <f>IF(Badges!$U615="A","/","")</f>
        <v/>
      </c>
      <c r="F24" s="297" t="str">
        <f>IF(Badges!$U619="A","/","")</f>
        <v/>
      </c>
      <c r="G24" s="297" t="str">
        <f>IF(Badges!$U623="A","/","")</f>
        <v/>
      </c>
      <c r="H24" s="297" t="str">
        <f>IF(Badges!$U627="A","/","")</f>
        <v/>
      </c>
      <c r="I24" s="295" t="str">
        <f>IF(Summary!$AJ31="E","E","")</f>
        <v/>
      </c>
      <c r="J24" s="295" t="str">
        <f>IF(Summary!$AK31="Y","R","")</f>
        <v/>
      </c>
      <c r="K24" s="285" t="str">
        <f>IF(COUNT(#REF!)=2,MAX(#REF!),"")</f>
        <v/>
      </c>
      <c r="L24" s="360"/>
      <c r="M24" s="378" t="s">
        <v>948</v>
      </c>
      <c r="N24" s="379"/>
      <c r="O24" s="379"/>
      <c r="P24" s="379"/>
      <c r="Q24" s="379"/>
      <c r="R24" s="380"/>
      <c r="S24" s="293" t="str">
        <f>IF(Summary!$AJ83="E","E","")</f>
        <v/>
      </c>
      <c r="T24" s="293" t="str">
        <f>IF(Summary!$AK83="Y","R","")</f>
        <v/>
      </c>
      <c r="U24" s="439"/>
      <c r="W24" s="476" t="str">
        <f>'Fun Patches'!C25</f>
        <v>&lt;List Patch Here&gt;</v>
      </c>
      <c r="X24" s="475" t="str">
        <f>IF(Summary!$AJ133="E","E","")</f>
        <v/>
      </c>
      <c r="Y24" s="475" t="str">
        <f>IF(Summary!$AK133="Y","R","")</f>
        <v/>
      </c>
      <c r="AA24" s="472"/>
      <c r="AB24" s="287"/>
      <c r="AC24" s="288"/>
    </row>
    <row r="25" spans="2:29" ht="12.95" customHeight="1">
      <c r="B25" s="360"/>
      <c r="C25" s="370" t="s">
        <v>655</v>
      </c>
      <c r="D25" s="292" t="str">
        <f>IF(Badges!$U634="A","/","")</f>
        <v/>
      </c>
      <c r="E25" s="292" t="str">
        <f>IF(Badges!$U638="A","/","")</f>
        <v/>
      </c>
      <c r="F25" s="292" t="str">
        <f>IF(Badges!$U642="A","/","")</f>
        <v/>
      </c>
      <c r="G25" s="292" t="str">
        <f>IF(Badges!$U646="A","/","")</f>
        <v/>
      </c>
      <c r="H25" s="292" t="str">
        <f>IF(Badges!$U650="A","/","")</f>
        <v/>
      </c>
      <c r="I25" s="293" t="str">
        <f>IF(Summary!$AJ32="E","E","")</f>
        <v/>
      </c>
      <c r="J25" s="293" t="str">
        <f>IF(Summary!$AK32="Y","R","")</f>
        <v/>
      </c>
      <c r="L25" s="360"/>
      <c r="M25" s="375" t="s">
        <v>1094</v>
      </c>
      <c r="N25" s="376"/>
      <c r="O25" s="376"/>
      <c r="P25" s="376"/>
      <c r="Q25" s="376"/>
      <c r="R25" s="377"/>
      <c r="S25" s="293" t="str">
        <f>IF(Summary!$AJ84="E","E","")</f>
        <v/>
      </c>
      <c r="T25" s="293" t="str">
        <f>IF(Summary!$AK84="Y","R","")</f>
        <v/>
      </c>
      <c r="U25" s="607" t="s">
        <v>1136</v>
      </c>
      <c r="W25" s="476" t="str">
        <f>'Fun Patches'!C26</f>
        <v>&lt;List Patch Here&gt;</v>
      </c>
      <c r="X25" s="475" t="str">
        <f>IF(Summary!$AJ134="E","E","")</f>
        <v/>
      </c>
      <c r="Y25" s="475" t="str">
        <f>IF(Summary!$AK134="Y","R","")</f>
        <v/>
      </c>
      <c r="AA25" s="472"/>
      <c r="AB25" s="287"/>
      <c r="AC25" s="288"/>
    </row>
    <row r="26" spans="2:29" ht="12.95" customHeight="1">
      <c r="B26" s="360"/>
      <c r="C26" s="365" t="s">
        <v>692</v>
      </c>
      <c r="D26" s="334" t="str">
        <f>IF(Badges!$U680="A","/","")</f>
        <v/>
      </c>
      <c r="E26" s="334" t="str">
        <f>IF(Badges!$U684="A","/","")</f>
        <v/>
      </c>
      <c r="F26" s="334" t="str">
        <f>IF(Badges!$U688="A","/","")</f>
        <v/>
      </c>
      <c r="G26" s="334" t="str">
        <f>IF(Badges!$U692="A","/","")</f>
        <v/>
      </c>
      <c r="H26" s="334" t="str">
        <f>IF(Badges!$U696="A","/","")</f>
        <v/>
      </c>
      <c r="I26" s="301" t="str">
        <f>IF(Summary!$AJ34="E","E","")</f>
        <v/>
      </c>
      <c r="J26" s="301" t="str">
        <f>IF(Summary!$AK34="Y","R","")</f>
        <v/>
      </c>
      <c r="K26" s="285" t="str">
        <f>IF(COUNT(#REF!)=2,MAX(#REF!),"")</f>
        <v/>
      </c>
      <c r="L26" s="398"/>
      <c r="M26" s="398"/>
      <c r="N26" s="399"/>
      <c r="O26" s="399"/>
      <c r="P26" s="399"/>
      <c r="Q26" s="399"/>
      <c r="R26" s="399"/>
      <c r="S26" s="470"/>
      <c r="T26" s="470"/>
      <c r="U26" s="607"/>
      <c r="W26" s="476" t="str">
        <f>'Fun Patches'!C27</f>
        <v>&lt;List Patch Here&gt;</v>
      </c>
      <c r="X26" s="475" t="str">
        <f>IF(Summary!$AJ135="E","E","")</f>
        <v/>
      </c>
      <c r="Y26" s="475" t="str">
        <f>IF(Summary!$AK135="Y","R","")</f>
        <v/>
      </c>
      <c r="AA26" s="472"/>
      <c r="AB26" s="287"/>
      <c r="AC26" s="288"/>
    </row>
    <row r="27" spans="2:29" ht="12.95" customHeight="1" thickBot="1">
      <c r="B27" s="360"/>
      <c r="C27" s="374" t="s">
        <v>713</v>
      </c>
      <c r="D27" s="297" t="str">
        <f>IF(Badges!$U703="A","/","")</f>
        <v/>
      </c>
      <c r="E27" s="297" t="str">
        <f>IF(Badges!$U707="A","/","")</f>
        <v/>
      </c>
      <c r="F27" s="297" t="str">
        <f>IF(Badges!$U711="A","/","")</f>
        <v/>
      </c>
      <c r="G27" s="297" t="str">
        <f>IF(Badges!$U715="A","/","")</f>
        <v/>
      </c>
      <c r="H27" s="297" t="str">
        <f>IF(Badges!$U719="A","/","")</f>
        <v/>
      </c>
      <c r="I27" s="295" t="str">
        <f>IF(Summary!$AJ35="E","E","")</f>
        <v/>
      </c>
      <c r="J27" s="295" t="str">
        <f>IF(Summary!$AK35="Y","R","")</f>
        <v/>
      </c>
      <c r="L27" s="300"/>
      <c r="M27" s="300"/>
      <c r="N27" s="300"/>
      <c r="O27" s="300"/>
      <c r="P27" s="300"/>
      <c r="Q27" s="300"/>
      <c r="R27" s="300"/>
      <c r="S27" s="307"/>
      <c r="T27" s="307"/>
      <c r="U27" s="607"/>
      <c r="W27" s="476" t="str">
        <f>'Fun Patches'!C28</f>
        <v>&lt;List Patch Here&gt;</v>
      </c>
      <c r="X27" s="475" t="str">
        <f>IF(Summary!$AJ136="E","E","")</f>
        <v/>
      </c>
      <c r="Y27" s="475" t="str">
        <f>IF(Summary!$AK136="Y","R","")</f>
        <v/>
      </c>
      <c r="AA27" s="472"/>
      <c r="AB27" s="287"/>
      <c r="AC27" s="288"/>
    </row>
    <row r="28" spans="2:29" ht="12.95" customHeight="1">
      <c r="B28" s="360"/>
      <c r="C28" s="365" t="s">
        <v>734</v>
      </c>
      <c r="D28" s="292" t="str">
        <f>IF(Badges!$U726="A","/","")</f>
        <v/>
      </c>
      <c r="E28" s="292" t="str">
        <f>IF(Badges!$U730="A","/","")</f>
        <v/>
      </c>
      <c r="F28" s="292" t="str">
        <f>IF(Badges!$U734="A","/","")</f>
        <v/>
      </c>
      <c r="G28" s="292" t="str">
        <f>IF(Badges!$U738="A","/","")</f>
        <v/>
      </c>
      <c r="H28" s="292" t="str">
        <f>IF(Badges!$U742="A","/","")</f>
        <v/>
      </c>
      <c r="I28" s="293" t="str">
        <f>IF(Summary!$AJ36="E","E","")</f>
        <v/>
      </c>
      <c r="J28" s="293" t="str">
        <f>IF(Summary!$AK36="Y","R","")</f>
        <v/>
      </c>
      <c r="L28" s="611" t="str">
        <f>'Age-Level'!C117</f>
        <v>Investiture</v>
      </c>
      <c r="M28" s="611"/>
      <c r="N28" s="611"/>
      <c r="O28" s="611"/>
      <c r="P28" s="611"/>
      <c r="Q28" s="611"/>
      <c r="R28" s="613"/>
      <c r="S28" s="293" t="str">
        <f>IF(Summary!$AJ108="E","E","")</f>
        <v/>
      </c>
      <c r="T28" s="293" t="str">
        <f>IF(Summary!$AK108="Y","R","")</f>
        <v/>
      </c>
      <c r="U28" s="607"/>
      <c r="W28" s="476" t="str">
        <f>'Fun Patches'!C29</f>
        <v>&lt;List Patch Here&gt;</v>
      </c>
      <c r="X28" s="475" t="str">
        <f>IF(Summary!$AJ137="E","E","")</f>
        <v/>
      </c>
      <c r="Y28" s="475" t="str">
        <f>IF(Summary!$AK137="Y","R","")</f>
        <v/>
      </c>
      <c r="AA28" s="472"/>
      <c r="AB28" s="287"/>
      <c r="AC28" s="288"/>
    </row>
    <row r="29" spans="2:29" ht="12.95" customHeight="1">
      <c r="B29" s="360"/>
      <c r="C29" s="365" t="s">
        <v>1059</v>
      </c>
      <c r="D29" s="334" t="str">
        <f>IF(Badges!$U103="A","/","")</f>
        <v/>
      </c>
      <c r="E29" s="334" t="str">
        <f>IF(Badges!$U107="A","/","")</f>
        <v/>
      </c>
      <c r="F29" s="334" t="str">
        <f>IF(Badges!$U111="A","/","")</f>
        <v/>
      </c>
      <c r="G29" s="334" t="str">
        <f>IF(Badges!$U115="A","/","")</f>
        <v/>
      </c>
      <c r="H29" s="334" t="str">
        <f>IF(Badges!$U119="A","/","")</f>
        <v/>
      </c>
      <c r="I29" s="301" t="str">
        <f>IF(Summary!$AJ8="E","E","")</f>
        <v/>
      </c>
      <c r="J29" s="301" t="str">
        <f>IF(Summary!$AK8="Y","R","")</f>
        <v/>
      </c>
      <c r="L29" s="611" t="str">
        <f>'Age-Level'!C118</f>
        <v>Rededication (1st year)</v>
      </c>
      <c r="M29" s="611"/>
      <c r="N29" s="611"/>
      <c r="O29" s="611"/>
      <c r="P29" s="611"/>
      <c r="Q29" s="611"/>
      <c r="R29" s="613"/>
      <c r="S29" s="293" t="str">
        <f>IF(Summary!$AJ109="E","E","")</f>
        <v/>
      </c>
      <c r="T29" s="293" t="str">
        <f>IF(Summary!$AK109="Y","R","")</f>
        <v/>
      </c>
      <c r="U29" s="607"/>
      <c r="W29" s="476" t="str">
        <f>'Fun Patches'!C30</f>
        <v>&lt;List Patch Here&gt;</v>
      </c>
      <c r="X29" s="475" t="str">
        <f>IF(Summary!$AJ138="E","E","")</f>
        <v/>
      </c>
      <c r="Y29" s="475" t="str">
        <f>IF(Summary!$AK138="Y","R","")</f>
        <v/>
      </c>
      <c r="AA29" s="472"/>
      <c r="AB29" s="287"/>
      <c r="AC29" s="288"/>
    </row>
    <row r="30" spans="2:29" ht="12.95" customHeight="1" thickBot="1">
      <c r="B30" s="360"/>
      <c r="C30" s="369" t="s">
        <v>1095</v>
      </c>
      <c r="D30" s="297" t="str">
        <f>IF(Badges!$U749="A","/","")</f>
        <v/>
      </c>
      <c r="E30" s="297" t="str">
        <f>IF(Badges!$U753="A","/","")</f>
        <v/>
      </c>
      <c r="F30" s="297" t="str">
        <f>IF(Badges!$U757="A","/","")</f>
        <v/>
      </c>
      <c r="G30" s="297" t="str">
        <f>IF(Badges!$U761="A","/","")</f>
        <v/>
      </c>
      <c r="H30" s="297" t="str">
        <f>IF(Badges!$U765="A","/","")</f>
        <v/>
      </c>
      <c r="I30" s="295" t="str">
        <f>IF(Summary!$AJ37="E","E","")</f>
        <v/>
      </c>
      <c r="J30" s="295" t="str">
        <f>IF(Summary!$AK37="Y","R","")</f>
        <v/>
      </c>
      <c r="L30" s="611" t="str">
        <f>'Age-Level'!C119</f>
        <v>Rededication (2nd year)</v>
      </c>
      <c r="M30" s="611"/>
      <c r="N30" s="611"/>
      <c r="O30" s="611"/>
      <c r="P30" s="611"/>
      <c r="Q30" s="611"/>
      <c r="R30" s="613"/>
      <c r="S30" s="293" t="str">
        <f>IF(Summary!$AJ110="E","E","")</f>
        <v/>
      </c>
      <c r="T30" s="293" t="str">
        <f>IF(Summary!$AK110="Y","R","")</f>
        <v/>
      </c>
      <c r="U30" s="607"/>
      <c r="W30" s="476" t="str">
        <f>'Fun Patches'!C31</f>
        <v>&lt;List Patch Here&gt;</v>
      </c>
      <c r="X30" s="475" t="str">
        <f>IF(Summary!$AJ139="E","E","")</f>
        <v/>
      </c>
      <c r="Y30" s="475" t="str">
        <f>IF(Summary!$AK139="Y","R","")</f>
        <v/>
      </c>
      <c r="AA30" s="472"/>
      <c r="AB30" s="287"/>
      <c r="AC30" s="288"/>
    </row>
    <row r="31" spans="2:29" ht="12.95" customHeight="1">
      <c r="B31" s="360"/>
      <c r="C31" s="370" t="s">
        <v>756</v>
      </c>
      <c r="D31" s="292" t="str">
        <f>IF(Badges!$U772="A","/","")</f>
        <v/>
      </c>
      <c r="E31" s="292" t="str">
        <f>IF(Badges!$U776="A","/","")</f>
        <v/>
      </c>
      <c r="F31" s="292" t="str">
        <f>IF(Badges!$U780="A","/","")</f>
        <v/>
      </c>
      <c r="G31" s="292" t="str">
        <f>IF(Badges!$U784="A","/","")</f>
        <v/>
      </c>
      <c r="H31" s="292" t="str">
        <f>IF(Badges!$U788="A","/","")</f>
        <v/>
      </c>
      <c r="I31" s="293" t="str">
        <f>IF(Summary!$AJ38="E","E","")</f>
        <v/>
      </c>
      <c r="J31" s="293" t="str">
        <f>IF(Summary!$AK38="Y","R","")</f>
        <v/>
      </c>
      <c r="L31" s="611" t="str">
        <f>'Age-Level'!C120</f>
        <v>Rededication (3rd year)</v>
      </c>
      <c r="M31" s="611"/>
      <c r="N31" s="611"/>
      <c r="O31" s="611"/>
      <c r="P31" s="611"/>
      <c r="Q31" s="611"/>
      <c r="R31" s="613"/>
      <c r="S31" s="293" t="str">
        <f>IF(Summary!$AJ111="E","E","")</f>
        <v/>
      </c>
      <c r="T31" s="293" t="str">
        <f>IF(Summary!$AK111="Y","R","")</f>
        <v/>
      </c>
      <c r="U31" s="607"/>
      <c r="W31" s="476" t="str">
        <f>'Fun Patches'!C32</f>
        <v>&lt;List Patch Here&gt;</v>
      </c>
      <c r="X31" s="475" t="str">
        <f>IF(Summary!$AJ140="E","E","")</f>
        <v/>
      </c>
      <c r="Y31" s="475" t="str">
        <f>IF(Summary!$AK140="Y","R","")</f>
        <v/>
      </c>
      <c r="AA31" s="472"/>
      <c r="AB31" s="287"/>
      <c r="AC31" s="288"/>
    </row>
    <row r="32" spans="2:29" ht="12.95" customHeight="1" thickBot="1">
      <c r="B32" s="360"/>
      <c r="C32" s="374" t="s">
        <v>777</v>
      </c>
      <c r="D32" s="297" t="str">
        <f>IF(Badges!$U791="C","/","")</f>
        <v/>
      </c>
      <c r="E32" s="297" t="str">
        <f>IF(Badges!$U792="C","/","")</f>
        <v/>
      </c>
      <c r="F32" s="297" t="str">
        <f>IF(Badges!$U793="C","/","")</f>
        <v/>
      </c>
      <c r="G32" s="297" t="str">
        <f>IF(Badges!$U794="C","/","")</f>
        <v/>
      </c>
      <c r="H32" s="297" t="str">
        <f>IF(Badges!$U795="C","/","")</f>
        <v/>
      </c>
      <c r="I32" s="295" t="str">
        <f>IF(Summary!$AJ39="E","E","")</f>
        <v/>
      </c>
      <c r="J32" s="295" t="str">
        <f>IF(Summary!$AK39="Y","R","")</f>
        <v/>
      </c>
      <c r="L32" s="398"/>
      <c r="M32" s="398"/>
      <c r="N32" s="399"/>
      <c r="O32" s="399"/>
      <c r="P32" s="399"/>
      <c r="Q32" s="399"/>
      <c r="R32" s="399"/>
      <c r="S32" s="470"/>
      <c r="T32" s="470"/>
      <c r="U32" s="607"/>
      <c r="W32" s="476" t="str">
        <f>'Fun Patches'!C33</f>
        <v>&lt;List Patch Here&gt;</v>
      </c>
      <c r="X32" s="475" t="str">
        <f>IF(Summary!$AJ141="E","E","")</f>
        <v/>
      </c>
      <c r="Y32" s="475" t="str">
        <f>IF(Summary!$AK141="Y","R","")</f>
        <v/>
      </c>
      <c r="AA32" s="472"/>
      <c r="AB32" s="287"/>
      <c r="AC32" s="288"/>
    </row>
    <row r="33" spans="2:29" ht="12.95" customHeight="1">
      <c r="B33" s="360"/>
      <c r="C33" s="361" t="s">
        <v>1096</v>
      </c>
      <c r="D33" s="292" t="str">
        <f>IF(Badges!$U802="A","/","")</f>
        <v/>
      </c>
      <c r="E33" s="292" t="str">
        <f>IF(Badges!$U806="A","/","")</f>
        <v/>
      </c>
      <c r="F33" s="292" t="str">
        <f>IF(Badges!$U810="A","/","")</f>
        <v/>
      </c>
      <c r="G33" s="292" t="str">
        <f>IF(Badges!$U814="A","/","")</f>
        <v/>
      </c>
      <c r="H33" s="292" t="str">
        <f>IF(Badges!$U818="A","/","")</f>
        <v/>
      </c>
      <c r="I33" s="293" t="str">
        <f>IF(Summary!$AJ40="E","E","")</f>
        <v/>
      </c>
      <c r="J33" s="293" t="str">
        <f>IF(Summary!$AK40="Y","R","")</f>
        <v/>
      </c>
      <c r="L33" s="300"/>
      <c r="M33" s="300"/>
      <c r="N33" s="300"/>
      <c r="O33" s="300"/>
      <c r="P33" s="300"/>
      <c r="Q33" s="300"/>
      <c r="R33" s="300"/>
      <c r="S33" s="307"/>
      <c r="T33" s="307"/>
      <c r="U33" s="607"/>
      <c r="W33" s="476" t="str">
        <f>'Fun Patches'!C34</f>
        <v>&lt;List Patch Here&gt;</v>
      </c>
      <c r="X33" s="475" t="str">
        <f>IF(Summary!$AJ142="E","E","")</f>
        <v/>
      </c>
      <c r="Y33" s="475" t="str">
        <f>IF(Summary!$AK142="Y","R","")</f>
        <v/>
      </c>
      <c r="AA33" s="472"/>
      <c r="AB33" s="287"/>
      <c r="AC33" s="288"/>
    </row>
    <row r="34" spans="2:29" ht="12.95" customHeight="1">
      <c r="B34" s="360"/>
      <c r="C34" s="369" t="s">
        <v>1060</v>
      </c>
      <c r="D34" s="334" t="str">
        <f>IF(Badges!$U825="A","/","")</f>
        <v/>
      </c>
      <c r="E34" s="334" t="str">
        <f>IF(Badges!$U829="A","/","")</f>
        <v/>
      </c>
      <c r="F34" s="334" t="str">
        <f>IF(Badges!$U833="A","/","")</f>
        <v/>
      </c>
      <c r="G34" s="334" t="str">
        <f>IF(Badges!$U837="A","/","")</f>
        <v/>
      </c>
      <c r="H34" s="334" t="str">
        <f>IF(Badges!$U841="A","/","")</f>
        <v/>
      </c>
      <c r="I34" s="301" t="str">
        <f>IF(Summary!$AJ41="E","E","")</f>
        <v/>
      </c>
      <c r="J34" s="301" t="str">
        <f>IF(Summary!$AK41="Y","R","")</f>
        <v/>
      </c>
      <c r="L34" s="612" t="str">
        <f>'Council Own'!B6</f>
        <v>&lt;&lt;List Badge 1 Here&gt;&gt;</v>
      </c>
      <c r="M34" s="613"/>
      <c r="N34" s="292" t="str">
        <f>IF('Council Own'!$U11="A","/","")</f>
        <v/>
      </c>
      <c r="O34" s="292" t="str">
        <f>IF('Council Own'!$U15="A","/","")</f>
        <v/>
      </c>
      <c r="P34" s="292" t="str">
        <f>IF('Council Own'!$U19="A","/","")</f>
        <v/>
      </c>
      <c r="Q34" s="292" t="str">
        <f>IF('Council Own'!$U23="A","/","")</f>
        <v/>
      </c>
      <c r="R34" s="292" t="str">
        <f>IF('Council Own'!$U27="A","/","")</f>
        <v/>
      </c>
      <c r="S34" s="293" t="str">
        <f>IF(Summary!$AJ86="E","E","")</f>
        <v/>
      </c>
      <c r="T34" s="308" t="str">
        <f>IF(Summary!$AK86="Y","R","")</f>
        <v/>
      </c>
      <c r="U34" s="607"/>
      <c r="W34" s="476" t="str">
        <f>'Fun Patches'!C35</f>
        <v>&lt;List Patch Here&gt;</v>
      </c>
      <c r="X34" s="475" t="str">
        <f>IF(Summary!$AJ143="E","E","")</f>
        <v/>
      </c>
      <c r="Y34" s="475" t="str">
        <f>IF(Summary!$AK143="Y","R","")</f>
        <v/>
      </c>
      <c r="AA34" s="472"/>
      <c r="AB34" s="287"/>
      <c r="AC34" s="288"/>
    </row>
    <row r="35" spans="2:29" ht="12.95" customHeight="1">
      <c r="L35" s="612" t="str">
        <f>'Council Own'!B30</f>
        <v>&lt;&lt;List Badge 2 Here&gt;&gt;</v>
      </c>
      <c r="M35" s="613"/>
      <c r="N35" s="292" t="str">
        <f>IF('Council Own'!$U35="A","/","")</f>
        <v/>
      </c>
      <c r="O35" s="292" t="str">
        <f>IF('Council Own'!$U39="A","/","")</f>
        <v/>
      </c>
      <c r="P35" s="292" t="str">
        <f>IF('Council Own'!$U43="A","/","")</f>
        <v/>
      </c>
      <c r="Q35" s="292" t="str">
        <f>IF('Council Own'!$U47="A","/","")</f>
        <v/>
      </c>
      <c r="R35" s="292" t="str">
        <f>IF('Council Own'!$U51="A","/","")</f>
        <v/>
      </c>
      <c r="S35" s="293" t="str">
        <f>IF(Summary!$AJ87="E","E","")</f>
        <v/>
      </c>
      <c r="T35" s="308" t="str">
        <f>IF(Summary!$AK87="Y","R","")</f>
        <v/>
      </c>
      <c r="U35" s="607"/>
      <c r="W35" s="476" t="str">
        <f>'Fun Patches'!C36</f>
        <v>&lt;List Patch Here&gt;</v>
      </c>
      <c r="X35" s="475" t="str">
        <f>IF(Summary!$AJ144="E","E","")</f>
        <v/>
      </c>
      <c r="Y35" s="475" t="str">
        <f>IF(Summary!$AK144="Y","R","")</f>
        <v/>
      </c>
      <c r="AA35" s="472"/>
      <c r="AB35" s="287"/>
      <c r="AC35" s="288"/>
    </row>
    <row r="36" spans="2:29" ht="12.95" customHeight="1">
      <c r="L36" s="614" t="str">
        <f>'Council Own'!B54</f>
        <v>&lt;&lt;List Badge 3 Here&gt;&gt;</v>
      </c>
      <c r="M36" s="615"/>
      <c r="N36" s="334" t="str">
        <f>IF('Council Own'!$U59="A","/","")</f>
        <v/>
      </c>
      <c r="O36" s="334" t="str">
        <f>IF('Council Own'!$U63="A","/","")</f>
        <v/>
      </c>
      <c r="P36" s="334" t="str">
        <f>IF('Council Own'!$U67="A","/","")</f>
        <v/>
      </c>
      <c r="Q36" s="334" t="str">
        <f>IF('Council Own'!$U71="A","/","")</f>
        <v/>
      </c>
      <c r="R36" s="334" t="str">
        <f>IF('Council Own'!$U75="A","/","")</f>
        <v/>
      </c>
      <c r="S36" s="301" t="str">
        <f>IF(Summary!$AJ88="E","E","")</f>
        <v/>
      </c>
      <c r="T36" s="335" t="str">
        <f>IF(Summary!$AK88="Y","R","")</f>
        <v/>
      </c>
      <c r="U36" s="607"/>
      <c r="W36" s="476" t="str">
        <f>'Fun Patches'!C37</f>
        <v>&lt;List Patch Here&gt;</v>
      </c>
      <c r="X36" s="475" t="str">
        <f>IF(Summary!$AJ145="E","E","")</f>
        <v/>
      </c>
      <c r="Y36" s="475" t="str">
        <f>IF(Summary!$AK145="Y","R","")</f>
        <v/>
      </c>
      <c r="AA36" s="472"/>
      <c r="AB36" s="287"/>
      <c r="AC36" s="288"/>
    </row>
    <row r="37" spans="2:29" ht="12.95" customHeight="1">
      <c r="B37" s="382"/>
      <c r="C37" s="361" t="s">
        <v>509</v>
      </c>
      <c r="D37" s="292" t="str">
        <f>IF(Badges!$U473="A","/","")</f>
        <v/>
      </c>
      <c r="E37" s="292" t="str">
        <f>IF(Badges!$U477="A","/","")</f>
        <v/>
      </c>
      <c r="F37" s="292" t="str">
        <f>IF(Badges!$U481="A","/","")</f>
        <v/>
      </c>
      <c r="G37" s="292" t="str">
        <f>IF(Badges!$U485="A","/","")</f>
        <v/>
      </c>
      <c r="H37" s="292" t="str">
        <f>IF(Badges!$U489="A","/","")</f>
        <v/>
      </c>
      <c r="I37" s="293" t="str">
        <f>IF(Summary!$AJ25="E","E","")</f>
        <v/>
      </c>
      <c r="J37" s="293" t="str">
        <f>IF(Summary!$AK25="Y","R","")</f>
        <v/>
      </c>
      <c r="L37" s="614" t="str">
        <f>'Council Own'!B78</f>
        <v>&lt;&lt;List Badge 4 Here&gt;&gt;</v>
      </c>
      <c r="M37" s="615"/>
      <c r="N37" s="334" t="str">
        <f>IF('Council Own'!$U83="A","/","")</f>
        <v/>
      </c>
      <c r="O37" s="334" t="str">
        <f>IF('Council Own'!$U87="A","/","")</f>
        <v/>
      </c>
      <c r="P37" s="334" t="str">
        <f>IF('Council Own'!$U91="A","/","")</f>
        <v/>
      </c>
      <c r="Q37" s="334" t="str">
        <f>IF('Council Own'!$U95="A","/","")</f>
        <v/>
      </c>
      <c r="R37" s="334" t="str">
        <f>IF('Council Own'!$U99="A","/","")</f>
        <v/>
      </c>
      <c r="S37" s="301" t="str">
        <f>IF(Summary!$AJ89="E","E","")</f>
        <v/>
      </c>
      <c r="T37" s="335" t="str">
        <f>IF(Summary!$AK89="Y","R","")</f>
        <v/>
      </c>
      <c r="U37" s="607"/>
      <c r="W37" s="476" t="str">
        <f>'Fun Patches'!C38</f>
        <v>&lt;List Patch Here&gt;</v>
      </c>
      <c r="X37" s="475" t="str">
        <f>IF(Summary!$AJ146="E","E","")</f>
        <v/>
      </c>
      <c r="Y37" s="475" t="str">
        <f>IF(Summary!$AK146="Y","R","")</f>
        <v/>
      </c>
      <c r="AA37" s="472"/>
      <c r="AB37" s="287"/>
      <c r="AC37" s="288"/>
    </row>
    <row r="38" spans="2:29" ht="12.95" customHeight="1" thickBot="1">
      <c r="B38" s="383"/>
      <c r="C38" s="374" t="s">
        <v>676</v>
      </c>
      <c r="D38" s="297" t="str">
        <f>IF(Badges!$U657="A","/","")</f>
        <v/>
      </c>
      <c r="E38" s="297" t="str">
        <f>IF(Badges!$U661="A","/","")</f>
        <v/>
      </c>
      <c r="F38" s="297" t="str">
        <f>IF(Badges!$U665="A","/","")</f>
        <v/>
      </c>
      <c r="G38" s="297" t="str">
        <f>IF(Badges!$U669="A","/","")</f>
        <v/>
      </c>
      <c r="H38" s="297" t="str">
        <f>IF(Badges!$U673="A","/","")</f>
        <v/>
      </c>
      <c r="I38" s="295" t="str">
        <f>IF(Summary!$AJ33="E","E","")</f>
        <v/>
      </c>
      <c r="J38" s="295" t="str">
        <f>IF(Summary!$AK33="Y","R","")</f>
        <v/>
      </c>
      <c r="L38" s="614" t="str">
        <f>'Council Own'!B102</f>
        <v>&lt;&lt;List Badge 5 Here&gt;&gt;</v>
      </c>
      <c r="M38" s="615"/>
      <c r="N38" s="334" t="str">
        <f>IF('Council Own'!$U107="A","/","")</f>
        <v/>
      </c>
      <c r="O38" s="334" t="str">
        <f>IF('Council Own'!$U111="A","/","")</f>
        <v/>
      </c>
      <c r="P38" s="334" t="str">
        <f>IF('Council Own'!$U115="A","/","")</f>
        <v/>
      </c>
      <c r="Q38" s="334" t="str">
        <f>IF('Council Own'!$U119="A","/","")</f>
        <v/>
      </c>
      <c r="R38" s="334" t="str">
        <f>IF('Council Own'!$U123="A","/","")</f>
        <v/>
      </c>
      <c r="S38" s="301" t="str">
        <f>IF(Summary!$AJ90="E","E","")</f>
        <v/>
      </c>
      <c r="T38" s="335" t="str">
        <f>IF(Summary!$AK90="Y","R","")</f>
        <v/>
      </c>
      <c r="U38" s="607"/>
      <c r="W38" s="476" t="str">
        <f>'Fun Patches'!C39</f>
        <v>&lt;List Patch Here&gt;</v>
      </c>
      <c r="X38" s="475" t="str">
        <f>IF(Summary!$AJ147="E","E","")</f>
        <v/>
      </c>
      <c r="Y38" s="475" t="str">
        <f>IF(Summary!$AK147="Y","R","")</f>
        <v/>
      </c>
      <c r="AA38" s="472"/>
      <c r="AB38" s="287"/>
      <c r="AC38" s="288"/>
    </row>
    <row r="39" spans="2:29" ht="12.95" customHeight="1">
      <c r="B39" s="383"/>
      <c r="C39" s="361" t="s">
        <v>498</v>
      </c>
      <c r="D39" s="292" t="str">
        <f>IF(Badges!$U458="A","/","")</f>
        <v/>
      </c>
      <c r="E39" s="292" t="str">
        <f>IF(Badges!$U460="A","/","")</f>
        <v/>
      </c>
      <c r="F39" s="292" t="str">
        <f>IF(Badges!$U462="A","/","")</f>
        <v/>
      </c>
      <c r="G39" s="292" t="str">
        <f>IF(Badges!$U464="A","/","")</f>
        <v/>
      </c>
      <c r="H39" s="292" t="str">
        <f>IF(Badges!$U466="A","/","")</f>
        <v/>
      </c>
      <c r="I39" s="293" t="str">
        <f>IF(Summary!$AJ24="E","E","")</f>
        <v/>
      </c>
      <c r="J39" s="293" t="str">
        <f>IF(Summary!$AK24="Y","R","")</f>
        <v/>
      </c>
      <c r="L39" s="614" t="str">
        <f>'Council Own'!B125</f>
        <v>&lt;&lt;List Badge 6 Here&gt;&gt;</v>
      </c>
      <c r="M39" s="615"/>
      <c r="N39" s="334" t="str">
        <f>IF('Council Own'!$U130="A","/","")</f>
        <v/>
      </c>
      <c r="O39" s="334" t="str">
        <f>IF('Council Own'!$U134="A","/","")</f>
        <v/>
      </c>
      <c r="P39" s="334" t="str">
        <f>IF('Council Own'!$U138="A","/","")</f>
        <v/>
      </c>
      <c r="Q39" s="334" t="str">
        <f>IF('Council Own'!$U142="A","/","")</f>
        <v/>
      </c>
      <c r="R39" s="334" t="str">
        <f>IF('Council Own'!$U146="A","/","")</f>
        <v/>
      </c>
      <c r="S39" s="301" t="str">
        <f>IF(Summary!$AJ91="E","E","")</f>
        <v/>
      </c>
      <c r="T39" s="335" t="str">
        <f>IF(Summary!$AK91="Y","R","")</f>
        <v/>
      </c>
      <c r="U39" s="607"/>
      <c r="W39" s="476" t="str">
        <f>'Fun Patches'!C40</f>
        <v>&lt;List Patch Here&gt;</v>
      </c>
      <c r="X39" s="475" t="str">
        <f>IF(Summary!$AJ148="E","E","")</f>
        <v/>
      </c>
      <c r="Y39" s="475" t="str">
        <f>IF(Summary!$AK148="Y","R","")</f>
        <v/>
      </c>
      <c r="AA39" s="472"/>
      <c r="AB39" s="287"/>
      <c r="AC39" s="288"/>
    </row>
    <row r="40" spans="2:29" ht="12.95" customHeight="1">
      <c r="B40" s="384"/>
      <c r="C40" s="369" t="s">
        <v>340</v>
      </c>
      <c r="D40" s="292" t="str">
        <f>IF(Badges!$U284="A","/","")</f>
        <v/>
      </c>
      <c r="E40" s="292" t="str">
        <f>IF(Badges!$U286="A","/","")</f>
        <v/>
      </c>
      <c r="F40" s="292" t="str">
        <f>IF(Badges!$U288="A","/","")</f>
        <v/>
      </c>
      <c r="G40" s="292" t="str">
        <f>IF(Badges!$U290="A","/","")</f>
        <v/>
      </c>
      <c r="H40" s="292" t="str">
        <f>IF(Badges!$U292="A","/","")</f>
        <v/>
      </c>
      <c r="I40" s="293" t="str">
        <f>IF(Summary!$AJ16="E","E","")</f>
        <v/>
      </c>
      <c r="J40" s="293" t="str">
        <f>IF(Summary!$AK16="Y","R","")</f>
        <v/>
      </c>
      <c r="L40" s="614" t="str">
        <f>'Council Own'!B149</f>
        <v>&lt;&lt;List Badge 7 Here&gt;&gt;</v>
      </c>
      <c r="M40" s="615"/>
      <c r="N40" s="334" t="str">
        <f>IF('Council Own'!$U154="A","/","")</f>
        <v/>
      </c>
      <c r="O40" s="334" t="str">
        <f>IF('Council Own'!$U158="A","/","")</f>
        <v/>
      </c>
      <c r="P40" s="334" t="str">
        <f>IF('Council Own'!$U162="A","/","")</f>
        <v/>
      </c>
      <c r="Q40" s="334" t="str">
        <f>IF('Council Own'!$U166="A","/","")</f>
        <v/>
      </c>
      <c r="R40" s="334" t="str">
        <f>IF('Council Own'!$U170="A","/","")</f>
        <v/>
      </c>
      <c r="S40" s="301" t="str">
        <f>IF(Summary!$AJ92="E","E","")</f>
        <v/>
      </c>
      <c r="T40" s="335" t="str">
        <f>IF(Summary!$AK92="Y","R","")</f>
        <v/>
      </c>
      <c r="U40" s="607"/>
      <c r="W40" s="476" t="str">
        <f>'Fun Patches'!C41</f>
        <v>&lt;List Patch Here&gt;</v>
      </c>
      <c r="X40" s="475" t="str">
        <f>IF(Summary!$AJ149="E","E","")</f>
        <v/>
      </c>
      <c r="Y40" s="475" t="str">
        <f>IF(Summary!$AK149="Y","R","")</f>
        <v/>
      </c>
      <c r="AA40" s="472"/>
      <c r="AB40" s="287"/>
      <c r="AC40" s="288"/>
    </row>
    <row r="41" spans="2:29" ht="12.95" customHeight="1">
      <c r="L41" s="614" t="str">
        <f>'Council Own'!B173</f>
        <v>&lt;&lt;List Badge 8 Here&gt;&gt;</v>
      </c>
      <c r="M41" s="615"/>
      <c r="N41" s="334" t="str">
        <f>IF('Council Own'!$U178="A","/","")</f>
        <v/>
      </c>
      <c r="O41" s="334" t="str">
        <f>IF('Council Own'!$U182="A","/","")</f>
        <v/>
      </c>
      <c r="P41" s="334" t="str">
        <f>IF('Council Own'!$U186="A","/","")</f>
        <v/>
      </c>
      <c r="Q41" s="334" t="str">
        <f>IF('Council Own'!$U190="A","/","")</f>
        <v/>
      </c>
      <c r="R41" s="334" t="str">
        <f>IF('Council Own'!$U194="A","/","")</f>
        <v/>
      </c>
      <c r="S41" s="301" t="str">
        <f>IF(Summary!$AJ93="E","E","")</f>
        <v/>
      </c>
      <c r="T41" s="335" t="str">
        <f>IF(Summary!$AK93="Y","R","")</f>
        <v/>
      </c>
      <c r="U41" s="607"/>
      <c r="W41" s="476" t="str">
        <f>'Fun Patches'!C42</f>
        <v>&lt;List Patch Here&gt;</v>
      </c>
      <c r="X41" s="475" t="str">
        <f>IF(Summary!$AJ150="E","E","")</f>
        <v/>
      </c>
      <c r="Y41" s="475" t="str">
        <f>IF(Summary!$AK150="Y","R","")</f>
        <v/>
      </c>
      <c r="AA41" s="472"/>
      <c r="AB41" s="287"/>
      <c r="AC41" s="288"/>
    </row>
    <row r="42" spans="2:29" ht="12.95" customHeight="1">
      <c r="L42" s="614" t="str">
        <f>'Council Own'!B197</f>
        <v>&lt;&lt;List Badge 9 Here&gt;&gt;</v>
      </c>
      <c r="M42" s="615"/>
      <c r="N42" s="334" t="str">
        <f>IF('Council Own'!$U202="A","/","")</f>
        <v/>
      </c>
      <c r="O42" s="334" t="str">
        <f>IF('Council Own'!$U206="A","/","")</f>
        <v/>
      </c>
      <c r="P42" s="334" t="str">
        <f>IF('Council Own'!$U210="A","/","")</f>
        <v/>
      </c>
      <c r="Q42" s="334" t="str">
        <f>IF('Council Own'!$U214="A","/","")</f>
        <v/>
      </c>
      <c r="R42" s="334" t="str">
        <f>IF('Council Own'!$U218="A","/","")</f>
        <v/>
      </c>
      <c r="S42" s="301" t="str">
        <f>IF(Summary!$AJ94="E","E","")</f>
        <v/>
      </c>
      <c r="T42" s="335" t="str">
        <f>IF(Summary!$AK94="Y","R","")</f>
        <v/>
      </c>
      <c r="U42" s="607"/>
      <c r="W42" s="476" t="str">
        <f>'Fun Patches'!C43</f>
        <v>&lt;List Patch Here&gt;</v>
      </c>
      <c r="X42" s="475" t="str">
        <f>IF(Summary!$AJ151="E","E","")</f>
        <v/>
      </c>
      <c r="Y42" s="475" t="str">
        <f>IF(Summary!$AK151="Y","R","")</f>
        <v/>
      </c>
      <c r="AA42" s="472"/>
      <c r="AB42" s="287"/>
      <c r="AC42" s="288"/>
    </row>
    <row r="43" spans="2:29" ht="12.95" customHeight="1">
      <c r="B43" s="360"/>
      <c r="C43" s="361" t="s">
        <v>1061</v>
      </c>
      <c r="D43" s="292" t="str">
        <f>IF(Badges!$U846="C","/","")</f>
        <v/>
      </c>
      <c r="E43" s="292" t="str">
        <f>IF(Badges!$U847="C","/","")</f>
        <v/>
      </c>
      <c r="F43" s="292" t="str">
        <f>IF(Badges!$U848="C","/","")</f>
        <v/>
      </c>
      <c r="G43" s="292" t="str">
        <f>IF(Badges!$U849="C","/","")</f>
        <v/>
      </c>
      <c r="H43" s="292" t="str">
        <f>IF(Badges!$U850="C","/","")</f>
        <v/>
      </c>
      <c r="I43" s="293" t="str">
        <f>IF(Summary!$AJ43="E","E","")</f>
        <v/>
      </c>
      <c r="J43" s="293" t="str">
        <f>IF(Summary!$AK43="Y","R","")</f>
        <v/>
      </c>
      <c r="L43" s="614" t="str">
        <f>'Council Own'!B221</f>
        <v>&lt;&lt;List Badge 10 Here&gt;&gt;</v>
      </c>
      <c r="M43" s="615"/>
      <c r="N43" s="334" t="str">
        <f>IF('Council Own'!$U226="A","/","")</f>
        <v/>
      </c>
      <c r="O43" s="334" t="str">
        <f>IF('Council Own'!$U230="A","/","")</f>
        <v/>
      </c>
      <c r="P43" s="334" t="str">
        <f>IF('Council Own'!$U234="A","/","")</f>
        <v/>
      </c>
      <c r="Q43" s="334" t="str">
        <f>IF('Council Own'!$U238="A","/","")</f>
        <v/>
      </c>
      <c r="R43" s="334" t="str">
        <f>IF('Council Own'!$U242="A","/","")</f>
        <v/>
      </c>
      <c r="S43" s="301" t="str">
        <f>IF(Summary!$AJ95="E","E","")</f>
        <v/>
      </c>
      <c r="T43" s="335" t="str">
        <f>IF(Summary!$AK95="Y","R","")</f>
        <v/>
      </c>
      <c r="U43" s="607"/>
      <c r="W43" s="476" t="str">
        <f>'Fun Patches'!C44</f>
        <v>&lt;List Patch Here&gt;</v>
      </c>
      <c r="X43" s="475" t="str">
        <f>IF(Summary!$AJ152="E","E","")</f>
        <v/>
      </c>
      <c r="Y43" s="475" t="str">
        <f>IF(Summary!$AK152="Y","R","")</f>
        <v/>
      </c>
      <c r="AA43" s="472"/>
      <c r="AB43" s="287"/>
      <c r="AC43" s="288"/>
    </row>
    <row r="44" spans="2:29" ht="12.95" customHeight="1">
      <c r="B44" s="360"/>
      <c r="C44" s="365" t="s">
        <v>1062</v>
      </c>
      <c r="D44" s="292" t="str">
        <f>IF(Badges!$U853="C","/","")</f>
        <v/>
      </c>
      <c r="E44" s="292" t="str">
        <f>IF(Badges!$U854="C","/","")</f>
        <v/>
      </c>
      <c r="F44" s="292" t="str">
        <f>IF(Badges!$U855="C","/","")</f>
        <v/>
      </c>
      <c r="G44" s="292" t="str">
        <f>IF(Badges!$U856="C","/","")</f>
        <v/>
      </c>
      <c r="H44" s="292" t="str">
        <f>IF(Badges!$U857="C","/","")</f>
        <v/>
      </c>
      <c r="I44" s="293" t="str">
        <f>IF(Summary!$AJ44="E","E","")</f>
        <v/>
      </c>
      <c r="J44" s="293" t="str">
        <f>IF(Summary!$AK44="Y","R","")</f>
        <v/>
      </c>
      <c r="U44" s="607"/>
      <c r="W44" s="476" t="str">
        <f>'Fun Patches'!C45</f>
        <v>&lt;List Patch Here&gt;</v>
      </c>
      <c r="X44" s="475" t="str">
        <f>IF(Summary!$AJ153="E","E","")</f>
        <v/>
      </c>
      <c r="Y44" s="475" t="str">
        <f>IF(Summary!$AK153="Y","R","")</f>
        <v/>
      </c>
      <c r="AA44" s="472"/>
      <c r="AB44" s="287"/>
      <c r="AC44" s="288"/>
    </row>
    <row r="45" spans="2:29" ht="12.95" customHeight="1" thickBot="1">
      <c r="B45" s="360"/>
      <c r="C45" s="374" t="s">
        <v>1063</v>
      </c>
      <c r="D45" s="297" t="str">
        <f>IF(Badges!$U860="C","/","")</f>
        <v/>
      </c>
      <c r="E45" s="297" t="str">
        <f>IF(Badges!$U861="C","/","")</f>
        <v/>
      </c>
      <c r="F45" s="297" t="str">
        <f>IF(Badges!$U862="C","/","")</f>
        <v/>
      </c>
      <c r="G45" s="297" t="str">
        <f>IF(Badges!$U863="C","/","")</f>
        <v/>
      </c>
      <c r="H45" s="297" t="str">
        <f>IF(Badges!$U864="C","/","")</f>
        <v/>
      </c>
      <c r="I45" s="295" t="str">
        <f>IF(Summary!$AJ45="E","E","")</f>
        <v/>
      </c>
      <c r="J45" s="295" t="str">
        <f>IF(Summary!$AK45="Y","R","")</f>
        <v/>
      </c>
      <c r="U45" s="607"/>
      <c r="W45" s="476" t="str">
        <f>'Fun Patches'!C46</f>
        <v>&lt;List Patch Here&gt;</v>
      </c>
      <c r="X45" s="475" t="str">
        <f>IF(Summary!$AJ154="E","E","")</f>
        <v/>
      </c>
      <c r="Y45" s="475" t="str">
        <f>IF(Summary!$AK154="Y","R","")</f>
        <v/>
      </c>
      <c r="AA45" s="472"/>
      <c r="AB45" s="287"/>
      <c r="AC45" s="288"/>
    </row>
    <row r="46" spans="2:29" ht="12.95" customHeight="1">
      <c r="B46" s="360"/>
      <c r="C46" s="361" t="s">
        <v>1064</v>
      </c>
      <c r="D46" s="292" t="str">
        <f>IF(Badges!$U868="C","/","")</f>
        <v/>
      </c>
      <c r="E46" s="292" t="str">
        <f>IF(Badges!$U869="C","/","")</f>
        <v/>
      </c>
      <c r="F46" s="292" t="str">
        <f>IF(Badges!$U870="C","/","")</f>
        <v/>
      </c>
      <c r="G46" s="292" t="str">
        <f>IF(Badges!$U871="C","/","")</f>
        <v/>
      </c>
      <c r="H46" s="292" t="str">
        <f>IF(Badges!$U872="C","/","")</f>
        <v/>
      </c>
      <c r="I46" s="293" t="str">
        <f>IF(Summary!$AJ47="E","E","")</f>
        <v/>
      </c>
      <c r="J46" s="293" t="str">
        <f>IF(Summary!$AK47="Y","R","")</f>
        <v/>
      </c>
      <c r="L46" s="610"/>
      <c r="M46" s="610"/>
      <c r="N46" s="610"/>
      <c r="O46" s="610"/>
      <c r="P46" s="610"/>
      <c r="Q46" s="610"/>
      <c r="R46" s="616"/>
      <c r="S46" s="283"/>
      <c r="T46" s="284"/>
      <c r="U46" s="607"/>
      <c r="W46" s="476" t="str">
        <f>'Fun Patches'!C47</f>
        <v>&lt;List Patch Here&gt;</v>
      </c>
      <c r="X46" s="475" t="str">
        <f>IF(Summary!$AJ155="E","E","")</f>
        <v/>
      </c>
      <c r="Y46" s="475" t="str">
        <f>IF(Summary!$AK155="Y","R","")</f>
        <v/>
      </c>
      <c r="AA46" s="472"/>
      <c r="AB46" s="287"/>
      <c r="AC46" s="288"/>
    </row>
    <row r="47" spans="2:29" ht="12.95" customHeight="1">
      <c r="B47" s="360"/>
      <c r="C47" s="365" t="s">
        <v>1065</v>
      </c>
      <c r="D47" s="292" t="str">
        <f>IF(Badges!$U875="C","/","")</f>
        <v/>
      </c>
      <c r="E47" s="292" t="str">
        <f>IF(Badges!$U876="C","/","")</f>
        <v/>
      </c>
      <c r="F47" s="292" t="str">
        <f>IF(Badges!$U877="C","/","")</f>
        <v/>
      </c>
      <c r="G47" s="292" t="str">
        <f>IF(Badges!$U878="C","/","")</f>
        <v/>
      </c>
      <c r="H47" s="292" t="str">
        <f>IF(Badges!$U879="C","/","")</f>
        <v/>
      </c>
      <c r="I47" s="293" t="str">
        <f>IF(Summary!$AJ48="E","E","")</f>
        <v/>
      </c>
      <c r="J47" s="293" t="str">
        <f>IF(Summary!$AK48="Y","R","")</f>
        <v/>
      </c>
      <c r="L47" s="609"/>
      <c r="M47" s="609"/>
      <c r="N47" s="609"/>
      <c r="O47" s="609"/>
      <c r="P47" s="609"/>
      <c r="Q47" s="609"/>
      <c r="R47" s="617"/>
      <c r="S47" s="287"/>
      <c r="T47" s="288"/>
      <c r="U47" s="607"/>
      <c r="W47" s="476" t="str">
        <f>'Fun Patches'!C48</f>
        <v>&lt;List Patch Here&gt;</v>
      </c>
      <c r="X47" s="475" t="str">
        <f>IF(Summary!$AJ156="E","E","")</f>
        <v/>
      </c>
      <c r="Y47" s="475" t="str">
        <f>IF(Summary!$AK156="Y","R","")</f>
        <v/>
      </c>
      <c r="AA47" s="472"/>
      <c r="AB47" s="287"/>
      <c r="AC47" s="288"/>
    </row>
    <row r="48" spans="2:29" ht="12.95" customHeight="1" thickBot="1">
      <c r="B48" s="360"/>
      <c r="C48" s="374" t="s">
        <v>1066</v>
      </c>
      <c r="D48" s="297" t="str">
        <f>IF(Badges!$U882="C","/","")</f>
        <v/>
      </c>
      <c r="E48" s="297" t="str">
        <f>IF(Badges!$U883="C","/","")</f>
        <v/>
      </c>
      <c r="F48" s="297" t="str">
        <f>IF(Badges!$U884="C","/","")</f>
        <v/>
      </c>
      <c r="G48" s="297" t="str">
        <f>IF(Badges!$U885="C","/","")</f>
        <v/>
      </c>
      <c r="H48" s="297" t="str">
        <f>IF(Badges!$U886="C","/","")</f>
        <v/>
      </c>
      <c r="I48" s="298" t="str">
        <f>IF(Summary!$AJ49="E","E","")</f>
        <v/>
      </c>
      <c r="J48" s="298" t="str">
        <f>IF(Summary!$AK49="Y","R","")</f>
        <v/>
      </c>
      <c r="L48" s="609"/>
      <c r="M48" s="609"/>
      <c r="N48" s="609"/>
      <c r="O48" s="609"/>
      <c r="P48" s="609"/>
      <c r="Q48" s="609"/>
      <c r="R48" s="617"/>
      <c r="S48" s="287"/>
      <c r="T48" s="288"/>
      <c r="U48" s="607"/>
      <c r="W48" s="476" t="str">
        <f>'Fun Patches'!C49</f>
        <v>&lt;List Patch Here&gt;</v>
      </c>
      <c r="X48" s="475" t="str">
        <f>IF(Summary!$AJ157="E","E","")</f>
        <v/>
      </c>
      <c r="Y48" s="475" t="str">
        <f>IF(Summary!$AK157="Y","R","")</f>
        <v/>
      </c>
      <c r="AA48" s="472"/>
      <c r="AB48" s="287"/>
      <c r="AC48" s="288"/>
    </row>
    <row r="49" spans="2:29" ht="12.95" customHeight="1">
      <c r="B49" s="360"/>
      <c r="C49" s="385" t="s">
        <v>1067</v>
      </c>
      <c r="D49" s="292" t="str">
        <f>IF(Badges!$U890="C","/","")</f>
        <v/>
      </c>
      <c r="E49" s="292" t="str">
        <f>IF(Badges!$U891="C","/","")</f>
        <v/>
      </c>
      <c r="F49" s="292" t="str">
        <f>IF(Badges!$U892="C","/","")</f>
        <v/>
      </c>
      <c r="G49" s="292" t="str">
        <f>IF(Badges!$U893="C","/","")</f>
        <v/>
      </c>
      <c r="H49" s="292" t="str">
        <f>IF(Badges!$U894="C","/","")</f>
        <v/>
      </c>
      <c r="I49" s="299" t="str">
        <f>IF(Summary!$AJ51="E","E","")</f>
        <v/>
      </c>
      <c r="J49" s="299" t="str">
        <f>IF(Summary!$AK51="Y","R","")</f>
        <v/>
      </c>
      <c r="L49" s="610"/>
      <c r="M49" s="610"/>
      <c r="N49" s="610"/>
      <c r="O49" s="610"/>
      <c r="P49" s="610"/>
      <c r="Q49" s="610"/>
      <c r="R49" s="616"/>
      <c r="S49" s="287"/>
      <c r="T49" s="288"/>
      <c r="U49" s="607"/>
      <c r="W49" s="476" t="str">
        <f>'Fun Patches'!C50</f>
        <v>&lt;List Patch Here&gt;</v>
      </c>
      <c r="X49" s="475" t="str">
        <f>IF(Summary!$AJ158="E","E","")</f>
        <v/>
      </c>
      <c r="Y49" s="475" t="str">
        <f>IF(Summary!$AK158="Y","R","")</f>
        <v/>
      </c>
      <c r="AA49" s="472"/>
      <c r="AB49" s="287"/>
      <c r="AC49" s="288"/>
    </row>
    <row r="50" spans="2:29" ht="12.95" customHeight="1">
      <c r="B50" s="360"/>
      <c r="C50" s="386" t="s">
        <v>1068</v>
      </c>
      <c r="D50" s="292" t="str">
        <f>IF(Badges!$U897="C","/","")</f>
        <v/>
      </c>
      <c r="E50" s="292" t="str">
        <f>IF(Badges!$U898="C","/","")</f>
        <v/>
      </c>
      <c r="F50" s="292" t="str">
        <f>IF(Badges!$U899="C","/","")</f>
        <v/>
      </c>
      <c r="G50" s="292" t="str">
        <f>IF(Badges!$U900="C","/","")</f>
        <v/>
      </c>
      <c r="H50" s="292" t="str">
        <f>IF(Badges!$U901="C","/","")</f>
        <v/>
      </c>
      <c r="I50" s="293" t="str">
        <f>IF(Summary!$AJ52="E","E","")</f>
        <v/>
      </c>
      <c r="J50" s="293" t="str">
        <f>IF(Summary!$AK52="Y","R","")</f>
        <v/>
      </c>
      <c r="L50" s="609"/>
      <c r="M50" s="609"/>
      <c r="N50" s="609"/>
      <c r="O50" s="609"/>
      <c r="P50" s="609"/>
      <c r="Q50" s="609"/>
      <c r="R50" s="617"/>
      <c r="S50" s="287"/>
      <c r="T50" s="288"/>
      <c r="U50" s="607"/>
      <c r="W50" s="476" t="str">
        <f>'Fun Patches'!C51</f>
        <v>&lt;List Patch Here&gt;</v>
      </c>
      <c r="X50" s="475" t="str">
        <f>IF(Summary!$AJ159="E","E","")</f>
        <v/>
      </c>
      <c r="Y50" s="475" t="str">
        <f>IF(Summary!$AK159="Y","R","")</f>
        <v/>
      </c>
      <c r="AA50" s="472"/>
      <c r="AB50" s="287"/>
      <c r="AC50" s="288"/>
    </row>
    <row r="51" spans="2:29" ht="12.95" customHeight="1" thickBot="1">
      <c r="B51" s="360"/>
      <c r="C51" s="387" t="s">
        <v>1069</v>
      </c>
      <c r="D51" s="297" t="str">
        <f>IF(Badges!$U904="C","/","")</f>
        <v/>
      </c>
      <c r="E51" s="297" t="str">
        <f>IF(Badges!$U905="C","/","")</f>
        <v/>
      </c>
      <c r="F51" s="297" t="str">
        <f>IF(Badges!$U906="C","/","")</f>
        <v/>
      </c>
      <c r="G51" s="297" t="str">
        <f>IF(Badges!$U907="C","/","")</f>
        <v/>
      </c>
      <c r="H51" s="297" t="str">
        <f>IF(Badges!$U908="C","/","")</f>
        <v/>
      </c>
      <c r="I51" s="298" t="str">
        <f>IF(Summary!$AJ53="E","E","")</f>
        <v/>
      </c>
      <c r="J51" s="298" t="str">
        <f>IF(Summary!$AK53="Y","R","")</f>
        <v/>
      </c>
      <c r="L51" s="609"/>
      <c r="M51" s="609"/>
      <c r="N51" s="609"/>
      <c r="O51" s="609"/>
      <c r="P51" s="609"/>
      <c r="Q51" s="609"/>
      <c r="R51" s="617"/>
      <c r="S51" s="287"/>
      <c r="T51" s="288"/>
      <c r="U51" s="607"/>
      <c r="W51" s="476" t="str">
        <f>'Fun Patches'!C52</f>
        <v>&lt;List Patch Here&gt;</v>
      </c>
      <c r="X51" s="475" t="str">
        <f>IF(Summary!$AJ160="E","E","")</f>
        <v/>
      </c>
      <c r="Y51" s="475" t="str">
        <f>IF(Summary!$AK160="Y","R","")</f>
        <v/>
      </c>
      <c r="AA51" s="472"/>
      <c r="AB51" s="287"/>
      <c r="AC51" s="288"/>
    </row>
    <row r="52" spans="2:29" ht="12.95" customHeight="1">
      <c r="B52" s="360"/>
      <c r="C52" s="370" t="s">
        <v>1070</v>
      </c>
      <c r="D52" s="292" t="str">
        <f>IF(Badges!$U912="C","/","")</f>
        <v/>
      </c>
      <c r="E52" s="292" t="str">
        <f>IF(Badges!$U913="C","/","")</f>
        <v/>
      </c>
      <c r="F52" s="292" t="str">
        <f>IF(Badges!$U914="C","/","")</f>
        <v/>
      </c>
      <c r="G52" s="292" t="str">
        <f>IF(Badges!$U915="C","/","")</f>
        <v/>
      </c>
      <c r="H52" s="292" t="str">
        <f>IF(Badges!$U916="C","/","")</f>
        <v/>
      </c>
      <c r="I52" s="299" t="str">
        <f>IF(Summary!$AJ55="E","E","")</f>
        <v/>
      </c>
      <c r="J52" s="299" t="str">
        <f>IF(Summary!$AK55="Y","R","")</f>
        <v/>
      </c>
      <c r="L52" s="610"/>
      <c r="M52" s="610"/>
      <c r="N52" s="610"/>
      <c r="O52" s="610"/>
      <c r="P52" s="610"/>
      <c r="Q52" s="610"/>
      <c r="R52" s="616"/>
      <c r="S52" s="287"/>
      <c r="T52" s="288"/>
      <c r="U52" s="607"/>
      <c r="W52" s="476" t="str">
        <f>'Fun Patches'!C53</f>
        <v>&lt;List Patch Here&gt;</v>
      </c>
      <c r="X52" s="475" t="str">
        <f>IF(Summary!$AJ161="E","E","")</f>
        <v/>
      </c>
      <c r="Y52" s="475" t="str">
        <f>IF(Summary!$AK161="Y","R","")</f>
        <v/>
      </c>
      <c r="AA52" s="472"/>
      <c r="AB52" s="287"/>
      <c r="AC52" s="288"/>
    </row>
    <row r="53" spans="2:29" ht="12.95" customHeight="1">
      <c r="B53" s="360"/>
      <c r="C53" s="365" t="s">
        <v>1071</v>
      </c>
      <c r="D53" s="292" t="str">
        <f>IF(Badges!$U919="C","/","")</f>
        <v/>
      </c>
      <c r="E53" s="292" t="str">
        <f>IF(Badges!$U920="C","/","")</f>
        <v/>
      </c>
      <c r="F53" s="292" t="str">
        <f>IF(Badges!$U921="C","/","")</f>
        <v/>
      </c>
      <c r="G53" s="292" t="str">
        <f>IF(Badges!$U922="C","/","")</f>
        <v/>
      </c>
      <c r="H53" s="292" t="str">
        <f>IF(Badges!$U923="C","/","")</f>
        <v/>
      </c>
      <c r="I53" s="293" t="str">
        <f>IF(Summary!$AJ56="E","E","")</f>
        <v/>
      </c>
      <c r="J53" s="293" t="str">
        <f>IF(Summary!$AK56="Y","R","")</f>
        <v/>
      </c>
      <c r="L53" s="609"/>
      <c r="M53" s="609"/>
      <c r="N53" s="609"/>
      <c r="O53" s="609"/>
      <c r="P53" s="609"/>
      <c r="Q53" s="609"/>
      <c r="R53" s="617"/>
      <c r="S53" s="287"/>
      <c r="T53" s="288"/>
      <c r="U53" s="607"/>
      <c r="W53" s="477" t="str">
        <f>'Fun Patches'!C54</f>
        <v>&lt;List Patch Here&gt;</v>
      </c>
      <c r="X53" s="475" t="str">
        <f>IF(Summary!$AJ162="E","E","")</f>
        <v/>
      </c>
      <c r="Y53" s="475" t="str">
        <f>IF(Summary!$AK162="Y","R","")</f>
        <v/>
      </c>
      <c r="AA53" s="472"/>
      <c r="AB53" s="287"/>
      <c r="AC53" s="288"/>
    </row>
    <row r="54" spans="2:29" ht="12.95" customHeight="1" thickBot="1">
      <c r="B54" s="360"/>
      <c r="C54" s="374" t="s">
        <v>1072</v>
      </c>
      <c r="D54" s="297" t="str">
        <f>IF(Badges!$U926="C","/","")</f>
        <v/>
      </c>
      <c r="E54" s="297" t="str">
        <f>IF(Badges!$U927="C","/","")</f>
        <v/>
      </c>
      <c r="F54" s="297" t="str">
        <f>IF(Badges!$U928="C","/","")</f>
        <v/>
      </c>
      <c r="G54" s="297" t="str">
        <f>IF(Badges!$U929="C","/","")</f>
        <v/>
      </c>
      <c r="H54" s="297" t="str">
        <f>IF(Badges!$U930="C","/","")</f>
        <v/>
      </c>
      <c r="I54" s="298" t="str">
        <f>IF(Summary!$AJ57="E","E","")</f>
        <v/>
      </c>
      <c r="J54" s="298" t="str">
        <f>IF(Summary!$AK57="Y","R","")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IF(Badges!$U934="C","/","")</f>
        <v/>
      </c>
      <c r="E55" s="292" t="str">
        <f>IF(Badges!$U935="C","/","")</f>
        <v/>
      </c>
      <c r="F55" s="292" t="str">
        <f>IF(Badges!$U936="C","/","")</f>
        <v/>
      </c>
      <c r="G55" s="292" t="str">
        <f>IF(Badges!$U937="C","/","")</f>
        <v/>
      </c>
      <c r="H55" s="292" t="str">
        <f>IF(Badges!$U938="C","/","")</f>
        <v/>
      </c>
      <c r="I55" s="299" t="str">
        <f>IF(Summary!$AJ59="E","E","")</f>
        <v/>
      </c>
      <c r="J55" s="299" t="str">
        <f>IF(Summary!$AK59="Y","R","")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IF(Badges!$U941="C","/","")</f>
        <v/>
      </c>
      <c r="E56" s="292" t="str">
        <f>IF(Badges!$U942="C","/","")</f>
        <v/>
      </c>
      <c r="F56" s="292" t="str">
        <f>IF(Badges!$U943="C","/","")</f>
        <v/>
      </c>
      <c r="G56" s="292" t="str">
        <f>IF(Badges!$U944="C","/","")</f>
        <v/>
      </c>
      <c r="H56" s="292" t="str">
        <f>IF(Badges!$U945="C","/","")</f>
        <v/>
      </c>
      <c r="I56" s="293" t="str">
        <f>IF(Summary!$AJ60="E","E","")</f>
        <v/>
      </c>
      <c r="J56" s="293" t="str">
        <f>IF(Summary!$AK60="Y","R","")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IF(Badges!$U951="A","/","")</f>
        <v/>
      </c>
      <c r="E57" s="292" t="str">
        <f>IF(Badges!$U954="A","/","")</f>
        <v/>
      </c>
      <c r="F57" s="292" t="str">
        <f>IF(Badges!$U958="A","/","")</f>
        <v/>
      </c>
      <c r="G57" s="292" t="str">
        <f>IF(Badges!$U962="A","/","")</f>
        <v/>
      </c>
      <c r="H57" s="292" t="str">
        <f>IF(Badges!$U966="A","/","")</f>
        <v/>
      </c>
      <c r="I57" s="293" t="str">
        <f>IF(Summary!$AJ61="E","E","")</f>
        <v/>
      </c>
      <c r="J57" s="293" t="str">
        <f>IF(Summary!$AK61="Y","R","")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IF('Age-Level'!$U6="C","/","")</f>
        <v/>
      </c>
      <c r="E60" s="292" t="str">
        <f>IF('Age-Level'!$U7="C","/","")</f>
        <v/>
      </c>
      <c r="F60" s="292" t="str">
        <f>IF('Age-Level'!$U8="C","/","")</f>
        <v/>
      </c>
      <c r="G60" s="292" t="str">
        <f>IF('Age-Level'!$U9="C","/","")</f>
        <v/>
      </c>
      <c r="H60" s="292" t="str">
        <f>IF('Age-Level'!$U10="C","/","")</f>
        <v/>
      </c>
      <c r="I60" s="293" t="str">
        <f>IF(Summary!$AJ98="E","E","")</f>
        <v/>
      </c>
      <c r="J60" s="293" t="str">
        <f>IF(Summary!$AK98="Y","R","")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IF('Age-Level'!$U13="C","/","")</f>
        <v/>
      </c>
      <c r="E61" s="294" t="str">
        <f>IF('Age-Level'!$U14="C","/","")</f>
        <v/>
      </c>
      <c r="F61" s="294" t="str">
        <f>IF('Age-Level'!$U15="C","/","")</f>
        <v/>
      </c>
      <c r="G61" s="294" t="str">
        <f>IF('Age-Level'!$U16="C","/","")</f>
        <v/>
      </c>
      <c r="H61" s="294" t="str">
        <f>IF('Age-Level'!$U17="C","/","")</f>
        <v/>
      </c>
      <c r="I61" s="295" t="str">
        <f>IF(Summary!$AJ99="E","E","")</f>
        <v/>
      </c>
      <c r="J61" s="295" t="str">
        <f>IF(Summary!$AK99="Y","R","")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IF('Age-Level'!$U20="C","/","")</f>
        <v/>
      </c>
      <c r="E62" s="296" t="str">
        <f>IF('Age-Level'!$U21="C","/","")</f>
        <v/>
      </c>
      <c r="F62" s="296" t="str">
        <f>IF('Age-Level'!$U22="C","/","")</f>
        <v/>
      </c>
      <c r="G62" s="296" t="str">
        <f>IF('Age-Level'!$U23="C","/","")</f>
        <v/>
      </c>
      <c r="H62" s="296" t="str">
        <f>IF('Age-Level'!$U24="C","/","")</f>
        <v/>
      </c>
      <c r="I62" s="293" t="str">
        <f>IF(Summary!$AJ100="E","E","")</f>
        <v/>
      </c>
      <c r="J62" s="293" t="str">
        <f>IF(Summary!$AK100="Y","R","")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IF('Age-Level'!$U27="C","/","")</f>
        <v/>
      </c>
      <c r="E63" s="297" t="str">
        <f>IF('Age-Level'!$U28="C","/","")</f>
        <v/>
      </c>
      <c r="F63" s="297" t="str">
        <f>IF('Age-Level'!$U29="C","/","")</f>
        <v/>
      </c>
      <c r="G63" s="297" t="str">
        <f>IF('Age-Level'!$U30="C","/","")</f>
        <v/>
      </c>
      <c r="H63" s="297" t="str">
        <f>IF('Age-Level'!$U31="C","/","")</f>
        <v/>
      </c>
      <c r="I63" s="295" t="str">
        <f>IF(Summary!$AJ101="E","E","")</f>
        <v/>
      </c>
      <c r="J63" s="295" t="str">
        <f>IF(Summary!$AK101="Y","R","")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IF('Age-Level'!$U34="C","/","")</f>
        <v/>
      </c>
      <c r="E64" s="292" t="str">
        <f>IF('Age-Level'!$U35="C","/","")</f>
        <v/>
      </c>
      <c r="F64" s="292" t="str">
        <f>IF('Age-Level'!$U36="C","/","")</f>
        <v/>
      </c>
      <c r="G64" s="292" t="str">
        <f>IF('Age-Level'!$U37="C","/","")</f>
        <v/>
      </c>
      <c r="H64" s="292" t="str">
        <f>IF('Age-Level'!$U38="C","/","")</f>
        <v/>
      </c>
      <c r="I64" s="293" t="str">
        <f>IF(Summary!$AJ102="E","E","")</f>
        <v/>
      </c>
      <c r="J64" s="293" t="str">
        <f>IF(Summary!$AK102="Y","R","")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IF(Summary!$AJ103="E","E","")</f>
        <v/>
      </c>
      <c r="J65" s="295" t="str">
        <f>IF(Summary!$AK103="Y","R","")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IF('Age-Level'!$U44="a","/","")</f>
        <v/>
      </c>
      <c r="E68" s="296" t="str">
        <f>IF('Age-Level'!$U48="a","/","")</f>
        <v/>
      </c>
      <c r="F68" s="296" t="str">
        <f>IF('Age-Level'!$U52="a","/","")</f>
        <v/>
      </c>
      <c r="G68" s="296" t="str">
        <f>IF('Age-Level'!$U57="a","/","")</f>
        <v/>
      </c>
      <c r="H68" s="296" t="str">
        <f>IF('Age-Level'!$U59="a","/","")</f>
        <v/>
      </c>
      <c r="I68" s="293" t="str">
        <f>IF(Summary!$AJ104="E","E","")</f>
        <v/>
      </c>
      <c r="J68" s="293" t="str">
        <f>IF(Summary!$AK104="Y","R","")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IF('Age-Level'!$U62="a","/","")</f>
        <v/>
      </c>
      <c r="E69" s="297" t="str">
        <f>IF('Age-Level'!$U66="a","/","")</f>
        <v/>
      </c>
      <c r="F69" s="297" t="str">
        <f>IF('Age-Level'!$U70="a","/","")</f>
        <v/>
      </c>
      <c r="G69" s="297" t="str">
        <f>IF('Age-Level'!$U75="a","/","")</f>
        <v/>
      </c>
      <c r="H69" s="297" t="str">
        <f>IF('Age-Level'!$U77="a","/","")</f>
        <v/>
      </c>
      <c r="I69" s="295" t="str">
        <f>IF(Summary!$AJ105="E","E","")</f>
        <v/>
      </c>
      <c r="J69" s="295" t="str">
        <f>IF(Summary!$AK105="Y","R","")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IF('Age-Level'!$U80="a","/","")</f>
        <v/>
      </c>
      <c r="E70" s="296" t="str">
        <f>IF('Age-Level'!$U84="a","/","")</f>
        <v/>
      </c>
      <c r="F70" s="296" t="str">
        <f>IF('Age-Level'!$U88="a","/","")</f>
        <v/>
      </c>
      <c r="G70" s="296" t="str">
        <f>IF('Age-Level'!$U93="a","/","")</f>
        <v/>
      </c>
      <c r="H70" s="296" t="str">
        <f>IF('Age-Level'!$U95="a","/","")</f>
        <v/>
      </c>
      <c r="I70" s="293" t="str">
        <f>IF(Summary!$AJ106="E","E","")</f>
        <v/>
      </c>
      <c r="J70" s="293" t="str">
        <f>IF(Summary!$AK106="Y","R","")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IF('Age-Level'!$U98="a","/","")</f>
        <v/>
      </c>
      <c r="E71" s="297" t="str">
        <f>IF('Age-Level'!$U102="a","/","")</f>
        <v/>
      </c>
      <c r="F71" s="297" t="str">
        <f>IF('Age-Level'!$U106="a","/","")</f>
        <v/>
      </c>
      <c r="G71" s="297" t="str">
        <f>IF('Age-Level'!$U111="a","/","")</f>
        <v/>
      </c>
      <c r="H71" s="297" t="str">
        <f>IF('Age-Level'!$U113="a","/","")</f>
        <v/>
      </c>
      <c r="I71" s="295" t="str">
        <f>IF(Summary!$AJ107="E","E","")</f>
        <v/>
      </c>
      <c r="J71" s="295" t="str">
        <f>IF(Summary!$AK107="Y","R","")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IF(Bridging!$U10="A","/","")</f>
        <v/>
      </c>
      <c r="G72" s="296" t="str">
        <f>IF(Bridging!$U14="A","/","")</f>
        <v/>
      </c>
      <c r="H72" s="296" t="str">
        <f>IF(Bridging!$U16="A","/","")</f>
        <v/>
      </c>
      <c r="I72" s="295" t="str">
        <f>IF(Summary!$AJ96="E","E","")</f>
        <v/>
      </c>
      <c r="J72" s="295" t="str">
        <f>IF(Summary!$AK96="Y","R","")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teS7eRJlSSLurSs7fLKJIoM3UVHil4zjjtRY3mnEhRpK5/GPqfNuLHjXT+UpGqL00xpML8oN1K3dFvzhaMgF6g==" saltValue="4k3ofP3gW7N78vc9giNtt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51" priority="3">
      <formula>LEFT($U$1,8)&lt;&gt;"Brownie_"</formula>
    </cfRule>
  </conditionalFormatting>
  <conditionalFormatting sqref="T1:W1">
    <cfRule type="expression" dxfId="50" priority="2">
      <formula>LEFT($U$1,8)="Brownie_"</formula>
    </cfRule>
  </conditionalFormatting>
  <conditionalFormatting sqref="C1">
    <cfRule type="expression" dxfId="49" priority="1">
      <formula>LEFT($U$1,8)&lt;&gt;"Brownie_"</formula>
    </cfRule>
  </conditionalFormatting>
  <conditionalFormatting sqref="L46:L90 W54:W75 AA4:AA75">
    <cfRule type="duplicateValues" dxfId="4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B7C31-E4F4-47FB-AABB-D6F64AE706F7}">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Brownie_19</v>
      </c>
      <c r="U1" s="349" t="str">
        <f ca="1">MID(CELL("filename",A1),FIND(IF(ISERROR(FIND("]",CELL("filename",A1))),"$","]"),CELL("filename",A1))+1,256)</f>
        <v>Brownie_19</v>
      </c>
      <c r="W1" s="350" t="str">
        <f ca="1">IF(T1&lt;&gt;"",T1,"")</f>
        <v>Brownie_19</v>
      </c>
      <c r="X1" s="351"/>
      <c r="Y1" s="351"/>
      <c r="Z1" s="352"/>
      <c r="AA1" s="353"/>
      <c r="AB1" s="351"/>
      <c r="AC1" s="351"/>
      <c r="AD1" s="352"/>
    </row>
    <row r="2" spans="2:30" ht="12.95" customHeight="1">
      <c r="T2" s="357"/>
    </row>
    <row r="3" spans="2:30" ht="12.95" customHeight="1"/>
    <row r="4" spans="2:30" ht="12.95" customHeight="1">
      <c r="B4" s="360"/>
      <c r="C4" s="361" t="s">
        <v>130</v>
      </c>
      <c r="D4" s="292" t="str">
        <f>IF(Badges!$V11="A","/","")</f>
        <v/>
      </c>
      <c r="E4" s="292" t="str">
        <f>IF(Badges!$V15="A","/","")</f>
        <v/>
      </c>
      <c r="F4" s="292" t="str">
        <f>IF(Badges!$V19="A","/","")</f>
        <v/>
      </c>
      <c r="G4" s="292" t="str">
        <f>IF(Badges!$V23="A","/","")</f>
        <v/>
      </c>
      <c r="H4" s="292" t="str">
        <f>IF(Badges!$V27="A","/","")</f>
        <v/>
      </c>
      <c r="I4" s="293" t="str">
        <f>IF(Summary!$AL4="E","E","")</f>
        <v/>
      </c>
      <c r="J4" s="293" t="str">
        <f>IF(Summary!$AM4="Y","R","")</f>
        <v/>
      </c>
      <c r="K4" s="285" t="str">
        <f>IF(COUNT(#REF!)=4,MAX(#REF!),"")</f>
        <v/>
      </c>
      <c r="L4" s="360"/>
      <c r="M4" s="362" t="s">
        <v>897</v>
      </c>
      <c r="N4" s="363"/>
      <c r="O4" s="363"/>
      <c r="P4" s="363"/>
      <c r="Q4" s="363"/>
      <c r="R4" s="364"/>
      <c r="S4" s="293" t="str">
        <f>IF(Summary!$AL67="E","E","")</f>
        <v/>
      </c>
      <c r="T4" s="293" t="str">
        <f>IF(Summary!$AM67="Y","R","")</f>
        <v/>
      </c>
      <c r="W4" s="474" t="str">
        <f>'Fun Patches'!C5</f>
        <v>&lt;List Patch Here&gt;</v>
      </c>
      <c r="X4" s="475" t="str">
        <f>IF(Summary!$AL113="E","E","")</f>
        <v/>
      </c>
      <c r="Y4" s="475" t="str">
        <f>IF(Summary!$AM113="Y","R","")</f>
        <v/>
      </c>
      <c r="AA4" s="286"/>
      <c r="AB4" s="283"/>
      <c r="AC4" s="284"/>
    </row>
    <row r="5" spans="2:30" ht="12.95" customHeight="1">
      <c r="B5" s="360"/>
      <c r="C5" s="365" t="s">
        <v>152</v>
      </c>
      <c r="D5" s="292" t="str">
        <f>IF(Badges!$V34="A","/","")</f>
        <v/>
      </c>
      <c r="E5" s="292" t="str">
        <f>IF(Badges!$V38="A","/","")</f>
        <v/>
      </c>
      <c r="F5" s="292" t="str">
        <f>IF(Badges!$V42="A","/","")</f>
        <v/>
      </c>
      <c r="G5" s="292" t="str">
        <f>IF(Badges!$V46="A","/","")</f>
        <v/>
      </c>
      <c r="H5" s="292" t="str">
        <f>IF(Badges!$V50="A","/","")</f>
        <v/>
      </c>
      <c r="I5" s="293" t="str">
        <f>IF(Summary!$AL5="E","E","")</f>
        <v/>
      </c>
      <c r="J5" s="293" t="str">
        <f>IF(Summary!$AM5="Y","R","")</f>
        <v/>
      </c>
      <c r="L5" s="360"/>
      <c r="M5" s="366" t="s">
        <v>1085</v>
      </c>
      <c r="N5" s="367"/>
      <c r="O5" s="367"/>
      <c r="P5" s="367"/>
      <c r="Q5" s="367"/>
      <c r="R5" s="368"/>
      <c r="S5" s="301" t="str">
        <f>IF(Summary!$AL64="E","E","")</f>
        <v/>
      </c>
      <c r="T5" s="301" t="str">
        <f>IF(Summary!$AM64="Y","R","")</f>
        <v/>
      </c>
      <c r="W5" s="476" t="str">
        <f>'Fun Patches'!C6</f>
        <v>&lt;List Patch Here&gt;</v>
      </c>
      <c r="X5" s="475" t="str">
        <f>IF(Summary!$AL114="E","E","")</f>
        <v/>
      </c>
      <c r="Y5" s="475" t="str">
        <f>IF(Summary!$AM114="Y","R","")</f>
        <v/>
      </c>
      <c r="AA5" s="472"/>
      <c r="AB5" s="287"/>
      <c r="AC5" s="288"/>
    </row>
    <row r="6" spans="2:30" ht="12.95" customHeight="1" thickBot="1">
      <c r="B6" s="360"/>
      <c r="C6" s="369" t="s">
        <v>193</v>
      </c>
      <c r="D6" s="297" t="str">
        <f>IF(Badges!$V80="A","/","")</f>
        <v/>
      </c>
      <c r="E6" s="297" t="str">
        <f>IF(Badges!$V84="A","/","")</f>
        <v/>
      </c>
      <c r="F6" s="297" t="str">
        <f>IF(Badges!$V88="A","/","")</f>
        <v/>
      </c>
      <c r="G6" s="297" t="str">
        <f>IF(Badges!$V92="A","/","")</f>
        <v/>
      </c>
      <c r="H6" s="297" t="str">
        <f>IF(Badges!$V96="A","/","")</f>
        <v/>
      </c>
      <c r="I6" s="295" t="str">
        <f>IF(Summary!$AL7="E","E","")</f>
        <v/>
      </c>
      <c r="J6" s="295" t="str">
        <f>IF(Summary!$AM7="Y","R","")</f>
        <v/>
      </c>
      <c r="L6" s="360"/>
      <c r="M6" s="366" t="s">
        <v>1086</v>
      </c>
      <c r="N6" s="367"/>
      <c r="O6" s="367"/>
      <c r="P6" s="367"/>
      <c r="Q6" s="367"/>
      <c r="R6" s="368"/>
      <c r="S6" s="301" t="str">
        <f>IF(Summary!$AL65="E","E","")</f>
        <v/>
      </c>
      <c r="T6" s="301" t="str">
        <f>IF(Summary!$AM65="Y","R","")</f>
        <v/>
      </c>
      <c r="W6" s="476" t="str">
        <f>'Fun Patches'!C7</f>
        <v>&lt;List Patch Here&gt;</v>
      </c>
      <c r="X6" s="475" t="str">
        <f>IF(Summary!$AL115="E","E","")</f>
        <v/>
      </c>
      <c r="Y6" s="475" t="str">
        <f>IF(Summary!$AM115="Y","R","")</f>
        <v/>
      </c>
      <c r="AA6" s="472"/>
      <c r="AB6" s="287"/>
      <c r="AC6" s="288"/>
    </row>
    <row r="7" spans="2:30" ht="12.95" customHeight="1" thickBot="1">
      <c r="B7" s="360"/>
      <c r="C7" s="370" t="s">
        <v>233</v>
      </c>
      <c r="D7" s="292" t="str">
        <f>IF(Badges!$V126="A","/","")</f>
        <v/>
      </c>
      <c r="E7" s="292" t="str">
        <f>IF(Badges!$V130="A","/","")</f>
        <v/>
      </c>
      <c r="F7" s="292" t="str">
        <f>IF(Badges!$V134="A","/","")</f>
        <v/>
      </c>
      <c r="G7" s="292" t="str">
        <f>IF(Badges!$V138="A","/","")</f>
        <v/>
      </c>
      <c r="H7" s="292" t="str">
        <f>IF(Badges!$V142="A","/","")</f>
        <v/>
      </c>
      <c r="I7" s="293" t="str">
        <f>IF(Summary!$AL9="E","E","")</f>
        <v/>
      </c>
      <c r="J7" s="293" t="str">
        <f>IF(Summary!$AM9="Y","R","")</f>
        <v/>
      </c>
      <c r="L7" s="360"/>
      <c r="M7" s="371" t="s">
        <v>1087</v>
      </c>
      <c r="N7" s="372"/>
      <c r="O7" s="372"/>
      <c r="P7" s="372"/>
      <c r="Q7" s="372"/>
      <c r="R7" s="373"/>
      <c r="S7" s="295" t="str">
        <f>IF(Summary!$AL66="E","E","")</f>
        <v/>
      </c>
      <c r="T7" s="295" t="str">
        <f>IF(Summary!$AM66="Y","R","")</f>
        <v/>
      </c>
      <c r="U7" s="354" t="str">
        <f>IF(COUNTIF(S4:S7,"E")=4,"C"," ")</f>
        <v xml:space="preserve"> </v>
      </c>
      <c r="W7" s="476" t="str">
        <f>'Fun Patches'!C8</f>
        <v>&lt;List Patch Here&gt;</v>
      </c>
      <c r="X7" s="475" t="str">
        <f>IF(Summary!$AL116="E","E","")</f>
        <v/>
      </c>
      <c r="Y7" s="475" t="str">
        <f>IF(Summary!$AM116="Y","R","")</f>
        <v/>
      </c>
      <c r="AA7" s="472"/>
      <c r="AB7" s="287"/>
      <c r="AC7" s="288"/>
    </row>
    <row r="8" spans="2:30" ht="12.95" customHeight="1">
      <c r="B8" s="360"/>
      <c r="C8" s="365" t="s">
        <v>254</v>
      </c>
      <c r="D8" s="334" t="str">
        <f>IF(Badges!$V149="A","/","")</f>
        <v/>
      </c>
      <c r="E8" s="334" t="str">
        <f>IF(Badges!$V153="A","/","")</f>
        <v/>
      </c>
      <c r="F8" s="334" t="str">
        <f>IF(Badges!$V157="A","/","")</f>
        <v/>
      </c>
      <c r="G8" s="334" t="str">
        <f>IF(Badges!$V161="A","/","")</f>
        <v/>
      </c>
      <c r="H8" s="334" t="str">
        <f>IF(Badges!$V165="A","/","")</f>
        <v/>
      </c>
      <c r="I8" s="301" t="str">
        <f>IF(Summary!$AL10="E","E","")</f>
        <v/>
      </c>
      <c r="J8" s="301" t="str">
        <f>IF(Summary!$AM10="Y","R","")</f>
        <v/>
      </c>
      <c r="L8" s="360"/>
      <c r="M8" s="362" t="s">
        <v>1054</v>
      </c>
      <c r="N8" s="363"/>
      <c r="O8" s="363"/>
      <c r="P8" s="363"/>
      <c r="Q8" s="363"/>
      <c r="R8" s="364"/>
      <c r="S8" s="293" t="str">
        <f>IF(Summary!$AL72="E","E","")</f>
        <v/>
      </c>
      <c r="T8" s="293" t="str">
        <f>IF(Summary!$AM72="Y","R","")</f>
        <v/>
      </c>
      <c r="W8" s="476" t="str">
        <f>'Fun Patches'!C9</f>
        <v>&lt;List Patch Here&gt;</v>
      </c>
      <c r="X8" s="475" t="str">
        <f>IF(Summary!$AL117="E","E","")</f>
        <v/>
      </c>
      <c r="Y8" s="475" t="str">
        <f>IF(Summary!$AM117="Y","R","")</f>
        <v/>
      </c>
      <c r="AA8" s="472"/>
      <c r="AB8" s="287"/>
      <c r="AC8" s="288"/>
    </row>
    <row r="9" spans="2:30" ht="12.95" customHeight="1" thickBot="1">
      <c r="B9" s="360"/>
      <c r="C9" s="374" t="s">
        <v>275</v>
      </c>
      <c r="D9" s="297" t="str">
        <f>IF(Badges!$V172="A","/","")</f>
        <v/>
      </c>
      <c r="E9" s="297" t="str">
        <f>IF(Badges!$V176="A","/","")</f>
        <v/>
      </c>
      <c r="F9" s="297" t="str">
        <f>IF(Badges!$V180="A","/","")</f>
        <v/>
      </c>
      <c r="G9" s="297" t="str">
        <f>IF(Badges!$V184="A","/","")</f>
        <v/>
      </c>
      <c r="H9" s="297" t="str">
        <f>IF(Badges!$V188="A","/","")</f>
        <v/>
      </c>
      <c r="I9" s="295" t="str">
        <f>IF(Summary!$AL11="E","E","")</f>
        <v/>
      </c>
      <c r="J9" s="295" t="str">
        <f>IF(Summary!$AM11="Y","R","")</f>
        <v/>
      </c>
      <c r="L9" s="360"/>
      <c r="M9" s="366" t="s">
        <v>1088</v>
      </c>
      <c r="N9" s="367"/>
      <c r="O9" s="367"/>
      <c r="P9" s="367"/>
      <c r="Q9" s="367"/>
      <c r="R9" s="368"/>
      <c r="S9" s="301" t="str">
        <f>IF(Summary!$AL69="E","E","")</f>
        <v/>
      </c>
      <c r="T9" s="301" t="str">
        <f>IF(Summary!$AM69="Y","R","")</f>
        <v/>
      </c>
      <c r="W9" s="476" t="str">
        <f>'Fun Patches'!C10</f>
        <v>&lt;List Patch Here&gt;</v>
      </c>
      <c r="X9" s="475" t="str">
        <f>IF(Summary!$AL118="E","E","")</f>
        <v/>
      </c>
      <c r="Y9" s="475" t="str">
        <f>IF(Summary!$AM118="Y","R","")</f>
        <v/>
      </c>
      <c r="AA9" s="472"/>
      <c r="AB9" s="287"/>
      <c r="AC9" s="288"/>
    </row>
    <row r="10" spans="2:30" ht="12.95" customHeight="1">
      <c r="B10" s="360"/>
      <c r="C10" s="361" t="s">
        <v>278</v>
      </c>
      <c r="D10" s="292" t="str">
        <f>IF(Badges!$V195="A","/","")</f>
        <v/>
      </c>
      <c r="E10" s="292" t="str">
        <f>IF(Badges!$V199="A","/","")</f>
        <v/>
      </c>
      <c r="F10" s="292" t="str">
        <f>IF(Badges!$V202="A","/","")</f>
        <v/>
      </c>
      <c r="G10" s="292" t="str">
        <f>IF(Badges!$V206="A","/","")</f>
        <v/>
      </c>
      <c r="H10" s="292" t="str">
        <f>IF(Badges!$V210="A","/","")</f>
        <v/>
      </c>
      <c r="I10" s="293" t="str">
        <f>IF(Summary!$AL12="E","E","")</f>
        <v/>
      </c>
      <c r="J10" s="293" t="str">
        <f>IF(Summary!$AM12="Y","R","")</f>
        <v/>
      </c>
      <c r="K10" s="285" t="str">
        <f>IF(COUNT(#REF!)=4,MAX(#REF!),"")</f>
        <v/>
      </c>
      <c r="L10" s="360"/>
      <c r="M10" s="366" t="s">
        <v>1089</v>
      </c>
      <c r="N10" s="367"/>
      <c r="O10" s="367"/>
      <c r="P10" s="367"/>
      <c r="Q10" s="367"/>
      <c r="R10" s="368"/>
      <c r="S10" s="301" t="str">
        <f>IF(Summary!$AL70="E","E","")</f>
        <v/>
      </c>
      <c r="T10" s="301" t="str">
        <f>IF(Summary!$AM70="Y","R","")</f>
        <v/>
      </c>
      <c r="W10" s="476" t="str">
        <f>'Fun Patches'!C11</f>
        <v>&lt;List Patch Here&gt;</v>
      </c>
      <c r="X10" s="475" t="str">
        <f>IF(Summary!$AL119="E","E","")</f>
        <v/>
      </c>
      <c r="Y10" s="475" t="str">
        <f>IF(Summary!$AM119="Y","R","")</f>
        <v/>
      </c>
      <c r="AA10" s="472"/>
      <c r="AB10" s="287"/>
      <c r="AC10" s="288"/>
    </row>
    <row r="11" spans="2:30" ht="12.95" customHeight="1" thickBot="1">
      <c r="B11" s="360"/>
      <c r="C11" s="365" t="s">
        <v>297</v>
      </c>
      <c r="D11" s="334" t="str">
        <f>IF(Badges!$V217="A","/","")</f>
        <v/>
      </c>
      <c r="E11" s="334" t="str">
        <f>IF(Badges!$V221="A","/","")</f>
        <v/>
      </c>
      <c r="F11" s="334" t="str">
        <f>IF(Badges!$V225="A","/","")</f>
        <v/>
      </c>
      <c r="G11" s="334" t="str">
        <f>IF(Badges!$V229="A","/","")</f>
        <v/>
      </c>
      <c r="H11" s="334" t="str">
        <f>IF(Badges!$V233="A","/","")</f>
        <v/>
      </c>
      <c r="I11" s="301" t="str">
        <f>IF(Summary!$AL13="E","E","")</f>
        <v/>
      </c>
      <c r="J11" s="301" t="str">
        <f>IF(Summary!$AM13="Y","R","")</f>
        <v/>
      </c>
      <c r="L11" s="360"/>
      <c r="M11" s="375" t="s">
        <v>1090</v>
      </c>
      <c r="N11" s="376"/>
      <c r="O11" s="376"/>
      <c r="P11" s="376"/>
      <c r="Q11" s="376"/>
      <c r="R11" s="377"/>
      <c r="S11" s="298" t="str">
        <f>IF(Summary!$AL71="E","E","")</f>
        <v/>
      </c>
      <c r="T11" s="298" t="str">
        <f>IF(Summary!$AM71="Y","R","")</f>
        <v/>
      </c>
      <c r="U11" s="354" t="str">
        <f>IF(COUNTIF(S8:S11,"E")=4,"C"," ")</f>
        <v xml:space="preserve"> </v>
      </c>
      <c r="W11" s="476" t="str">
        <f>'Fun Patches'!C12</f>
        <v>&lt;List Patch Here&gt;</v>
      </c>
      <c r="X11" s="475" t="str">
        <f>IF(Summary!$AL120="E","E","")</f>
        <v/>
      </c>
      <c r="Y11" s="475" t="str">
        <f>IF(Summary!$AM120="Y","R","")</f>
        <v/>
      </c>
      <c r="AA11" s="472"/>
      <c r="AB11" s="287"/>
      <c r="AC11" s="288"/>
    </row>
    <row r="12" spans="2:30" ht="12.95" customHeight="1" thickBot="1">
      <c r="B12" s="360"/>
      <c r="C12" s="365" t="s">
        <v>319</v>
      </c>
      <c r="D12" s="297" t="str">
        <f>IF(Badges!$V263="A","/","")</f>
        <v/>
      </c>
      <c r="E12" s="297" t="str">
        <f>IF(Badges!$V267="A","/","")</f>
        <v/>
      </c>
      <c r="F12" s="297" t="str">
        <f>IF(Badges!$V271="A","/","")</f>
        <v/>
      </c>
      <c r="G12" s="297" t="str">
        <f>IF(Badges!$V275="A","/","")</f>
        <v/>
      </c>
      <c r="H12" s="297" t="str">
        <f>IF(Badges!$V279="A","/","")</f>
        <v/>
      </c>
      <c r="I12" s="295" t="str">
        <f>IF(Summary!$AL15="E","E","")</f>
        <v/>
      </c>
      <c r="J12" s="295" t="str">
        <f>IF(Summary!$AM15="Y","R","")</f>
        <v/>
      </c>
      <c r="L12" s="360"/>
      <c r="M12" s="378" t="s">
        <v>1055</v>
      </c>
      <c r="N12" s="379"/>
      <c r="O12" s="379"/>
      <c r="P12" s="379"/>
      <c r="Q12" s="379"/>
      <c r="R12" s="380"/>
      <c r="S12" s="299" t="str">
        <f>IF(Summary!$AL77="E","E","")</f>
        <v/>
      </c>
      <c r="T12" s="299" t="str">
        <f>IF(Summary!$AM77="Y","R","")</f>
        <v/>
      </c>
      <c r="W12" s="476" t="str">
        <f>'Fun Patches'!C13</f>
        <v>&lt;List Patch Here&gt;</v>
      </c>
      <c r="X12" s="475" t="str">
        <f>IF(Summary!$AL121="E","E","")</f>
        <v/>
      </c>
      <c r="Y12" s="475" t="str">
        <f>IF(Summary!$AM121="Y","R","")</f>
        <v/>
      </c>
      <c r="AA12" s="472"/>
      <c r="AB12" s="287"/>
      <c r="AC12" s="288"/>
    </row>
    <row r="13" spans="2:30" ht="12.95" customHeight="1">
      <c r="B13" s="360"/>
      <c r="C13" s="370" t="s">
        <v>372</v>
      </c>
      <c r="D13" s="292" t="str">
        <f>IF(Badges!$V322="A","/","")</f>
        <v/>
      </c>
      <c r="E13" s="292" t="str">
        <f>IF(Badges!$V326="A","/","")</f>
        <v/>
      </c>
      <c r="F13" s="292" t="str">
        <f>IF(Badges!$V330="A","/","")</f>
        <v/>
      </c>
      <c r="G13" s="292" t="str">
        <f>IF(Badges!$V334="A","/","")</f>
        <v/>
      </c>
      <c r="H13" s="292" t="str">
        <f>IF(Badges!$V338="A","/","")</f>
        <v/>
      </c>
      <c r="I13" s="293" t="str">
        <f>IF(Summary!$AL18="E","E","")</f>
        <v/>
      </c>
      <c r="J13" s="293" t="str">
        <f>IF(Summary!$AM18="Y","R","")</f>
        <v/>
      </c>
      <c r="L13" s="360"/>
      <c r="M13" s="366" t="s">
        <v>925</v>
      </c>
      <c r="N13" s="367"/>
      <c r="O13" s="367"/>
      <c r="P13" s="367"/>
      <c r="Q13" s="367"/>
      <c r="R13" s="368"/>
      <c r="S13" s="301" t="str">
        <f>IF(Summary!$AL74="E","E","")</f>
        <v/>
      </c>
      <c r="T13" s="301" t="str">
        <f>IF(Summary!$AM74="Y","R","")</f>
        <v/>
      </c>
      <c r="W13" s="476" t="str">
        <f>'Fun Patches'!C14</f>
        <v>&lt;List Patch Here&gt;</v>
      </c>
      <c r="X13" s="475" t="str">
        <f>IF(Summary!$AL122="E","E","")</f>
        <v/>
      </c>
      <c r="Y13" s="475" t="str">
        <f>IF(Summary!$AM122="Y","R","")</f>
        <v/>
      </c>
      <c r="AA13" s="472"/>
      <c r="AB13" s="287"/>
      <c r="AC13" s="288"/>
    </row>
    <row r="14" spans="2:30" ht="12.95" customHeight="1">
      <c r="B14" s="360"/>
      <c r="C14" s="365" t="s">
        <v>393</v>
      </c>
      <c r="D14" s="334" t="str">
        <f>IF(Badges!$V345="A","/","")</f>
        <v/>
      </c>
      <c r="E14" s="334" t="str">
        <f>IF(Badges!$V349="A","/","")</f>
        <v/>
      </c>
      <c r="F14" s="334" t="str">
        <f>IF(Badges!$V353="A","/","")</f>
        <v/>
      </c>
      <c r="G14" s="334" t="str">
        <f>IF(Badges!$V357="A","/","")</f>
        <v/>
      </c>
      <c r="H14" s="334" t="str">
        <f>IF(Badges!$V361="A","/","")</f>
        <v/>
      </c>
      <c r="I14" s="301" t="str">
        <f>IF(Summary!$AL19="E","E","")</f>
        <v/>
      </c>
      <c r="J14" s="301" t="str">
        <f>IF(Summary!$AM19="Y","R","")</f>
        <v/>
      </c>
      <c r="K14" s="285" t="str">
        <f>IF(COUNT(#REF!)=4,MAX(#REF!),"")</f>
        <v/>
      </c>
      <c r="L14" s="360"/>
      <c r="M14" s="366" t="s">
        <v>927</v>
      </c>
      <c r="N14" s="367"/>
      <c r="O14" s="367"/>
      <c r="P14" s="367"/>
      <c r="Q14" s="367"/>
      <c r="R14" s="368"/>
      <c r="S14" s="301" t="str">
        <f>IF(Summary!$AL75="E","E","")</f>
        <v/>
      </c>
      <c r="T14" s="301" t="str">
        <f>IF(Summary!$AM75="Y","R","")</f>
        <v/>
      </c>
      <c r="W14" s="476" t="str">
        <f>'Fun Patches'!C15</f>
        <v>&lt;List Patch Here&gt;</v>
      </c>
      <c r="X14" s="475" t="str">
        <f>IF(Summary!$AL123="E","E","")</f>
        <v/>
      </c>
      <c r="Y14" s="475" t="str">
        <f>IF(Summary!$AM123="Y","R","")</f>
        <v/>
      </c>
      <c r="AA14" s="472"/>
      <c r="AB14" s="287"/>
      <c r="AC14" s="288"/>
    </row>
    <row r="15" spans="2:30" ht="12.95" customHeight="1" thickBot="1">
      <c r="B15" s="360"/>
      <c r="C15" s="374" t="s">
        <v>414</v>
      </c>
      <c r="D15" s="297" t="str">
        <f>IF(Badges!$V368="A","/","")</f>
        <v/>
      </c>
      <c r="E15" s="297" t="str">
        <f>IF(Badges!$V372="A","/","")</f>
        <v/>
      </c>
      <c r="F15" s="297" t="str">
        <f>IF(Badges!$V376="A","/","")</f>
        <v/>
      </c>
      <c r="G15" s="297" t="str">
        <f>IF(Badges!$V380="A","/","")</f>
        <v/>
      </c>
      <c r="H15" s="297" t="str">
        <f>IF(Badges!$V384="A","/","")</f>
        <v/>
      </c>
      <c r="I15" s="295" t="str">
        <f>IF(Summary!$AL20="E","E","")</f>
        <v/>
      </c>
      <c r="J15" s="295" t="str">
        <f>IF(Summary!$AM20="Y","R","")</f>
        <v/>
      </c>
      <c r="L15" s="360"/>
      <c r="M15" s="371" t="s">
        <v>929</v>
      </c>
      <c r="N15" s="372"/>
      <c r="O15" s="372"/>
      <c r="P15" s="372"/>
      <c r="Q15" s="372"/>
      <c r="R15" s="373"/>
      <c r="S15" s="295" t="str">
        <f>IF(Summary!$AL76="E","E","")</f>
        <v/>
      </c>
      <c r="T15" s="295" t="str">
        <f>IF(Summary!$AM76="Y","R","")</f>
        <v/>
      </c>
      <c r="U15" s="354" t="str">
        <f>IF(COUNTIF(S12:S15,"E")=4,"C"," ")</f>
        <v xml:space="preserve"> </v>
      </c>
      <c r="W15" s="476" t="str">
        <f>'Fun Patches'!C16</f>
        <v>&lt;List Patch Here&gt;</v>
      </c>
      <c r="X15" s="475" t="str">
        <f>IF(Summary!$AL124="E","E","")</f>
        <v/>
      </c>
      <c r="Y15" s="475" t="str">
        <f>IF(Summary!$AM124="Y","R","")</f>
        <v/>
      </c>
      <c r="AA15" s="472"/>
      <c r="AB15" s="287"/>
      <c r="AC15" s="288"/>
    </row>
    <row r="16" spans="2:30" ht="12.95" customHeight="1">
      <c r="B16" s="360"/>
      <c r="C16" s="365" t="s">
        <v>435</v>
      </c>
      <c r="D16" s="292" t="str">
        <f>IF(Badges!$V391="A","/","")</f>
        <v/>
      </c>
      <c r="E16" s="292" t="str">
        <f>IF(Badges!$V395="A","/","")</f>
        <v/>
      </c>
      <c r="F16" s="292" t="str">
        <f>IF(Badges!$V399="A","/","")</f>
        <v/>
      </c>
      <c r="G16" s="292" t="str">
        <f>IF(Badges!$V403="A","/","")</f>
        <v/>
      </c>
      <c r="H16" s="292" t="str">
        <f>IF(Badges!$V407="A","/","")</f>
        <v/>
      </c>
      <c r="I16" s="293" t="str">
        <f>IF(Summary!$AL21="E","E","")</f>
        <v/>
      </c>
      <c r="J16" s="293" t="str">
        <f>IF(Summary!$AM21="Y","R","")</f>
        <v/>
      </c>
      <c r="L16" s="360"/>
      <c r="M16" s="361" t="s">
        <v>1056</v>
      </c>
      <c r="N16" s="292" t="str">
        <f>IF(Badges!$V240="A","/","")</f>
        <v/>
      </c>
      <c r="O16" s="292" t="str">
        <f>IF(Badges!$V244="A","/","")</f>
        <v/>
      </c>
      <c r="P16" s="292" t="str">
        <f>IF(Badges!$V248="A","/","")</f>
        <v/>
      </c>
      <c r="Q16" s="292" t="str">
        <f>IF(Badges!$V252="A","/","")</f>
        <v/>
      </c>
      <c r="R16" s="292" t="str">
        <f>IF(Badges!$V256="A","/","")</f>
        <v/>
      </c>
      <c r="S16" s="293" t="str">
        <f>IF(Summary!$AL14="E","E","")</f>
        <v/>
      </c>
      <c r="T16" s="293" t="str">
        <f>IF(Summary!$AM14="Y","R","")</f>
        <v/>
      </c>
      <c r="W16" s="476" t="str">
        <f>'Fun Patches'!C17</f>
        <v>&lt;List Patch Here&gt;</v>
      </c>
      <c r="X16" s="475" t="str">
        <f>IF(Summary!$AL125="E","E","")</f>
        <v/>
      </c>
      <c r="Y16" s="475" t="str">
        <f>IF(Summary!$AM125="Y","R","")</f>
        <v/>
      </c>
      <c r="AA16" s="472"/>
      <c r="AB16" s="287"/>
      <c r="AC16" s="288"/>
    </row>
    <row r="17" spans="2:29" ht="12.95" customHeight="1">
      <c r="B17" s="360"/>
      <c r="C17" s="365" t="s">
        <v>456</v>
      </c>
      <c r="D17" s="334" t="str">
        <f>IF(Badges!$V414="A","/","")</f>
        <v/>
      </c>
      <c r="E17" s="334" t="str">
        <f>IF(Badges!$V418="A","/","")</f>
        <v/>
      </c>
      <c r="F17" s="334" t="str">
        <f>IF(Badges!$V422="A","/","")</f>
        <v/>
      </c>
      <c r="G17" s="334" t="str">
        <f>IF(Badges!$V426="A","/","")</f>
        <v/>
      </c>
      <c r="H17" s="334" t="str">
        <f>IF(Badges!$V430="A","/","")</f>
        <v/>
      </c>
      <c r="I17" s="301" t="str">
        <f>IF(Summary!$AL22="E","E","")</f>
        <v/>
      </c>
      <c r="J17" s="301" t="str">
        <f>IF(Summary!$AM22="Y","R","")</f>
        <v/>
      </c>
      <c r="L17" s="360"/>
      <c r="M17" s="365" t="s">
        <v>1057</v>
      </c>
      <c r="N17" s="292" t="str">
        <f>IF(Badges!$V299="A","/","")</f>
        <v/>
      </c>
      <c r="O17" s="292" t="str">
        <f>IF(Badges!$V303="A","/","")</f>
        <v/>
      </c>
      <c r="P17" s="292" t="str">
        <f>IF(Badges!$V307="A","/","")</f>
        <v/>
      </c>
      <c r="Q17" s="292" t="str">
        <f>IF(Badges!$V311="A","/","")</f>
        <v/>
      </c>
      <c r="R17" s="292" t="str">
        <f>IF(Badges!$V315="A","/","")</f>
        <v/>
      </c>
      <c r="S17" s="293" t="str">
        <f>IF(Summary!$AL17="E","E","")</f>
        <v/>
      </c>
      <c r="T17" s="293" t="str">
        <f>IF(Summary!$AM17="Y","R","")</f>
        <v/>
      </c>
      <c r="W17" s="476" t="str">
        <f>'Fun Patches'!C18</f>
        <v>&lt;List Patch Here&gt;</v>
      </c>
      <c r="X17" s="475" t="str">
        <f>IF(Summary!$AL126="E","E","")</f>
        <v/>
      </c>
      <c r="Y17" s="475" t="str">
        <f>IF(Summary!$AM126="Y","R","")</f>
        <v/>
      </c>
      <c r="AA17" s="472"/>
      <c r="AB17" s="287"/>
      <c r="AC17" s="288"/>
    </row>
    <row r="18" spans="2:29" ht="12.95" customHeight="1" thickBot="1">
      <c r="B18" s="360"/>
      <c r="C18" s="365" t="s">
        <v>477</v>
      </c>
      <c r="D18" s="297" t="str">
        <f>IF(Badges!$V437="A","/","")</f>
        <v/>
      </c>
      <c r="E18" s="297" t="str">
        <f>IF(Badges!$V441="A","/","")</f>
        <v/>
      </c>
      <c r="F18" s="297" t="str">
        <f>IF(Badges!$V445="A","/","")</f>
        <v/>
      </c>
      <c r="G18" s="297" t="str">
        <f>IF(Badges!$V449="A","/","")</f>
        <v/>
      </c>
      <c r="H18" s="297" t="str">
        <f>IF(Badges!$V453="A","/","")</f>
        <v/>
      </c>
      <c r="I18" s="295" t="str">
        <f>IF(Summary!$AL23="E","E","")</f>
        <v/>
      </c>
      <c r="J18" s="295" t="str">
        <f>IF(Summary!$AM23="Y","R","")</f>
        <v/>
      </c>
      <c r="K18" s="285" t="str">
        <f>IF(COUNT(#REF!)=4,MAX(#REF!),"")</f>
        <v/>
      </c>
      <c r="L18" s="360"/>
      <c r="M18" s="365" t="s">
        <v>1058</v>
      </c>
      <c r="N18" s="292" t="str">
        <f>IF(Badges!$V57="A","/","")</f>
        <v/>
      </c>
      <c r="O18" s="292" t="str">
        <f>IF(Badges!$V61="A","/","")</f>
        <v/>
      </c>
      <c r="P18" s="292" t="str">
        <f>IF(Badges!$V65="A","/","")</f>
        <v/>
      </c>
      <c r="Q18" s="292" t="str">
        <f>IF(Badges!$V69="A","/","")</f>
        <v/>
      </c>
      <c r="R18" s="292" t="str">
        <f>IF(Badges!$V73="A","/","")</f>
        <v/>
      </c>
      <c r="S18" s="293" t="str">
        <f>IF(Summary!$AL6="E","E","")</f>
        <v/>
      </c>
      <c r="T18" s="293" t="str">
        <f>IF(Summary!$AM6="Y","R","")</f>
        <v/>
      </c>
      <c r="W18" s="476" t="str">
        <f>'Fun Patches'!C19</f>
        <v>&lt;List Patch Here&gt;</v>
      </c>
      <c r="X18" s="475" t="str">
        <f>IF(Summary!$AL127="E","E","")</f>
        <v/>
      </c>
      <c r="Y18" s="475" t="str">
        <f>IF(Summary!$AM127="Y","R","")</f>
        <v/>
      </c>
      <c r="AA18" s="472"/>
      <c r="AB18" s="287"/>
      <c r="AC18" s="288"/>
    </row>
    <row r="19" spans="2:29" ht="12.95" customHeight="1" thickBot="1">
      <c r="B19" s="360"/>
      <c r="C19" s="370" t="s">
        <v>530</v>
      </c>
      <c r="D19" s="292" t="str">
        <f>IF(Badges!$V496="A","/","")</f>
        <v/>
      </c>
      <c r="E19" s="292" t="str">
        <f>IF(Badges!$V500="A","/","")</f>
        <v/>
      </c>
      <c r="F19" s="292" t="str">
        <f>IF(Badges!$V504="A","/","")</f>
        <v/>
      </c>
      <c r="G19" s="292" t="str">
        <f>IF(Badges!$V508="A","/","")</f>
        <v/>
      </c>
      <c r="H19" s="292" t="str">
        <f>IF(Badges!$V512="A","/","")</f>
        <v/>
      </c>
      <c r="I19" s="293" t="str">
        <f>IF(Summary!$AL26="E","E","")</f>
        <v/>
      </c>
      <c r="J19" s="293" t="str">
        <f>IF(Summary!$AM26="Y","R","")</f>
        <v/>
      </c>
      <c r="L19" s="360"/>
      <c r="M19" s="381" t="s">
        <v>1091</v>
      </c>
      <c r="N19" s="376"/>
      <c r="O19" s="376"/>
      <c r="P19" s="376"/>
      <c r="Q19" s="376"/>
      <c r="R19" s="377"/>
      <c r="S19" s="295" t="str">
        <f>IF(Summary!$AL78="E","E","")</f>
        <v/>
      </c>
      <c r="T19" s="295" t="str">
        <f>IF(Summary!$AM78="Y","R","")</f>
        <v/>
      </c>
      <c r="U19" s="354" t="str">
        <f>IF(COUNTIF(S16:S19,"E")=4,"C"," ")</f>
        <v xml:space="preserve"> </v>
      </c>
      <c r="W19" s="476" t="str">
        <f>'Fun Patches'!C20</f>
        <v>&lt;List Patch Here&gt;</v>
      </c>
      <c r="X19" s="475" t="str">
        <f>IF(Summary!$AL128="E","E","")</f>
        <v/>
      </c>
      <c r="Y19" s="475" t="str">
        <f>IF(Summary!$AM128="Y","R","")</f>
        <v/>
      </c>
      <c r="AA19" s="472"/>
      <c r="AB19" s="287"/>
      <c r="AC19" s="288"/>
    </row>
    <row r="20" spans="2:29" ht="12.95" customHeight="1">
      <c r="B20" s="360"/>
      <c r="C20" s="365" t="s">
        <v>551</v>
      </c>
      <c r="D20" s="334" t="str">
        <f>IF(Badges!$V519="A","/","")</f>
        <v/>
      </c>
      <c r="E20" s="334" t="str">
        <f>IF(Badges!$V523="A","/","")</f>
        <v/>
      </c>
      <c r="F20" s="334" t="str">
        <f>IF(Badges!$V527="A","/","")</f>
        <v/>
      </c>
      <c r="G20" s="334" t="str">
        <f>IF(Badges!$V531="A","/","")</f>
        <v/>
      </c>
      <c r="H20" s="334" t="str">
        <f>IF(Badges!$V535="A","/","")</f>
        <v/>
      </c>
      <c r="I20" s="301" t="str">
        <f>IF(Summary!$AL27="E","E","")</f>
        <v/>
      </c>
      <c r="J20" s="301" t="str">
        <f>IF(Summary!$AM27="Y","R","")</f>
        <v/>
      </c>
      <c r="L20" s="360"/>
      <c r="M20" s="378" t="s">
        <v>935</v>
      </c>
      <c r="N20" s="379"/>
      <c r="O20" s="379"/>
      <c r="P20" s="379"/>
      <c r="Q20" s="379"/>
      <c r="R20" s="380"/>
      <c r="S20" s="293" t="str">
        <f>IF(Summary!$AL79="E","E","")</f>
        <v/>
      </c>
      <c r="T20" s="293" t="str">
        <f>IF(Summary!$AM79="Y","R","")</f>
        <v/>
      </c>
      <c r="W20" s="476" t="str">
        <f>'Fun Patches'!C21</f>
        <v>&lt;List Patch Here&gt;</v>
      </c>
      <c r="X20" s="475" t="str">
        <f>IF(Summary!$AL129="E","E","")</f>
        <v/>
      </c>
      <c r="Y20" s="475" t="str">
        <f>IF(Summary!$AM129="Y","R","")</f>
        <v/>
      </c>
      <c r="AA20" s="472"/>
      <c r="AB20" s="287"/>
      <c r="AC20" s="288"/>
    </row>
    <row r="21" spans="2:29" ht="12.95" customHeight="1" thickBot="1">
      <c r="B21" s="360"/>
      <c r="C21" s="374" t="s">
        <v>572</v>
      </c>
      <c r="D21" s="297" t="str">
        <f>IF(Badges!$V542="A","/","")</f>
        <v/>
      </c>
      <c r="E21" s="297" t="str">
        <f>IF(Badges!$V546="A","/","")</f>
        <v/>
      </c>
      <c r="F21" s="297" t="str">
        <f>IF(Badges!$V550="A","/","")</f>
        <v/>
      </c>
      <c r="G21" s="297" t="str">
        <f>IF(Badges!$V554="A","/","")</f>
        <v/>
      </c>
      <c r="H21" s="297" t="str">
        <f>IF(Badges!$V558="A","/","")</f>
        <v/>
      </c>
      <c r="I21" s="295" t="str">
        <f>IF(Summary!$AL28="E","E","")</f>
        <v/>
      </c>
      <c r="J21" s="295" t="str">
        <f>IF(Summary!$AM28="Y","R","")</f>
        <v/>
      </c>
      <c r="L21" s="360"/>
      <c r="M21" s="371" t="s">
        <v>1092</v>
      </c>
      <c r="N21" s="372"/>
      <c r="O21" s="372"/>
      <c r="P21" s="372"/>
      <c r="Q21" s="372"/>
      <c r="R21" s="373"/>
      <c r="S21" s="295" t="str">
        <f>IF(Summary!$AL80="E","E","")</f>
        <v/>
      </c>
      <c r="T21" s="295" t="str">
        <f>IF(Summary!$AM80="Y","R","")</f>
        <v/>
      </c>
      <c r="U21" s="354" t="str">
        <f>IF(COUNTIF(S20:S21,"E")=2,"C"," ")</f>
        <v xml:space="preserve"> </v>
      </c>
      <c r="W21" s="476" t="str">
        <f>'Fun Patches'!C22</f>
        <v>&lt;List Patch Here&gt;</v>
      </c>
      <c r="X21" s="475" t="str">
        <f>IF(Summary!$AL130="E","E","")</f>
        <v/>
      </c>
      <c r="Y21" s="475" t="str">
        <f>IF(Summary!$AM130="Y","R","")</f>
        <v/>
      </c>
      <c r="AA21" s="472"/>
      <c r="AB21" s="287"/>
      <c r="AC21" s="288"/>
    </row>
    <row r="22" spans="2:29" ht="12.95" customHeight="1">
      <c r="B22" s="360"/>
      <c r="C22" s="365" t="s">
        <v>593</v>
      </c>
      <c r="D22" s="292" t="str">
        <f>IF(Badges!$V565="A","/","")</f>
        <v/>
      </c>
      <c r="E22" s="292" t="str">
        <f>IF(Badges!$V569="A","/","")</f>
        <v/>
      </c>
      <c r="F22" s="292" t="str">
        <f>IF(Badges!$V573="A","/","")</f>
        <v/>
      </c>
      <c r="G22" s="292" t="str">
        <f>IF(Badges!$V577="A","/","")</f>
        <v/>
      </c>
      <c r="H22" s="292" t="str">
        <f>IF(Badges!$V581="A","/","")</f>
        <v/>
      </c>
      <c r="I22" s="293" t="str">
        <f>IF(Summary!$AL29="E","E","")</f>
        <v/>
      </c>
      <c r="J22" s="293" t="str">
        <f>IF(Summary!$AM29="Y","R","")</f>
        <v/>
      </c>
      <c r="K22" s="285" t="str">
        <f>IF(COUNT(#REF!)=2,MAX(#REF!),"")</f>
        <v/>
      </c>
      <c r="L22" s="360"/>
      <c r="M22" s="362" t="s">
        <v>942</v>
      </c>
      <c r="N22" s="363"/>
      <c r="O22" s="363"/>
      <c r="P22" s="363"/>
      <c r="Q22" s="363"/>
      <c r="R22" s="364"/>
      <c r="S22" s="293" t="str">
        <f>IF(Summary!$AL81="E","E","")</f>
        <v/>
      </c>
      <c r="T22" s="293" t="str">
        <f>IF(Summary!$AM81="Y","R","")</f>
        <v/>
      </c>
      <c r="U22" s="354" t="str">
        <f>IF(COUNTIF(S22:S23,"E")=2,"C"," ")</f>
        <v xml:space="preserve"> </v>
      </c>
      <c r="W22" s="476" t="str">
        <f>'Fun Patches'!C23</f>
        <v>&lt;List Patch Here&gt;</v>
      </c>
      <c r="X22" s="475" t="str">
        <f>IF(Summary!$AL131="E","E","")</f>
        <v/>
      </c>
      <c r="Y22" s="475" t="str">
        <f>IF(Summary!$AM131="Y","R","")</f>
        <v/>
      </c>
      <c r="AA22" s="472"/>
      <c r="AB22" s="287"/>
      <c r="AC22" s="288"/>
    </row>
    <row r="23" spans="2:29" ht="12.95" customHeight="1" thickBot="1">
      <c r="B23" s="360"/>
      <c r="C23" s="365" t="s">
        <v>614</v>
      </c>
      <c r="D23" s="334" t="str">
        <f>IF(Badges!$V588="A","/","")</f>
        <v/>
      </c>
      <c r="E23" s="334" t="str">
        <f>IF(Badges!$V592="A","/","")</f>
        <v/>
      </c>
      <c r="F23" s="334" t="str">
        <f>IF(Badges!$V596="A","/","")</f>
        <v/>
      </c>
      <c r="G23" s="334" t="str">
        <f>IF(Badges!$V600="A","/","")</f>
        <v/>
      </c>
      <c r="H23" s="334" t="str">
        <f>IF(Badges!$V604="A","/","")</f>
        <v/>
      </c>
      <c r="I23" s="301" t="str">
        <f>IF(Summary!$AL30="E","E","")</f>
        <v/>
      </c>
      <c r="J23" s="301" t="str">
        <f>IF(Summary!$AM30="Y","R","")</f>
        <v/>
      </c>
      <c r="L23" s="360"/>
      <c r="M23" s="375" t="s">
        <v>1093</v>
      </c>
      <c r="N23" s="376"/>
      <c r="O23" s="376"/>
      <c r="P23" s="376"/>
      <c r="Q23" s="376"/>
      <c r="R23" s="377"/>
      <c r="S23" s="295" t="str">
        <f>IF(Summary!$AL82="E","E","")</f>
        <v/>
      </c>
      <c r="T23" s="295" t="str">
        <f>IF(Summary!$AM82="Y","R","")</f>
        <v/>
      </c>
      <c r="U23" s="354" t="str">
        <f>IF(COUNTIF(S24:S25,"E")=2,"C"," ")</f>
        <v xml:space="preserve"> </v>
      </c>
      <c r="W23" s="476" t="str">
        <f>'Fun Patches'!C24</f>
        <v>&lt;List Patch Here&gt;</v>
      </c>
      <c r="X23" s="475" t="str">
        <f>IF(Summary!$AL132="E","E","")</f>
        <v/>
      </c>
      <c r="Y23" s="475" t="str">
        <f>IF(Summary!$AM132="Y","R","")</f>
        <v/>
      </c>
      <c r="AA23" s="472"/>
      <c r="AB23" s="287"/>
      <c r="AC23" s="288"/>
    </row>
    <row r="24" spans="2:29" ht="12.95" customHeight="1" thickBot="1">
      <c r="B24" s="360"/>
      <c r="C24" s="365" t="s">
        <v>635</v>
      </c>
      <c r="D24" s="297" t="str">
        <f>IF(Badges!$V611="A","/","")</f>
        <v/>
      </c>
      <c r="E24" s="297" t="str">
        <f>IF(Badges!$V615="A","/","")</f>
        <v/>
      </c>
      <c r="F24" s="297" t="str">
        <f>IF(Badges!$V619="A","/","")</f>
        <v/>
      </c>
      <c r="G24" s="297" t="str">
        <f>IF(Badges!$V623="A","/","")</f>
        <v/>
      </c>
      <c r="H24" s="297" t="str">
        <f>IF(Badges!$V627="A","/","")</f>
        <v/>
      </c>
      <c r="I24" s="295" t="str">
        <f>IF(Summary!$AL31="E","E","")</f>
        <v/>
      </c>
      <c r="J24" s="295" t="str">
        <f>IF(Summary!$AM31="Y","R","")</f>
        <v/>
      </c>
      <c r="K24" s="285" t="str">
        <f>IF(COUNT(#REF!)=2,MAX(#REF!),"")</f>
        <v/>
      </c>
      <c r="L24" s="360"/>
      <c r="M24" s="378" t="s">
        <v>948</v>
      </c>
      <c r="N24" s="379"/>
      <c r="O24" s="379"/>
      <c r="P24" s="379"/>
      <c r="Q24" s="379"/>
      <c r="R24" s="380"/>
      <c r="S24" s="293" t="str">
        <f>IF(Summary!$AL83="E","E","")</f>
        <v/>
      </c>
      <c r="T24" s="293" t="str">
        <f>IF(Summary!$AM83="Y","R","")</f>
        <v/>
      </c>
      <c r="U24" s="439"/>
      <c r="W24" s="476" t="str">
        <f>'Fun Patches'!C25</f>
        <v>&lt;List Patch Here&gt;</v>
      </c>
      <c r="X24" s="475" t="str">
        <f>IF(Summary!$AL133="E","E","")</f>
        <v/>
      </c>
      <c r="Y24" s="475" t="str">
        <f>IF(Summary!$AM133="Y","R","")</f>
        <v/>
      </c>
      <c r="AA24" s="472"/>
      <c r="AB24" s="287"/>
      <c r="AC24" s="288"/>
    </row>
    <row r="25" spans="2:29" ht="12.95" customHeight="1">
      <c r="B25" s="360"/>
      <c r="C25" s="370" t="s">
        <v>655</v>
      </c>
      <c r="D25" s="292" t="str">
        <f>IF(Badges!$V634="A","/","")</f>
        <v/>
      </c>
      <c r="E25" s="292" t="str">
        <f>IF(Badges!$V638="A","/","")</f>
        <v/>
      </c>
      <c r="F25" s="292" t="str">
        <f>IF(Badges!$V642="A","/","")</f>
        <v/>
      </c>
      <c r="G25" s="292" t="str">
        <f>IF(Badges!$V646="A","/","")</f>
        <v/>
      </c>
      <c r="H25" s="292" t="str">
        <f>IF(Badges!$V650="A","/","")</f>
        <v/>
      </c>
      <c r="I25" s="293" t="str">
        <f>IF(Summary!$AL32="E","E","")</f>
        <v/>
      </c>
      <c r="J25" s="293" t="str">
        <f>IF(Summary!$AM32="Y","R","")</f>
        <v/>
      </c>
      <c r="L25" s="360"/>
      <c r="M25" s="375" t="s">
        <v>1094</v>
      </c>
      <c r="N25" s="376"/>
      <c r="O25" s="376"/>
      <c r="P25" s="376"/>
      <c r="Q25" s="376"/>
      <c r="R25" s="377"/>
      <c r="S25" s="293" t="str">
        <f>IF(Summary!$AL84="E","E","")</f>
        <v/>
      </c>
      <c r="T25" s="293" t="str">
        <f>IF(Summary!$AM84="Y","R","")</f>
        <v/>
      </c>
      <c r="U25" s="607" t="s">
        <v>1136</v>
      </c>
      <c r="W25" s="476" t="str">
        <f>'Fun Patches'!C26</f>
        <v>&lt;List Patch Here&gt;</v>
      </c>
      <c r="X25" s="475" t="str">
        <f>IF(Summary!$AL134="E","E","")</f>
        <v/>
      </c>
      <c r="Y25" s="475" t="str">
        <f>IF(Summary!$AM134="Y","R","")</f>
        <v/>
      </c>
      <c r="AA25" s="472"/>
      <c r="AB25" s="287"/>
      <c r="AC25" s="288"/>
    </row>
    <row r="26" spans="2:29" ht="12.95" customHeight="1">
      <c r="B26" s="360"/>
      <c r="C26" s="365" t="s">
        <v>692</v>
      </c>
      <c r="D26" s="334" t="str">
        <f>IF(Badges!$V680="A","/","")</f>
        <v/>
      </c>
      <c r="E26" s="334" t="str">
        <f>IF(Badges!$V684="A","/","")</f>
        <v/>
      </c>
      <c r="F26" s="334" t="str">
        <f>IF(Badges!$V688="A","/","")</f>
        <v/>
      </c>
      <c r="G26" s="334" t="str">
        <f>IF(Badges!$V692="A","/","")</f>
        <v/>
      </c>
      <c r="H26" s="334" t="str">
        <f>IF(Badges!$V696="A","/","")</f>
        <v/>
      </c>
      <c r="I26" s="301" t="str">
        <f>IF(Summary!$AL34="E","E","")</f>
        <v/>
      </c>
      <c r="J26" s="301" t="str">
        <f>IF(Summary!$AM34="Y","R","")</f>
        <v/>
      </c>
      <c r="K26" s="285" t="str">
        <f>IF(COUNT(#REF!)=2,MAX(#REF!),"")</f>
        <v/>
      </c>
      <c r="L26" s="398"/>
      <c r="M26" s="398"/>
      <c r="N26" s="399"/>
      <c r="O26" s="399"/>
      <c r="P26" s="399"/>
      <c r="Q26" s="399"/>
      <c r="R26" s="399"/>
      <c r="S26" s="470"/>
      <c r="T26" s="470"/>
      <c r="U26" s="607"/>
      <c r="W26" s="476" t="str">
        <f>'Fun Patches'!C27</f>
        <v>&lt;List Patch Here&gt;</v>
      </c>
      <c r="X26" s="475" t="str">
        <f>IF(Summary!$AL135="E","E","")</f>
        <v/>
      </c>
      <c r="Y26" s="475" t="str">
        <f>IF(Summary!$AM135="Y","R","")</f>
        <v/>
      </c>
      <c r="AA26" s="472"/>
      <c r="AB26" s="287"/>
      <c r="AC26" s="288"/>
    </row>
    <row r="27" spans="2:29" ht="12.95" customHeight="1" thickBot="1">
      <c r="B27" s="360"/>
      <c r="C27" s="374" t="s">
        <v>713</v>
      </c>
      <c r="D27" s="297" t="str">
        <f>IF(Badges!$V703="A","/","")</f>
        <v/>
      </c>
      <c r="E27" s="297" t="str">
        <f>IF(Badges!$V707="A","/","")</f>
        <v/>
      </c>
      <c r="F27" s="297" t="str">
        <f>IF(Badges!$V711="A","/","")</f>
        <v/>
      </c>
      <c r="G27" s="297" t="str">
        <f>IF(Badges!$V715="A","/","")</f>
        <v/>
      </c>
      <c r="H27" s="297" t="str">
        <f>IF(Badges!$V719="A","/","")</f>
        <v/>
      </c>
      <c r="I27" s="295" t="str">
        <f>IF(Summary!$AL35="E","E","")</f>
        <v/>
      </c>
      <c r="J27" s="295" t="str">
        <f>IF(Summary!$AM35="Y","R","")</f>
        <v/>
      </c>
      <c r="L27" s="300"/>
      <c r="M27" s="300"/>
      <c r="N27" s="300"/>
      <c r="O27" s="300"/>
      <c r="P27" s="300"/>
      <c r="Q27" s="300"/>
      <c r="R27" s="300"/>
      <c r="S27" s="307"/>
      <c r="T27" s="307"/>
      <c r="U27" s="607"/>
      <c r="W27" s="476" t="str">
        <f>'Fun Patches'!C28</f>
        <v>&lt;List Patch Here&gt;</v>
      </c>
      <c r="X27" s="475" t="str">
        <f>IF(Summary!$AL136="E","E","")</f>
        <v/>
      </c>
      <c r="Y27" s="475" t="str">
        <f>IF(Summary!$AM136="Y","R","")</f>
        <v/>
      </c>
      <c r="AA27" s="472"/>
      <c r="AB27" s="287"/>
      <c r="AC27" s="288"/>
    </row>
    <row r="28" spans="2:29" ht="12.95" customHeight="1">
      <c r="B28" s="360"/>
      <c r="C28" s="365" t="s">
        <v>734</v>
      </c>
      <c r="D28" s="292" t="str">
        <f>IF(Badges!$V726="A","/","")</f>
        <v/>
      </c>
      <c r="E28" s="292" t="str">
        <f>IF(Badges!$V730="A","/","")</f>
        <v/>
      </c>
      <c r="F28" s="292" t="str">
        <f>IF(Badges!$V734="A","/","")</f>
        <v/>
      </c>
      <c r="G28" s="292" t="str">
        <f>IF(Badges!$V738="A","/","")</f>
        <v/>
      </c>
      <c r="H28" s="292" t="str">
        <f>IF(Badges!$V742="A","/","")</f>
        <v/>
      </c>
      <c r="I28" s="293" t="str">
        <f>IF(Summary!$AL36="E","E","")</f>
        <v/>
      </c>
      <c r="J28" s="293" t="str">
        <f>IF(Summary!$AM36="Y","R","")</f>
        <v/>
      </c>
      <c r="L28" s="611" t="str">
        <f>'Age-Level'!C117</f>
        <v>Investiture</v>
      </c>
      <c r="M28" s="611"/>
      <c r="N28" s="611"/>
      <c r="O28" s="611"/>
      <c r="P28" s="611"/>
      <c r="Q28" s="611"/>
      <c r="R28" s="613"/>
      <c r="S28" s="293" t="str">
        <f>IF(Summary!$AL108="E","E","")</f>
        <v/>
      </c>
      <c r="T28" s="293" t="str">
        <f>IF(Summary!$AM108="Y","R","")</f>
        <v/>
      </c>
      <c r="U28" s="607"/>
      <c r="W28" s="476" t="str">
        <f>'Fun Patches'!C29</f>
        <v>&lt;List Patch Here&gt;</v>
      </c>
      <c r="X28" s="475" t="str">
        <f>IF(Summary!$AL137="E","E","")</f>
        <v/>
      </c>
      <c r="Y28" s="475" t="str">
        <f>IF(Summary!$AM137="Y","R","")</f>
        <v/>
      </c>
      <c r="AA28" s="472"/>
      <c r="AB28" s="287"/>
      <c r="AC28" s="288"/>
    </row>
    <row r="29" spans="2:29" ht="12.95" customHeight="1">
      <c r="B29" s="360"/>
      <c r="C29" s="365" t="s">
        <v>1059</v>
      </c>
      <c r="D29" s="334" t="str">
        <f>IF(Badges!$V103="A","/","")</f>
        <v/>
      </c>
      <c r="E29" s="334" t="str">
        <f>IF(Badges!$V107="A","/","")</f>
        <v/>
      </c>
      <c r="F29" s="334" t="str">
        <f>IF(Badges!$V111="A","/","")</f>
        <v/>
      </c>
      <c r="G29" s="334" t="str">
        <f>IF(Badges!$V115="A","/","")</f>
        <v/>
      </c>
      <c r="H29" s="334" t="str">
        <f>IF(Badges!$V119="A","/","")</f>
        <v/>
      </c>
      <c r="I29" s="301" t="str">
        <f>IF(Summary!$AL8="E","E","")</f>
        <v/>
      </c>
      <c r="J29" s="301" t="str">
        <f>IF(Summary!$AM8="Y","R","")</f>
        <v/>
      </c>
      <c r="L29" s="611" t="str">
        <f>'Age-Level'!C118</f>
        <v>Rededication (1st year)</v>
      </c>
      <c r="M29" s="611"/>
      <c r="N29" s="611"/>
      <c r="O29" s="611"/>
      <c r="P29" s="611"/>
      <c r="Q29" s="611"/>
      <c r="R29" s="613"/>
      <c r="S29" s="293" t="str">
        <f>IF(Summary!$AL109="E","E","")</f>
        <v/>
      </c>
      <c r="T29" s="293" t="str">
        <f>IF(Summary!$AM109="Y","R","")</f>
        <v/>
      </c>
      <c r="U29" s="607"/>
      <c r="W29" s="476" t="str">
        <f>'Fun Patches'!C30</f>
        <v>&lt;List Patch Here&gt;</v>
      </c>
      <c r="X29" s="475" t="str">
        <f>IF(Summary!$AL138="E","E","")</f>
        <v/>
      </c>
      <c r="Y29" s="475" t="str">
        <f>IF(Summary!$AM138="Y","R","")</f>
        <v/>
      </c>
      <c r="AA29" s="472"/>
      <c r="AB29" s="287"/>
      <c r="AC29" s="288"/>
    </row>
    <row r="30" spans="2:29" ht="12.95" customHeight="1" thickBot="1">
      <c r="B30" s="360"/>
      <c r="C30" s="369" t="s">
        <v>1095</v>
      </c>
      <c r="D30" s="297" t="str">
        <f>IF(Badges!$V749="A","/","")</f>
        <v/>
      </c>
      <c r="E30" s="297" t="str">
        <f>IF(Badges!$V753="A","/","")</f>
        <v/>
      </c>
      <c r="F30" s="297" t="str">
        <f>IF(Badges!$V757="A","/","")</f>
        <v/>
      </c>
      <c r="G30" s="297" t="str">
        <f>IF(Badges!$V761="A","/","")</f>
        <v/>
      </c>
      <c r="H30" s="297" t="str">
        <f>IF(Badges!$V765="A","/","")</f>
        <v/>
      </c>
      <c r="I30" s="295" t="str">
        <f>IF(Summary!$AL37="E","E","")</f>
        <v/>
      </c>
      <c r="J30" s="295" t="str">
        <f>IF(Summary!$AM37="Y","R","")</f>
        <v/>
      </c>
      <c r="L30" s="611" t="str">
        <f>'Age-Level'!C119</f>
        <v>Rededication (2nd year)</v>
      </c>
      <c r="M30" s="611"/>
      <c r="N30" s="611"/>
      <c r="O30" s="611"/>
      <c r="P30" s="611"/>
      <c r="Q30" s="611"/>
      <c r="R30" s="613"/>
      <c r="S30" s="293" t="str">
        <f>IF(Summary!$AL110="E","E","")</f>
        <v/>
      </c>
      <c r="T30" s="293" t="str">
        <f>IF(Summary!$AM110="Y","R","")</f>
        <v/>
      </c>
      <c r="U30" s="607"/>
      <c r="W30" s="476" t="str">
        <f>'Fun Patches'!C31</f>
        <v>&lt;List Patch Here&gt;</v>
      </c>
      <c r="X30" s="475" t="str">
        <f>IF(Summary!$AL139="E","E","")</f>
        <v/>
      </c>
      <c r="Y30" s="475" t="str">
        <f>IF(Summary!$AM139="Y","R","")</f>
        <v/>
      </c>
      <c r="AA30" s="472"/>
      <c r="AB30" s="287"/>
      <c r="AC30" s="288"/>
    </row>
    <row r="31" spans="2:29" ht="12.95" customHeight="1">
      <c r="B31" s="360"/>
      <c r="C31" s="370" t="s">
        <v>756</v>
      </c>
      <c r="D31" s="292" t="str">
        <f>IF(Badges!$V772="A","/","")</f>
        <v/>
      </c>
      <c r="E31" s="292" t="str">
        <f>IF(Badges!$V776="A","/","")</f>
        <v/>
      </c>
      <c r="F31" s="292" t="str">
        <f>IF(Badges!$V780="A","/","")</f>
        <v/>
      </c>
      <c r="G31" s="292" t="str">
        <f>IF(Badges!$V784="A","/","")</f>
        <v/>
      </c>
      <c r="H31" s="292" t="str">
        <f>IF(Badges!$V788="A","/","")</f>
        <v/>
      </c>
      <c r="I31" s="293" t="str">
        <f>IF(Summary!$AL38="E","E","")</f>
        <v/>
      </c>
      <c r="J31" s="293" t="str">
        <f>IF(Summary!$AM38="Y","R","")</f>
        <v/>
      </c>
      <c r="L31" s="611" t="str">
        <f>'Age-Level'!C120</f>
        <v>Rededication (3rd year)</v>
      </c>
      <c r="M31" s="611"/>
      <c r="N31" s="611"/>
      <c r="O31" s="611"/>
      <c r="P31" s="611"/>
      <c r="Q31" s="611"/>
      <c r="R31" s="613"/>
      <c r="S31" s="293" t="str">
        <f>IF(Summary!$AL111="E","E","")</f>
        <v/>
      </c>
      <c r="T31" s="293" t="str">
        <f>IF(Summary!$AM111="Y","R","")</f>
        <v/>
      </c>
      <c r="U31" s="607"/>
      <c r="W31" s="476" t="str">
        <f>'Fun Patches'!C32</f>
        <v>&lt;List Patch Here&gt;</v>
      </c>
      <c r="X31" s="475" t="str">
        <f>IF(Summary!$AL140="E","E","")</f>
        <v/>
      </c>
      <c r="Y31" s="475" t="str">
        <f>IF(Summary!$AM140="Y","R","")</f>
        <v/>
      </c>
      <c r="AA31" s="472"/>
      <c r="AB31" s="287"/>
      <c r="AC31" s="288"/>
    </row>
    <row r="32" spans="2:29" ht="12.95" customHeight="1" thickBot="1">
      <c r="B32" s="360"/>
      <c r="C32" s="374" t="s">
        <v>777</v>
      </c>
      <c r="D32" s="297" t="str">
        <f>IF(Badges!$V791="C","/","")</f>
        <v/>
      </c>
      <c r="E32" s="297" t="str">
        <f>IF(Badges!$V792="C","/","")</f>
        <v/>
      </c>
      <c r="F32" s="297" t="str">
        <f>IF(Badges!$V793="C","/","")</f>
        <v/>
      </c>
      <c r="G32" s="297" t="str">
        <f>IF(Badges!$V794="C","/","")</f>
        <v/>
      </c>
      <c r="H32" s="297" t="str">
        <f>IF(Badges!$V795="C","/","")</f>
        <v/>
      </c>
      <c r="I32" s="295" t="str">
        <f>IF(Summary!$AL39="E","E","")</f>
        <v/>
      </c>
      <c r="J32" s="295" t="str">
        <f>IF(Summary!$AM39="Y","R","")</f>
        <v/>
      </c>
      <c r="L32" s="398"/>
      <c r="M32" s="398"/>
      <c r="N32" s="399"/>
      <c r="O32" s="399"/>
      <c r="P32" s="399"/>
      <c r="Q32" s="399"/>
      <c r="R32" s="399"/>
      <c r="S32" s="470"/>
      <c r="T32" s="470"/>
      <c r="U32" s="607"/>
      <c r="W32" s="476" t="str">
        <f>'Fun Patches'!C33</f>
        <v>&lt;List Patch Here&gt;</v>
      </c>
      <c r="X32" s="475" t="str">
        <f>IF(Summary!$AL141="E","E","")</f>
        <v/>
      </c>
      <c r="Y32" s="475" t="str">
        <f>IF(Summary!$AM141="Y","R","")</f>
        <v/>
      </c>
      <c r="AA32" s="472"/>
      <c r="AB32" s="287"/>
      <c r="AC32" s="288"/>
    </row>
    <row r="33" spans="2:29" ht="12.95" customHeight="1">
      <c r="B33" s="360"/>
      <c r="C33" s="361" t="s">
        <v>1096</v>
      </c>
      <c r="D33" s="292" t="str">
        <f>IF(Badges!$V802="A","/","")</f>
        <v/>
      </c>
      <c r="E33" s="292" t="str">
        <f>IF(Badges!$V806="A","/","")</f>
        <v/>
      </c>
      <c r="F33" s="292" t="str">
        <f>IF(Badges!$V810="A","/","")</f>
        <v/>
      </c>
      <c r="G33" s="292" t="str">
        <f>IF(Badges!$V814="A","/","")</f>
        <v/>
      </c>
      <c r="H33" s="292" t="str">
        <f>IF(Badges!$V818="A","/","")</f>
        <v/>
      </c>
      <c r="I33" s="293" t="str">
        <f>IF(Summary!$AL40="E","E","")</f>
        <v/>
      </c>
      <c r="J33" s="293" t="str">
        <f>IF(Summary!$AM40="Y","R","")</f>
        <v/>
      </c>
      <c r="L33" s="300"/>
      <c r="M33" s="300"/>
      <c r="N33" s="300"/>
      <c r="O33" s="300"/>
      <c r="P33" s="300"/>
      <c r="Q33" s="300"/>
      <c r="R33" s="300"/>
      <c r="S33" s="307"/>
      <c r="T33" s="307"/>
      <c r="U33" s="607"/>
      <c r="W33" s="476" t="str">
        <f>'Fun Patches'!C34</f>
        <v>&lt;List Patch Here&gt;</v>
      </c>
      <c r="X33" s="475" t="str">
        <f>IF(Summary!$AL142="E","E","")</f>
        <v/>
      </c>
      <c r="Y33" s="475" t="str">
        <f>IF(Summary!$AM142="Y","R","")</f>
        <v/>
      </c>
      <c r="AA33" s="472"/>
      <c r="AB33" s="287"/>
      <c r="AC33" s="288"/>
    </row>
    <row r="34" spans="2:29" ht="12.95" customHeight="1">
      <c r="B34" s="360"/>
      <c r="C34" s="369" t="s">
        <v>1060</v>
      </c>
      <c r="D34" s="334" t="str">
        <f>IF(Badges!$V825="A","/","")</f>
        <v/>
      </c>
      <c r="E34" s="334" t="str">
        <f>IF(Badges!$V829="A","/","")</f>
        <v/>
      </c>
      <c r="F34" s="334" t="str">
        <f>IF(Badges!$V833="A","/","")</f>
        <v/>
      </c>
      <c r="G34" s="334" t="str">
        <f>IF(Badges!$V837="A","/","")</f>
        <v/>
      </c>
      <c r="H34" s="334" t="str">
        <f>IF(Badges!$V841="A","/","")</f>
        <v/>
      </c>
      <c r="I34" s="301" t="str">
        <f>IF(Summary!$AL41="E","E","")</f>
        <v/>
      </c>
      <c r="J34" s="301" t="str">
        <f>IF(Summary!$AM41="Y","R","")</f>
        <v/>
      </c>
      <c r="L34" s="612" t="str">
        <f>'Council Own'!B6</f>
        <v>&lt;&lt;List Badge 1 Here&gt;&gt;</v>
      </c>
      <c r="M34" s="613"/>
      <c r="N34" s="292" t="str">
        <f>IF('Council Own'!$V11="A","/","")</f>
        <v/>
      </c>
      <c r="O34" s="292" t="str">
        <f>IF('Council Own'!$V15="A","/","")</f>
        <v/>
      </c>
      <c r="P34" s="292" t="str">
        <f>IF('Council Own'!$V19="A","/","")</f>
        <v/>
      </c>
      <c r="Q34" s="292" t="str">
        <f>IF('Council Own'!$V23="A","/","")</f>
        <v/>
      </c>
      <c r="R34" s="292" t="str">
        <f>IF('Council Own'!$V27="A","/","")</f>
        <v/>
      </c>
      <c r="S34" s="293" t="str">
        <f>IF(Summary!$AL86="E","E","")</f>
        <v/>
      </c>
      <c r="T34" s="308" t="str">
        <f>IF(Summary!$AM86="Y","R","")</f>
        <v/>
      </c>
      <c r="U34" s="607"/>
      <c r="W34" s="476" t="str">
        <f>'Fun Patches'!C35</f>
        <v>&lt;List Patch Here&gt;</v>
      </c>
      <c r="X34" s="475" t="str">
        <f>IF(Summary!$AL143="E","E","")</f>
        <v/>
      </c>
      <c r="Y34" s="475" t="str">
        <f>IF(Summary!$AM143="Y","R","")</f>
        <v/>
      </c>
      <c r="AA34" s="472"/>
      <c r="AB34" s="287"/>
      <c r="AC34" s="288"/>
    </row>
    <row r="35" spans="2:29" ht="12.95" customHeight="1">
      <c r="L35" s="612" t="str">
        <f>'Council Own'!B30</f>
        <v>&lt;&lt;List Badge 2 Here&gt;&gt;</v>
      </c>
      <c r="M35" s="613"/>
      <c r="N35" s="292" t="str">
        <f>IF('Council Own'!$V35="A","/","")</f>
        <v/>
      </c>
      <c r="O35" s="292" t="str">
        <f>IF('Council Own'!$V39="A","/","")</f>
        <v/>
      </c>
      <c r="P35" s="292" t="str">
        <f>IF('Council Own'!$V43="A","/","")</f>
        <v/>
      </c>
      <c r="Q35" s="292" t="str">
        <f>IF('Council Own'!$V47="A","/","")</f>
        <v/>
      </c>
      <c r="R35" s="292" t="str">
        <f>IF('Council Own'!$V51="A","/","")</f>
        <v/>
      </c>
      <c r="S35" s="293" t="str">
        <f>IF(Summary!$AL87="E","E","")</f>
        <v/>
      </c>
      <c r="T35" s="308" t="str">
        <f>IF(Summary!$AM87="Y","R","")</f>
        <v/>
      </c>
      <c r="U35" s="607"/>
      <c r="W35" s="476" t="str">
        <f>'Fun Patches'!C36</f>
        <v>&lt;List Patch Here&gt;</v>
      </c>
      <c r="X35" s="475" t="str">
        <f>IF(Summary!$AL144="E","E","")</f>
        <v/>
      </c>
      <c r="Y35" s="475" t="str">
        <f>IF(Summary!$AM144="Y","R","")</f>
        <v/>
      </c>
      <c r="AA35" s="472"/>
      <c r="AB35" s="287"/>
      <c r="AC35" s="288"/>
    </row>
    <row r="36" spans="2:29" ht="12.95" customHeight="1">
      <c r="L36" s="614" t="str">
        <f>'Council Own'!B54</f>
        <v>&lt;&lt;List Badge 3 Here&gt;&gt;</v>
      </c>
      <c r="M36" s="615"/>
      <c r="N36" s="334" t="str">
        <f>IF('Council Own'!$V59="A","/","")</f>
        <v/>
      </c>
      <c r="O36" s="334" t="str">
        <f>IF('Council Own'!$V63="A","/","")</f>
        <v/>
      </c>
      <c r="P36" s="334" t="str">
        <f>IF('Council Own'!$V67="A","/","")</f>
        <v/>
      </c>
      <c r="Q36" s="334" t="str">
        <f>IF('Council Own'!$V71="A","/","")</f>
        <v/>
      </c>
      <c r="R36" s="334" t="str">
        <f>IF('Council Own'!$V75="A","/","")</f>
        <v/>
      </c>
      <c r="S36" s="301" t="str">
        <f>IF(Summary!$AL88="E","E","")</f>
        <v/>
      </c>
      <c r="T36" s="335" t="str">
        <f>IF(Summary!$AM88="Y","R","")</f>
        <v/>
      </c>
      <c r="U36" s="607"/>
      <c r="W36" s="476" t="str">
        <f>'Fun Patches'!C37</f>
        <v>&lt;List Patch Here&gt;</v>
      </c>
      <c r="X36" s="475" t="str">
        <f>IF(Summary!$AL145="E","E","")</f>
        <v/>
      </c>
      <c r="Y36" s="475" t="str">
        <f>IF(Summary!$AM145="Y","R","")</f>
        <v/>
      </c>
      <c r="AA36" s="472"/>
      <c r="AB36" s="287"/>
      <c r="AC36" s="288"/>
    </row>
    <row r="37" spans="2:29" ht="12.95" customHeight="1">
      <c r="B37" s="382"/>
      <c r="C37" s="361" t="s">
        <v>509</v>
      </c>
      <c r="D37" s="292" t="str">
        <f>IF(Badges!$V473="A","/","")</f>
        <v/>
      </c>
      <c r="E37" s="292" t="str">
        <f>IF(Badges!$V477="A","/","")</f>
        <v/>
      </c>
      <c r="F37" s="292" t="str">
        <f>IF(Badges!$V481="A","/","")</f>
        <v/>
      </c>
      <c r="G37" s="292" t="str">
        <f>IF(Badges!$V485="A","/","")</f>
        <v/>
      </c>
      <c r="H37" s="292" t="str">
        <f>IF(Badges!$V489="A","/","")</f>
        <v/>
      </c>
      <c r="I37" s="293" t="str">
        <f>IF(Summary!$AL25="E","E","")</f>
        <v/>
      </c>
      <c r="J37" s="293" t="str">
        <f>IF(Summary!$AM25="Y","R","")</f>
        <v/>
      </c>
      <c r="L37" s="614" t="str">
        <f>'Council Own'!B78</f>
        <v>&lt;&lt;List Badge 4 Here&gt;&gt;</v>
      </c>
      <c r="M37" s="615"/>
      <c r="N37" s="334" t="str">
        <f>IF('Council Own'!$V83="A","/","")</f>
        <v/>
      </c>
      <c r="O37" s="334" t="str">
        <f>IF('Council Own'!$V87="A","/","")</f>
        <v/>
      </c>
      <c r="P37" s="334" t="str">
        <f>IF('Council Own'!$V91="A","/","")</f>
        <v/>
      </c>
      <c r="Q37" s="334" t="str">
        <f>IF('Council Own'!$V95="A","/","")</f>
        <v/>
      </c>
      <c r="R37" s="334" t="str">
        <f>IF('Council Own'!$V99="A","/","")</f>
        <v/>
      </c>
      <c r="S37" s="301" t="str">
        <f>IF(Summary!$AL89="E","E","")</f>
        <v/>
      </c>
      <c r="T37" s="335" t="str">
        <f>IF(Summary!$AM89="Y","R","")</f>
        <v/>
      </c>
      <c r="U37" s="607"/>
      <c r="W37" s="476" t="str">
        <f>'Fun Patches'!C38</f>
        <v>&lt;List Patch Here&gt;</v>
      </c>
      <c r="X37" s="475" t="str">
        <f>IF(Summary!$AL146="E","E","")</f>
        <v/>
      </c>
      <c r="Y37" s="475" t="str">
        <f>IF(Summary!$AM146="Y","R","")</f>
        <v/>
      </c>
      <c r="AA37" s="472"/>
      <c r="AB37" s="287"/>
      <c r="AC37" s="288"/>
    </row>
    <row r="38" spans="2:29" ht="12.95" customHeight="1" thickBot="1">
      <c r="B38" s="383"/>
      <c r="C38" s="374" t="s">
        <v>676</v>
      </c>
      <c r="D38" s="297" t="str">
        <f>IF(Badges!$V657="A","/","")</f>
        <v/>
      </c>
      <c r="E38" s="297" t="str">
        <f>IF(Badges!$V661="A","/","")</f>
        <v/>
      </c>
      <c r="F38" s="297" t="str">
        <f>IF(Badges!$V665="A","/","")</f>
        <v/>
      </c>
      <c r="G38" s="297" t="str">
        <f>IF(Badges!$V669="A","/","")</f>
        <v/>
      </c>
      <c r="H38" s="297" t="str">
        <f>IF(Badges!$V673="A","/","")</f>
        <v/>
      </c>
      <c r="I38" s="295" t="str">
        <f>IF(Summary!$AL33="E","E","")</f>
        <v/>
      </c>
      <c r="J38" s="295" t="str">
        <f>IF(Summary!$AM33="Y","R","")</f>
        <v/>
      </c>
      <c r="L38" s="614" t="str">
        <f>'Council Own'!B102</f>
        <v>&lt;&lt;List Badge 5 Here&gt;&gt;</v>
      </c>
      <c r="M38" s="615"/>
      <c r="N38" s="334" t="str">
        <f>IF('Council Own'!$V107="A","/","")</f>
        <v/>
      </c>
      <c r="O38" s="334" t="str">
        <f>IF('Council Own'!$V111="A","/","")</f>
        <v/>
      </c>
      <c r="P38" s="334" t="str">
        <f>IF('Council Own'!$V115="A","/","")</f>
        <v/>
      </c>
      <c r="Q38" s="334" t="str">
        <f>IF('Council Own'!$V119="A","/","")</f>
        <v/>
      </c>
      <c r="R38" s="334" t="str">
        <f>IF('Council Own'!$V123="A","/","")</f>
        <v/>
      </c>
      <c r="S38" s="301" t="str">
        <f>IF(Summary!$AL90="E","E","")</f>
        <v/>
      </c>
      <c r="T38" s="335" t="str">
        <f>IF(Summary!$AM90="Y","R","")</f>
        <v/>
      </c>
      <c r="U38" s="607"/>
      <c r="W38" s="476" t="str">
        <f>'Fun Patches'!C39</f>
        <v>&lt;List Patch Here&gt;</v>
      </c>
      <c r="X38" s="475" t="str">
        <f>IF(Summary!$AL147="E","E","")</f>
        <v/>
      </c>
      <c r="Y38" s="475" t="str">
        <f>IF(Summary!$AM147="Y","R","")</f>
        <v/>
      </c>
      <c r="AA38" s="472"/>
      <c r="AB38" s="287"/>
      <c r="AC38" s="288"/>
    </row>
    <row r="39" spans="2:29" ht="12.95" customHeight="1">
      <c r="B39" s="383"/>
      <c r="C39" s="361" t="s">
        <v>498</v>
      </c>
      <c r="D39" s="292" t="str">
        <f>IF(Badges!$V458="A","/","")</f>
        <v/>
      </c>
      <c r="E39" s="292" t="str">
        <f>IF(Badges!$V460="A","/","")</f>
        <v/>
      </c>
      <c r="F39" s="292" t="str">
        <f>IF(Badges!$V462="A","/","")</f>
        <v/>
      </c>
      <c r="G39" s="292" t="str">
        <f>IF(Badges!$V464="A","/","")</f>
        <v/>
      </c>
      <c r="H39" s="292" t="str">
        <f>IF(Badges!$V466="A","/","")</f>
        <v/>
      </c>
      <c r="I39" s="293" t="str">
        <f>IF(Summary!$AL24="E","E","")</f>
        <v/>
      </c>
      <c r="J39" s="293" t="str">
        <f>IF(Summary!$AM24="Y","R","")</f>
        <v/>
      </c>
      <c r="L39" s="614" t="str">
        <f>'Council Own'!B125</f>
        <v>&lt;&lt;List Badge 6 Here&gt;&gt;</v>
      </c>
      <c r="M39" s="615"/>
      <c r="N39" s="334" t="str">
        <f>IF('Council Own'!$V130="A","/","")</f>
        <v/>
      </c>
      <c r="O39" s="334" t="str">
        <f>IF('Council Own'!$V134="A","/","")</f>
        <v/>
      </c>
      <c r="P39" s="334" t="str">
        <f>IF('Council Own'!$V138="A","/","")</f>
        <v/>
      </c>
      <c r="Q39" s="334" t="str">
        <f>IF('Council Own'!$V142="A","/","")</f>
        <v/>
      </c>
      <c r="R39" s="334" t="str">
        <f>IF('Council Own'!$V146="A","/","")</f>
        <v/>
      </c>
      <c r="S39" s="301" t="str">
        <f>IF(Summary!$AL91="E","E","")</f>
        <v/>
      </c>
      <c r="T39" s="335" t="str">
        <f>IF(Summary!$AM91="Y","R","")</f>
        <v/>
      </c>
      <c r="U39" s="607"/>
      <c r="W39" s="476" t="str">
        <f>'Fun Patches'!C40</f>
        <v>&lt;List Patch Here&gt;</v>
      </c>
      <c r="X39" s="475" t="str">
        <f>IF(Summary!$AL148="E","E","")</f>
        <v/>
      </c>
      <c r="Y39" s="475" t="str">
        <f>IF(Summary!$AM148="Y","R","")</f>
        <v/>
      </c>
      <c r="AA39" s="472"/>
      <c r="AB39" s="287"/>
      <c r="AC39" s="288"/>
    </row>
    <row r="40" spans="2:29" ht="12.95" customHeight="1">
      <c r="B40" s="384"/>
      <c r="C40" s="369" t="s">
        <v>340</v>
      </c>
      <c r="D40" s="292" t="str">
        <f>IF(Badges!$V284="A","/","")</f>
        <v/>
      </c>
      <c r="E40" s="292" t="str">
        <f>IF(Badges!$V286="A","/","")</f>
        <v/>
      </c>
      <c r="F40" s="292" t="str">
        <f>IF(Badges!$V288="A","/","")</f>
        <v/>
      </c>
      <c r="G40" s="292" t="str">
        <f>IF(Badges!$V290="A","/","")</f>
        <v/>
      </c>
      <c r="H40" s="292" t="str">
        <f>IF(Badges!$V292="A","/","")</f>
        <v/>
      </c>
      <c r="I40" s="293" t="str">
        <f>IF(Summary!$AL16="E","E","")</f>
        <v/>
      </c>
      <c r="J40" s="293" t="str">
        <f>IF(Summary!$AM16="Y","R","")</f>
        <v/>
      </c>
      <c r="L40" s="614" t="str">
        <f>'Council Own'!B149</f>
        <v>&lt;&lt;List Badge 7 Here&gt;&gt;</v>
      </c>
      <c r="M40" s="615"/>
      <c r="N40" s="334" t="str">
        <f>IF('Council Own'!$V154="A","/","")</f>
        <v/>
      </c>
      <c r="O40" s="334" t="str">
        <f>IF('Council Own'!$V158="A","/","")</f>
        <v/>
      </c>
      <c r="P40" s="334" t="str">
        <f>IF('Council Own'!$V162="A","/","")</f>
        <v/>
      </c>
      <c r="Q40" s="334" t="str">
        <f>IF('Council Own'!$V166="A","/","")</f>
        <v/>
      </c>
      <c r="R40" s="334" t="str">
        <f>IF('Council Own'!$V170="A","/","")</f>
        <v/>
      </c>
      <c r="S40" s="301" t="str">
        <f>IF(Summary!$AL92="E","E","")</f>
        <v/>
      </c>
      <c r="T40" s="335" t="str">
        <f>IF(Summary!$AM92="Y","R","")</f>
        <v/>
      </c>
      <c r="U40" s="607"/>
      <c r="W40" s="476" t="str">
        <f>'Fun Patches'!C41</f>
        <v>&lt;List Patch Here&gt;</v>
      </c>
      <c r="X40" s="475" t="str">
        <f>IF(Summary!$AL149="E","E","")</f>
        <v/>
      </c>
      <c r="Y40" s="475" t="str">
        <f>IF(Summary!$AM149="Y","R","")</f>
        <v/>
      </c>
      <c r="AA40" s="472"/>
      <c r="AB40" s="287"/>
      <c r="AC40" s="288"/>
    </row>
    <row r="41" spans="2:29" ht="12.95" customHeight="1">
      <c r="L41" s="614" t="str">
        <f>'Council Own'!B173</f>
        <v>&lt;&lt;List Badge 8 Here&gt;&gt;</v>
      </c>
      <c r="M41" s="615"/>
      <c r="N41" s="334" t="str">
        <f>IF('Council Own'!$V178="A","/","")</f>
        <v/>
      </c>
      <c r="O41" s="334" t="str">
        <f>IF('Council Own'!$V182="A","/","")</f>
        <v/>
      </c>
      <c r="P41" s="334" t="str">
        <f>IF('Council Own'!$V186="A","/","")</f>
        <v/>
      </c>
      <c r="Q41" s="334" t="str">
        <f>IF('Council Own'!$V190="A","/","")</f>
        <v/>
      </c>
      <c r="R41" s="334" t="str">
        <f>IF('Council Own'!$V194="A","/","")</f>
        <v/>
      </c>
      <c r="S41" s="301" t="str">
        <f>IF(Summary!$AL93="E","E","")</f>
        <v/>
      </c>
      <c r="T41" s="335" t="str">
        <f>IF(Summary!$AM93="Y","R","")</f>
        <v/>
      </c>
      <c r="U41" s="607"/>
      <c r="W41" s="476" t="str">
        <f>'Fun Patches'!C42</f>
        <v>&lt;List Patch Here&gt;</v>
      </c>
      <c r="X41" s="475" t="str">
        <f>IF(Summary!$AL150="E","E","")</f>
        <v/>
      </c>
      <c r="Y41" s="475" t="str">
        <f>IF(Summary!$AM150="Y","R","")</f>
        <v/>
      </c>
      <c r="AA41" s="472"/>
      <c r="AB41" s="287"/>
      <c r="AC41" s="288"/>
    </row>
    <row r="42" spans="2:29" ht="12.95" customHeight="1">
      <c r="L42" s="614" t="str">
        <f>'Council Own'!B197</f>
        <v>&lt;&lt;List Badge 9 Here&gt;&gt;</v>
      </c>
      <c r="M42" s="615"/>
      <c r="N42" s="334" t="str">
        <f>IF('Council Own'!$V202="A","/","")</f>
        <v/>
      </c>
      <c r="O42" s="334" t="str">
        <f>IF('Council Own'!$V206="A","/","")</f>
        <v/>
      </c>
      <c r="P42" s="334" t="str">
        <f>IF('Council Own'!$V210="A","/","")</f>
        <v/>
      </c>
      <c r="Q42" s="334" t="str">
        <f>IF('Council Own'!$V214="A","/","")</f>
        <v/>
      </c>
      <c r="R42" s="334" t="str">
        <f>IF('Council Own'!$V218="A","/","")</f>
        <v/>
      </c>
      <c r="S42" s="301" t="str">
        <f>IF(Summary!$AL94="E","E","")</f>
        <v/>
      </c>
      <c r="T42" s="335" t="str">
        <f>IF(Summary!$AM94="Y","R","")</f>
        <v/>
      </c>
      <c r="U42" s="607"/>
      <c r="W42" s="476" t="str">
        <f>'Fun Patches'!C43</f>
        <v>&lt;List Patch Here&gt;</v>
      </c>
      <c r="X42" s="475" t="str">
        <f>IF(Summary!$AL151="E","E","")</f>
        <v/>
      </c>
      <c r="Y42" s="475" t="str">
        <f>IF(Summary!$AM151="Y","R","")</f>
        <v/>
      </c>
      <c r="AA42" s="472"/>
      <c r="AB42" s="287"/>
      <c r="AC42" s="288"/>
    </row>
    <row r="43" spans="2:29" ht="12.95" customHeight="1">
      <c r="B43" s="360"/>
      <c r="C43" s="361" t="s">
        <v>1061</v>
      </c>
      <c r="D43" s="292" t="str">
        <f>IF(Badges!$V846="C","/","")</f>
        <v/>
      </c>
      <c r="E43" s="292" t="str">
        <f>IF(Badges!$V847="C","/","")</f>
        <v/>
      </c>
      <c r="F43" s="292" t="str">
        <f>IF(Badges!$V848="C","/","")</f>
        <v/>
      </c>
      <c r="G43" s="292" t="str">
        <f>IF(Badges!$V849="C","/","")</f>
        <v/>
      </c>
      <c r="H43" s="292" t="str">
        <f>IF(Badges!$V850="C","/","")</f>
        <v/>
      </c>
      <c r="I43" s="293" t="str">
        <f>IF(Summary!$AL43="E","E","")</f>
        <v/>
      </c>
      <c r="J43" s="293" t="str">
        <f>IF(Summary!$AM43="Y","R","")</f>
        <v/>
      </c>
      <c r="L43" s="614" t="str">
        <f>'Council Own'!B221</f>
        <v>&lt;&lt;List Badge 10 Here&gt;&gt;</v>
      </c>
      <c r="M43" s="615"/>
      <c r="N43" s="334" t="str">
        <f>IF('Council Own'!$V226="A","/","")</f>
        <v/>
      </c>
      <c r="O43" s="334" t="str">
        <f>IF('Council Own'!$V230="A","/","")</f>
        <v/>
      </c>
      <c r="P43" s="334" t="str">
        <f>IF('Council Own'!$V234="A","/","")</f>
        <v/>
      </c>
      <c r="Q43" s="334" t="str">
        <f>IF('Council Own'!$V238="A","/","")</f>
        <v/>
      </c>
      <c r="R43" s="334" t="str">
        <f>IF('Council Own'!$V242="A","/","")</f>
        <v/>
      </c>
      <c r="S43" s="301" t="str">
        <f>IF(Summary!$AL95="E","E","")</f>
        <v/>
      </c>
      <c r="T43" s="335" t="str">
        <f>IF(Summary!$AM95="Y","R","")</f>
        <v/>
      </c>
      <c r="U43" s="607"/>
      <c r="W43" s="476" t="str">
        <f>'Fun Patches'!C44</f>
        <v>&lt;List Patch Here&gt;</v>
      </c>
      <c r="X43" s="475" t="str">
        <f>IF(Summary!$AL152="E","E","")</f>
        <v/>
      </c>
      <c r="Y43" s="475" t="str">
        <f>IF(Summary!$AM152="Y","R","")</f>
        <v/>
      </c>
      <c r="AA43" s="472"/>
      <c r="AB43" s="287"/>
      <c r="AC43" s="288"/>
    </row>
    <row r="44" spans="2:29" ht="12.95" customHeight="1">
      <c r="B44" s="360"/>
      <c r="C44" s="365" t="s">
        <v>1062</v>
      </c>
      <c r="D44" s="292" t="str">
        <f>IF(Badges!$V853="C","/","")</f>
        <v/>
      </c>
      <c r="E44" s="292" t="str">
        <f>IF(Badges!$V854="C","/","")</f>
        <v/>
      </c>
      <c r="F44" s="292" t="str">
        <f>IF(Badges!$V855="C","/","")</f>
        <v/>
      </c>
      <c r="G44" s="292" t="str">
        <f>IF(Badges!$V856="C","/","")</f>
        <v/>
      </c>
      <c r="H44" s="292" t="str">
        <f>IF(Badges!$V857="C","/","")</f>
        <v/>
      </c>
      <c r="I44" s="293" t="str">
        <f>IF(Summary!$AL44="E","E","")</f>
        <v/>
      </c>
      <c r="J44" s="293" t="str">
        <f>IF(Summary!$AM44="Y","R","")</f>
        <v/>
      </c>
      <c r="U44" s="607"/>
      <c r="W44" s="476" t="str">
        <f>'Fun Patches'!C45</f>
        <v>&lt;List Patch Here&gt;</v>
      </c>
      <c r="X44" s="475" t="str">
        <f>IF(Summary!$AL153="E","E","")</f>
        <v/>
      </c>
      <c r="Y44" s="475" t="str">
        <f>IF(Summary!$AM153="Y","R","")</f>
        <v/>
      </c>
      <c r="AA44" s="472"/>
      <c r="AB44" s="287"/>
      <c r="AC44" s="288"/>
    </row>
    <row r="45" spans="2:29" ht="12.95" customHeight="1" thickBot="1">
      <c r="B45" s="360"/>
      <c r="C45" s="374" t="s">
        <v>1063</v>
      </c>
      <c r="D45" s="297" t="str">
        <f>IF(Badges!$V860="C","/","")</f>
        <v/>
      </c>
      <c r="E45" s="297" t="str">
        <f>IF(Badges!$V861="C","/","")</f>
        <v/>
      </c>
      <c r="F45" s="297" t="str">
        <f>IF(Badges!$V862="C","/","")</f>
        <v/>
      </c>
      <c r="G45" s="297" t="str">
        <f>IF(Badges!$V863="C","/","")</f>
        <v/>
      </c>
      <c r="H45" s="297" t="str">
        <f>IF(Badges!$V864="C","/","")</f>
        <v/>
      </c>
      <c r="I45" s="295" t="str">
        <f>IF(Summary!$AL45="E","E","")</f>
        <v/>
      </c>
      <c r="J45" s="295" t="str">
        <f>IF(Summary!$AM45="Y","R","")</f>
        <v/>
      </c>
      <c r="U45" s="607"/>
      <c r="W45" s="476" t="str">
        <f>'Fun Patches'!C46</f>
        <v>&lt;List Patch Here&gt;</v>
      </c>
      <c r="X45" s="475" t="str">
        <f>IF(Summary!$AL154="E","E","")</f>
        <v/>
      </c>
      <c r="Y45" s="475" t="str">
        <f>IF(Summary!$AM154="Y","R","")</f>
        <v/>
      </c>
      <c r="AA45" s="472"/>
      <c r="AB45" s="287"/>
      <c r="AC45" s="288"/>
    </row>
    <row r="46" spans="2:29" ht="12.95" customHeight="1">
      <c r="B46" s="360"/>
      <c r="C46" s="361" t="s">
        <v>1064</v>
      </c>
      <c r="D46" s="292" t="str">
        <f>IF(Badges!$V868="C","/","")</f>
        <v/>
      </c>
      <c r="E46" s="292" t="str">
        <f>IF(Badges!$V869="C","/","")</f>
        <v/>
      </c>
      <c r="F46" s="292" t="str">
        <f>IF(Badges!$V870="C","/","")</f>
        <v/>
      </c>
      <c r="G46" s="292" t="str">
        <f>IF(Badges!$V871="C","/","")</f>
        <v/>
      </c>
      <c r="H46" s="292" t="str">
        <f>IF(Badges!$V872="C","/","")</f>
        <v/>
      </c>
      <c r="I46" s="293" t="str">
        <f>IF(Summary!$AL47="E","E","")</f>
        <v/>
      </c>
      <c r="J46" s="293" t="str">
        <f>IF(Summary!$AM47="Y","R","")</f>
        <v/>
      </c>
      <c r="L46" s="610"/>
      <c r="M46" s="610"/>
      <c r="N46" s="610"/>
      <c r="O46" s="610"/>
      <c r="P46" s="610"/>
      <c r="Q46" s="610"/>
      <c r="R46" s="616"/>
      <c r="S46" s="283"/>
      <c r="T46" s="284"/>
      <c r="U46" s="607"/>
      <c r="W46" s="476" t="str">
        <f>'Fun Patches'!C47</f>
        <v>&lt;List Patch Here&gt;</v>
      </c>
      <c r="X46" s="475" t="str">
        <f>IF(Summary!$AL155="E","E","")</f>
        <v/>
      </c>
      <c r="Y46" s="475" t="str">
        <f>IF(Summary!$AM155="Y","R","")</f>
        <v/>
      </c>
      <c r="AA46" s="472"/>
      <c r="AB46" s="287"/>
      <c r="AC46" s="288"/>
    </row>
    <row r="47" spans="2:29" ht="12.95" customHeight="1">
      <c r="B47" s="360"/>
      <c r="C47" s="365" t="s">
        <v>1065</v>
      </c>
      <c r="D47" s="292" t="str">
        <f>IF(Badges!$V875="C","/","")</f>
        <v/>
      </c>
      <c r="E47" s="292" t="str">
        <f>IF(Badges!$V876="C","/","")</f>
        <v/>
      </c>
      <c r="F47" s="292" t="str">
        <f>IF(Badges!$V877="C","/","")</f>
        <v/>
      </c>
      <c r="G47" s="292" t="str">
        <f>IF(Badges!$V878="C","/","")</f>
        <v/>
      </c>
      <c r="H47" s="292" t="str">
        <f>IF(Badges!$V879="C","/","")</f>
        <v/>
      </c>
      <c r="I47" s="293" t="str">
        <f>IF(Summary!$AL48="E","E","")</f>
        <v/>
      </c>
      <c r="J47" s="293" t="str">
        <f>IF(Summary!$AM48="Y","R","")</f>
        <v/>
      </c>
      <c r="L47" s="609"/>
      <c r="M47" s="609"/>
      <c r="N47" s="609"/>
      <c r="O47" s="609"/>
      <c r="P47" s="609"/>
      <c r="Q47" s="609"/>
      <c r="R47" s="617"/>
      <c r="S47" s="287"/>
      <c r="T47" s="288"/>
      <c r="U47" s="607"/>
      <c r="W47" s="476" t="str">
        <f>'Fun Patches'!C48</f>
        <v>&lt;List Patch Here&gt;</v>
      </c>
      <c r="X47" s="475" t="str">
        <f>IF(Summary!$AL156="E","E","")</f>
        <v/>
      </c>
      <c r="Y47" s="475" t="str">
        <f>IF(Summary!$AM156="Y","R","")</f>
        <v/>
      </c>
      <c r="AA47" s="472"/>
      <c r="AB47" s="287"/>
      <c r="AC47" s="288"/>
    </row>
    <row r="48" spans="2:29" ht="12.95" customHeight="1" thickBot="1">
      <c r="B48" s="360"/>
      <c r="C48" s="374" t="s">
        <v>1066</v>
      </c>
      <c r="D48" s="297" t="str">
        <f>IF(Badges!$V882="C","/","")</f>
        <v/>
      </c>
      <c r="E48" s="297" t="str">
        <f>IF(Badges!$V883="C","/","")</f>
        <v/>
      </c>
      <c r="F48" s="297" t="str">
        <f>IF(Badges!$V884="C","/","")</f>
        <v/>
      </c>
      <c r="G48" s="297" t="str">
        <f>IF(Badges!$V885="C","/","")</f>
        <v/>
      </c>
      <c r="H48" s="297" t="str">
        <f>IF(Badges!$V886="C","/","")</f>
        <v/>
      </c>
      <c r="I48" s="298" t="str">
        <f>IF(Summary!$AL49="E","E","")</f>
        <v/>
      </c>
      <c r="J48" s="298" t="str">
        <f>IF(Summary!$AM49="Y","R","")</f>
        <v/>
      </c>
      <c r="L48" s="609"/>
      <c r="M48" s="609"/>
      <c r="N48" s="609"/>
      <c r="O48" s="609"/>
      <c r="P48" s="609"/>
      <c r="Q48" s="609"/>
      <c r="R48" s="617"/>
      <c r="S48" s="287"/>
      <c r="T48" s="288"/>
      <c r="U48" s="607"/>
      <c r="W48" s="476" t="str">
        <f>'Fun Patches'!C49</f>
        <v>&lt;List Patch Here&gt;</v>
      </c>
      <c r="X48" s="475" t="str">
        <f>IF(Summary!$AL157="E","E","")</f>
        <v/>
      </c>
      <c r="Y48" s="475" t="str">
        <f>IF(Summary!$AM157="Y","R","")</f>
        <v/>
      </c>
      <c r="AA48" s="472"/>
      <c r="AB48" s="287"/>
      <c r="AC48" s="288"/>
    </row>
    <row r="49" spans="2:29" ht="12.95" customHeight="1">
      <c r="B49" s="360"/>
      <c r="C49" s="385" t="s">
        <v>1067</v>
      </c>
      <c r="D49" s="292" t="str">
        <f>IF(Badges!$V890="C","/","")</f>
        <v/>
      </c>
      <c r="E49" s="292" t="str">
        <f>IF(Badges!$V891="C","/","")</f>
        <v/>
      </c>
      <c r="F49" s="292" t="str">
        <f>IF(Badges!$V892="C","/","")</f>
        <v/>
      </c>
      <c r="G49" s="292" t="str">
        <f>IF(Badges!$V893="C","/","")</f>
        <v/>
      </c>
      <c r="H49" s="292" t="str">
        <f>IF(Badges!$V894="C","/","")</f>
        <v/>
      </c>
      <c r="I49" s="299" t="str">
        <f>IF(Summary!$AL51="E","E","")</f>
        <v/>
      </c>
      <c r="J49" s="299" t="str">
        <f>IF(Summary!$AM51="Y","R","")</f>
        <v/>
      </c>
      <c r="L49" s="610"/>
      <c r="M49" s="610"/>
      <c r="N49" s="610"/>
      <c r="O49" s="610"/>
      <c r="P49" s="610"/>
      <c r="Q49" s="610"/>
      <c r="R49" s="616"/>
      <c r="S49" s="287"/>
      <c r="T49" s="288"/>
      <c r="U49" s="607"/>
      <c r="W49" s="476" t="str">
        <f>'Fun Patches'!C50</f>
        <v>&lt;List Patch Here&gt;</v>
      </c>
      <c r="X49" s="475" t="str">
        <f>IF(Summary!$AL158="E","E","")</f>
        <v/>
      </c>
      <c r="Y49" s="475" t="str">
        <f>IF(Summary!$AM158="Y","R","")</f>
        <v/>
      </c>
      <c r="AA49" s="472"/>
      <c r="AB49" s="287"/>
      <c r="AC49" s="288"/>
    </row>
    <row r="50" spans="2:29" ht="12.95" customHeight="1">
      <c r="B50" s="360"/>
      <c r="C50" s="386" t="s">
        <v>1068</v>
      </c>
      <c r="D50" s="292" t="str">
        <f>IF(Badges!$V897="C","/","")</f>
        <v/>
      </c>
      <c r="E50" s="292" t="str">
        <f>IF(Badges!$V898="C","/","")</f>
        <v/>
      </c>
      <c r="F50" s="292" t="str">
        <f>IF(Badges!$V899="C","/","")</f>
        <v/>
      </c>
      <c r="G50" s="292" t="str">
        <f>IF(Badges!$V900="C","/","")</f>
        <v/>
      </c>
      <c r="H50" s="292" t="str">
        <f>IF(Badges!$V901="C","/","")</f>
        <v/>
      </c>
      <c r="I50" s="293" t="str">
        <f>IF(Summary!$AL52="E","E","")</f>
        <v/>
      </c>
      <c r="J50" s="293" t="str">
        <f>IF(Summary!$AM52="Y","R","")</f>
        <v/>
      </c>
      <c r="L50" s="609"/>
      <c r="M50" s="609"/>
      <c r="N50" s="609"/>
      <c r="O50" s="609"/>
      <c r="P50" s="609"/>
      <c r="Q50" s="609"/>
      <c r="R50" s="617"/>
      <c r="S50" s="287"/>
      <c r="T50" s="288"/>
      <c r="U50" s="607"/>
      <c r="W50" s="476" t="str">
        <f>'Fun Patches'!C51</f>
        <v>&lt;List Patch Here&gt;</v>
      </c>
      <c r="X50" s="475" t="str">
        <f>IF(Summary!$AL159="E","E","")</f>
        <v/>
      </c>
      <c r="Y50" s="475" t="str">
        <f>IF(Summary!$AM159="Y","R","")</f>
        <v/>
      </c>
      <c r="AA50" s="472"/>
      <c r="AB50" s="287"/>
      <c r="AC50" s="288"/>
    </row>
    <row r="51" spans="2:29" ht="12.95" customHeight="1" thickBot="1">
      <c r="B51" s="360"/>
      <c r="C51" s="387" t="s">
        <v>1069</v>
      </c>
      <c r="D51" s="297" t="str">
        <f>IF(Badges!$V904="C","/","")</f>
        <v/>
      </c>
      <c r="E51" s="297" t="str">
        <f>IF(Badges!$V905="C","/","")</f>
        <v/>
      </c>
      <c r="F51" s="297" t="str">
        <f>IF(Badges!$V906="C","/","")</f>
        <v/>
      </c>
      <c r="G51" s="297" t="str">
        <f>IF(Badges!$V907="C","/","")</f>
        <v/>
      </c>
      <c r="H51" s="297" t="str">
        <f>IF(Badges!$V908="C","/","")</f>
        <v/>
      </c>
      <c r="I51" s="298" t="str">
        <f>IF(Summary!$AL53="E","E","")</f>
        <v/>
      </c>
      <c r="J51" s="298" t="str">
        <f>IF(Summary!$AM53="Y","R","")</f>
        <v/>
      </c>
      <c r="L51" s="609"/>
      <c r="M51" s="609"/>
      <c r="N51" s="609"/>
      <c r="O51" s="609"/>
      <c r="P51" s="609"/>
      <c r="Q51" s="609"/>
      <c r="R51" s="617"/>
      <c r="S51" s="287"/>
      <c r="T51" s="288"/>
      <c r="U51" s="607"/>
      <c r="W51" s="476" t="str">
        <f>'Fun Patches'!C52</f>
        <v>&lt;List Patch Here&gt;</v>
      </c>
      <c r="X51" s="475" t="str">
        <f>IF(Summary!$AL160="E","E","")</f>
        <v/>
      </c>
      <c r="Y51" s="475" t="str">
        <f>IF(Summary!$AM160="Y","R","")</f>
        <v/>
      </c>
      <c r="AA51" s="472"/>
      <c r="AB51" s="287"/>
      <c r="AC51" s="288"/>
    </row>
    <row r="52" spans="2:29" ht="12.95" customHeight="1">
      <c r="B52" s="360"/>
      <c r="C52" s="370" t="s">
        <v>1070</v>
      </c>
      <c r="D52" s="292" t="str">
        <f>IF(Badges!$V912="C","/","")</f>
        <v/>
      </c>
      <c r="E52" s="292" t="str">
        <f>IF(Badges!$V913="C","/","")</f>
        <v/>
      </c>
      <c r="F52" s="292" t="str">
        <f>IF(Badges!$V914="C","/","")</f>
        <v/>
      </c>
      <c r="G52" s="292" t="str">
        <f>IF(Badges!$V915="C","/","")</f>
        <v/>
      </c>
      <c r="H52" s="292" t="str">
        <f>IF(Badges!$V916="C","/","")</f>
        <v/>
      </c>
      <c r="I52" s="299" t="str">
        <f>IF(Summary!$AL55="E","E","")</f>
        <v/>
      </c>
      <c r="J52" s="299" t="str">
        <f>IF(Summary!$AM55="Y","R","")</f>
        <v/>
      </c>
      <c r="L52" s="610"/>
      <c r="M52" s="610"/>
      <c r="N52" s="610"/>
      <c r="O52" s="610"/>
      <c r="P52" s="610"/>
      <c r="Q52" s="610"/>
      <c r="R52" s="616"/>
      <c r="S52" s="287"/>
      <c r="T52" s="288"/>
      <c r="U52" s="607"/>
      <c r="W52" s="476" t="str">
        <f>'Fun Patches'!C53</f>
        <v>&lt;List Patch Here&gt;</v>
      </c>
      <c r="X52" s="475" t="str">
        <f>IF(Summary!$AL161="E","E","")</f>
        <v/>
      </c>
      <c r="Y52" s="475" t="str">
        <f>IF(Summary!$AM161="Y","R","")</f>
        <v/>
      </c>
      <c r="AA52" s="472"/>
      <c r="AB52" s="287"/>
      <c r="AC52" s="288"/>
    </row>
    <row r="53" spans="2:29" ht="12.95" customHeight="1">
      <c r="B53" s="360"/>
      <c r="C53" s="365" t="s">
        <v>1071</v>
      </c>
      <c r="D53" s="292" t="str">
        <f>IF(Badges!$V919="C","/","")</f>
        <v/>
      </c>
      <c r="E53" s="292" t="str">
        <f>IF(Badges!$V920="C","/","")</f>
        <v/>
      </c>
      <c r="F53" s="292" t="str">
        <f>IF(Badges!$V921="C","/","")</f>
        <v/>
      </c>
      <c r="G53" s="292" t="str">
        <f>IF(Badges!$V922="C","/","")</f>
        <v/>
      </c>
      <c r="H53" s="292" t="str">
        <f>IF(Badges!$V923="C","/","")</f>
        <v/>
      </c>
      <c r="I53" s="293" t="str">
        <f>IF(Summary!$AL56="E","E","")</f>
        <v/>
      </c>
      <c r="J53" s="293" t="str">
        <f>IF(Summary!$AM56="Y","R","")</f>
        <v/>
      </c>
      <c r="L53" s="609"/>
      <c r="M53" s="609"/>
      <c r="N53" s="609"/>
      <c r="O53" s="609"/>
      <c r="P53" s="609"/>
      <c r="Q53" s="609"/>
      <c r="R53" s="617"/>
      <c r="S53" s="287"/>
      <c r="T53" s="288"/>
      <c r="U53" s="607"/>
      <c r="W53" s="477" t="str">
        <f>'Fun Patches'!C54</f>
        <v>&lt;List Patch Here&gt;</v>
      </c>
      <c r="X53" s="475" t="str">
        <f>IF(Summary!$AL162="E","E","")</f>
        <v/>
      </c>
      <c r="Y53" s="475" t="str">
        <f>IF(Summary!$AM162="Y","R","")</f>
        <v/>
      </c>
      <c r="AA53" s="472"/>
      <c r="AB53" s="287"/>
      <c r="AC53" s="288"/>
    </row>
    <row r="54" spans="2:29" ht="12.95" customHeight="1" thickBot="1">
      <c r="B54" s="360"/>
      <c r="C54" s="374" t="s">
        <v>1072</v>
      </c>
      <c r="D54" s="297" t="str">
        <f>IF(Badges!$V926="C","/","")</f>
        <v/>
      </c>
      <c r="E54" s="297" t="str">
        <f>IF(Badges!$V927="C","/","")</f>
        <v/>
      </c>
      <c r="F54" s="297" t="str">
        <f>IF(Badges!$V928="C","/","")</f>
        <v/>
      </c>
      <c r="G54" s="297" t="str">
        <f>IF(Badges!$V929="C","/","")</f>
        <v/>
      </c>
      <c r="H54" s="297" t="str">
        <f>IF(Badges!$V930="C","/","")</f>
        <v/>
      </c>
      <c r="I54" s="298" t="str">
        <f>IF(Summary!$AL57="E","E","")</f>
        <v/>
      </c>
      <c r="J54" s="298" t="str">
        <f>IF(Summary!$AM57="Y","R","")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IF(Badges!$V934="C","/","")</f>
        <v/>
      </c>
      <c r="E55" s="292" t="str">
        <f>IF(Badges!$V935="C","/","")</f>
        <v/>
      </c>
      <c r="F55" s="292" t="str">
        <f>IF(Badges!$V936="C","/","")</f>
        <v/>
      </c>
      <c r="G55" s="292" t="str">
        <f>IF(Badges!$V937="C","/","")</f>
        <v/>
      </c>
      <c r="H55" s="292" t="str">
        <f>IF(Badges!$V938="C","/","")</f>
        <v/>
      </c>
      <c r="I55" s="299" t="str">
        <f>IF(Summary!$AL59="E","E","")</f>
        <v/>
      </c>
      <c r="J55" s="299" t="str">
        <f>IF(Summary!$AM59="Y","R","")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IF(Badges!$V941="C","/","")</f>
        <v/>
      </c>
      <c r="E56" s="292" t="str">
        <f>IF(Badges!$V942="C","/","")</f>
        <v/>
      </c>
      <c r="F56" s="292" t="str">
        <f>IF(Badges!$V943="C","/","")</f>
        <v/>
      </c>
      <c r="G56" s="292" t="str">
        <f>IF(Badges!$V944="C","/","")</f>
        <v/>
      </c>
      <c r="H56" s="292" t="str">
        <f>IF(Badges!$V945="C","/","")</f>
        <v/>
      </c>
      <c r="I56" s="293" t="str">
        <f>IF(Summary!$AL60="E","E","")</f>
        <v/>
      </c>
      <c r="J56" s="293" t="str">
        <f>IF(Summary!$AM60="Y","R","")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IF(Badges!$V951="A","/","")</f>
        <v/>
      </c>
      <c r="E57" s="292" t="str">
        <f>IF(Badges!$V954="A","/","")</f>
        <v/>
      </c>
      <c r="F57" s="292" t="str">
        <f>IF(Badges!$V958="A","/","")</f>
        <v/>
      </c>
      <c r="G57" s="292" t="str">
        <f>IF(Badges!$V962="A","/","")</f>
        <v/>
      </c>
      <c r="H57" s="292" t="str">
        <f>IF(Badges!$V966="A","/","")</f>
        <v/>
      </c>
      <c r="I57" s="293" t="str">
        <f>IF(Summary!$AL61="E","E","")</f>
        <v/>
      </c>
      <c r="J57" s="293" t="str">
        <f>IF(Summary!$AM61="Y","R","")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IF('Age-Level'!$V6="C","/","")</f>
        <v/>
      </c>
      <c r="E60" s="292" t="str">
        <f>IF('Age-Level'!$V7="C","/","")</f>
        <v/>
      </c>
      <c r="F60" s="292" t="str">
        <f>IF('Age-Level'!$V8="C","/","")</f>
        <v/>
      </c>
      <c r="G60" s="292" t="str">
        <f>IF('Age-Level'!$V9="C","/","")</f>
        <v/>
      </c>
      <c r="H60" s="292" t="str">
        <f>IF('Age-Level'!$V10="C","/","")</f>
        <v/>
      </c>
      <c r="I60" s="293" t="str">
        <f>IF(Summary!$AL98="E","E","")</f>
        <v/>
      </c>
      <c r="J60" s="293" t="str">
        <f>IF(Summary!$AM98="Y","R","")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IF('Age-Level'!$V13="C","/","")</f>
        <v/>
      </c>
      <c r="E61" s="294" t="str">
        <f>IF('Age-Level'!$V14="C","/","")</f>
        <v/>
      </c>
      <c r="F61" s="294" t="str">
        <f>IF('Age-Level'!$V15="C","/","")</f>
        <v/>
      </c>
      <c r="G61" s="294" t="str">
        <f>IF('Age-Level'!$V16="C","/","")</f>
        <v/>
      </c>
      <c r="H61" s="294" t="str">
        <f>IF('Age-Level'!$V17="C","/","")</f>
        <v/>
      </c>
      <c r="I61" s="295" t="str">
        <f>IF(Summary!$AL99="E","E","")</f>
        <v/>
      </c>
      <c r="J61" s="295" t="str">
        <f>IF(Summary!$AM99="Y","R","")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IF('Age-Level'!$V20="C","/","")</f>
        <v/>
      </c>
      <c r="E62" s="296" t="str">
        <f>IF('Age-Level'!$V21="C","/","")</f>
        <v/>
      </c>
      <c r="F62" s="296" t="str">
        <f>IF('Age-Level'!$V22="C","/","")</f>
        <v/>
      </c>
      <c r="G62" s="296" t="str">
        <f>IF('Age-Level'!$V23="C","/","")</f>
        <v/>
      </c>
      <c r="H62" s="296" t="str">
        <f>IF('Age-Level'!$V24="C","/","")</f>
        <v/>
      </c>
      <c r="I62" s="293" t="str">
        <f>IF(Summary!$AL100="E","E","")</f>
        <v/>
      </c>
      <c r="J62" s="293" t="str">
        <f>IF(Summary!$AM100="Y","R","")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IF('Age-Level'!$V27="C","/","")</f>
        <v/>
      </c>
      <c r="E63" s="297" t="str">
        <f>IF('Age-Level'!$V28="C","/","")</f>
        <v/>
      </c>
      <c r="F63" s="297" t="str">
        <f>IF('Age-Level'!$V29="C","/","")</f>
        <v/>
      </c>
      <c r="G63" s="297" t="str">
        <f>IF('Age-Level'!$V30="C","/","")</f>
        <v/>
      </c>
      <c r="H63" s="297" t="str">
        <f>IF('Age-Level'!$V31="C","/","")</f>
        <v/>
      </c>
      <c r="I63" s="295" t="str">
        <f>IF(Summary!$AL101="E","E","")</f>
        <v/>
      </c>
      <c r="J63" s="295" t="str">
        <f>IF(Summary!$AM101="Y","R","")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IF('Age-Level'!$V34="C","/","")</f>
        <v/>
      </c>
      <c r="E64" s="292" t="str">
        <f>IF('Age-Level'!$V35="C","/","")</f>
        <v/>
      </c>
      <c r="F64" s="292" t="str">
        <f>IF('Age-Level'!$V36="C","/","")</f>
        <v/>
      </c>
      <c r="G64" s="292" t="str">
        <f>IF('Age-Level'!$V37="C","/","")</f>
        <v/>
      </c>
      <c r="H64" s="292" t="str">
        <f>IF('Age-Level'!$V38="C","/","")</f>
        <v/>
      </c>
      <c r="I64" s="293" t="str">
        <f>IF(Summary!$AL102="E","E","")</f>
        <v/>
      </c>
      <c r="J64" s="293" t="str">
        <f>IF(Summary!$AM102="Y","R","")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IF(Summary!$AL103="E","E","")</f>
        <v/>
      </c>
      <c r="J65" s="295" t="str">
        <f>IF(Summary!$AM103="Y","R","")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IF('Age-Level'!$V44="a","/","")</f>
        <v/>
      </c>
      <c r="E68" s="296" t="str">
        <f>IF('Age-Level'!$V48="a","/","")</f>
        <v/>
      </c>
      <c r="F68" s="296" t="str">
        <f>IF('Age-Level'!$V52="a","/","")</f>
        <v/>
      </c>
      <c r="G68" s="296" t="str">
        <f>IF('Age-Level'!$V57="a","/","")</f>
        <v/>
      </c>
      <c r="H68" s="296" t="str">
        <f>IF('Age-Level'!$V59="a","/","")</f>
        <v/>
      </c>
      <c r="I68" s="293" t="str">
        <f>IF(Summary!$AL104="E","E","")</f>
        <v/>
      </c>
      <c r="J68" s="293" t="str">
        <f>IF(Summary!$AM104="Y","R","")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IF('Age-Level'!$V62="a","/","")</f>
        <v/>
      </c>
      <c r="E69" s="297" t="str">
        <f>IF('Age-Level'!$V66="a","/","")</f>
        <v/>
      </c>
      <c r="F69" s="297" t="str">
        <f>IF('Age-Level'!$V70="a","/","")</f>
        <v/>
      </c>
      <c r="G69" s="297" t="str">
        <f>IF('Age-Level'!$V75="a","/","")</f>
        <v/>
      </c>
      <c r="H69" s="297" t="str">
        <f>IF('Age-Level'!$V77="a","/","")</f>
        <v/>
      </c>
      <c r="I69" s="295" t="str">
        <f>IF(Summary!$AL105="E","E","")</f>
        <v/>
      </c>
      <c r="J69" s="295" t="str">
        <f>IF(Summary!$AM105="Y","R","")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IF('Age-Level'!$V80="a","/","")</f>
        <v/>
      </c>
      <c r="E70" s="296" t="str">
        <f>IF('Age-Level'!$V84="a","/","")</f>
        <v/>
      </c>
      <c r="F70" s="296" t="str">
        <f>IF('Age-Level'!$V88="a","/","")</f>
        <v/>
      </c>
      <c r="G70" s="296" t="str">
        <f>IF('Age-Level'!$V93="a","/","")</f>
        <v/>
      </c>
      <c r="H70" s="296" t="str">
        <f>IF('Age-Level'!$V95="a","/","")</f>
        <v/>
      </c>
      <c r="I70" s="293" t="str">
        <f>IF(Summary!$AL106="E","E","")</f>
        <v/>
      </c>
      <c r="J70" s="293" t="str">
        <f>IF(Summary!$AM106="Y","R","")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IF('Age-Level'!$V98="a","/","")</f>
        <v/>
      </c>
      <c r="E71" s="297" t="str">
        <f>IF('Age-Level'!$V102="a","/","")</f>
        <v/>
      </c>
      <c r="F71" s="297" t="str">
        <f>IF('Age-Level'!$V106="a","/","")</f>
        <v/>
      </c>
      <c r="G71" s="297" t="str">
        <f>IF('Age-Level'!$V111="a","/","")</f>
        <v/>
      </c>
      <c r="H71" s="297" t="str">
        <f>IF('Age-Level'!$V113="a","/","")</f>
        <v/>
      </c>
      <c r="I71" s="295" t="str">
        <f>IF(Summary!$AL107="E","E","")</f>
        <v/>
      </c>
      <c r="J71" s="295" t="str">
        <f>IF(Summary!$AM107="Y","R","")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IF(Bridging!$V10="A","/","")</f>
        <v/>
      </c>
      <c r="G72" s="296" t="str">
        <f>IF(Bridging!$V14="A","/","")</f>
        <v/>
      </c>
      <c r="H72" s="296" t="str">
        <f>IF(Bridging!$V16="A","/","")</f>
        <v/>
      </c>
      <c r="I72" s="295" t="str">
        <f>IF(Summary!$AL96="E","E","")</f>
        <v/>
      </c>
      <c r="J72" s="295" t="str">
        <f>IF(Summary!$AM96="Y","R","")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brLAZR9Gd7JG51TNE9VWZ7MDgakFDQWhKwNiXV/SOT9IlqfGfM15/xN0GlJKExk0AsLAHz/8tyBn3LhFWK4GWQ==" saltValue="eXhCVNEd8+8thcuIxD+tg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47" priority="3">
      <formula>LEFT($U$1,8)&lt;&gt;"Brownie_"</formula>
    </cfRule>
  </conditionalFormatting>
  <conditionalFormatting sqref="T1:W1">
    <cfRule type="expression" dxfId="46" priority="2">
      <formula>LEFT($U$1,8)="Brownie_"</formula>
    </cfRule>
  </conditionalFormatting>
  <conditionalFormatting sqref="C1">
    <cfRule type="expression" dxfId="45" priority="1">
      <formula>LEFT($U$1,8)&lt;&gt;"Brownie_"</formula>
    </cfRule>
  </conditionalFormatting>
  <conditionalFormatting sqref="L46:L90 W54:W75 AA4:AA75">
    <cfRule type="duplicateValues" dxfId="4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59D-1247-4485-92F4-CD7C9ADBB74F}">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Brownie_20</v>
      </c>
      <c r="U1" s="349" t="str">
        <f ca="1">MID(CELL("filename",A1),FIND(IF(ISERROR(FIND("]",CELL("filename",A1))),"$","]"),CELL("filename",A1))+1,256)</f>
        <v>Brownie_20</v>
      </c>
      <c r="W1" s="350" t="str">
        <f ca="1">IF(T1&lt;&gt;"",T1,"")</f>
        <v>Brownie_20</v>
      </c>
      <c r="X1" s="351"/>
      <c r="Y1" s="351"/>
      <c r="Z1" s="352"/>
      <c r="AA1" s="353"/>
      <c r="AB1" s="351"/>
      <c r="AC1" s="351"/>
      <c r="AD1" s="352"/>
    </row>
    <row r="2" spans="2:30" ht="12.95" customHeight="1">
      <c r="T2" s="357"/>
    </row>
    <row r="3" spans="2:30" ht="12.95" customHeight="1"/>
    <row r="4" spans="2:30" ht="12.95" customHeight="1">
      <c r="B4" s="360"/>
      <c r="C4" s="361" t="s">
        <v>130</v>
      </c>
      <c r="D4" s="292" t="str">
        <f>IF(Badges!$W11="A","/","")</f>
        <v/>
      </c>
      <c r="E4" s="292" t="str">
        <f>IF(Badges!$W15="A","/","")</f>
        <v/>
      </c>
      <c r="F4" s="292" t="str">
        <f>IF(Badges!$W19="A","/","")</f>
        <v/>
      </c>
      <c r="G4" s="292" t="str">
        <f>IF(Badges!$W23="A","/","")</f>
        <v/>
      </c>
      <c r="H4" s="292" t="str">
        <f>IF(Badges!$W27="A","/","")</f>
        <v/>
      </c>
      <c r="I4" s="293" t="str">
        <f>IF(Summary!$AN4="E","E","")</f>
        <v/>
      </c>
      <c r="J4" s="293" t="str">
        <f>IF(Summary!$AO4="Y","R","")</f>
        <v/>
      </c>
      <c r="K4" s="285" t="str">
        <f>IF(COUNT(#REF!)=4,MAX(#REF!),"")</f>
        <v/>
      </c>
      <c r="L4" s="360"/>
      <c r="M4" s="362" t="s">
        <v>897</v>
      </c>
      <c r="N4" s="363"/>
      <c r="O4" s="363"/>
      <c r="P4" s="363"/>
      <c r="Q4" s="363"/>
      <c r="R4" s="364"/>
      <c r="S4" s="293" t="str">
        <f>IF(Summary!$AN67="E","E","")</f>
        <v/>
      </c>
      <c r="T4" s="293" t="str">
        <f>IF(Summary!$AO67="Y","R","")</f>
        <v/>
      </c>
      <c r="W4" s="474" t="str">
        <f>'Fun Patches'!C5</f>
        <v>&lt;List Patch Here&gt;</v>
      </c>
      <c r="X4" s="475" t="str">
        <f>IF(Summary!$AN113="E","E","")</f>
        <v/>
      </c>
      <c r="Y4" s="475" t="str">
        <f>IF(Summary!$AO113="Y","R","")</f>
        <v/>
      </c>
      <c r="AA4" s="286"/>
      <c r="AB4" s="283"/>
      <c r="AC4" s="284"/>
    </row>
    <row r="5" spans="2:30" ht="12.95" customHeight="1">
      <c r="B5" s="360"/>
      <c r="C5" s="365" t="s">
        <v>152</v>
      </c>
      <c r="D5" s="292" t="str">
        <f>IF(Badges!$W34="A","/","")</f>
        <v/>
      </c>
      <c r="E5" s="292" t="str">
        <f>IF(Badges!$W38="A","/","")</f>
        <v/>
      </c>
      <c r="F5" s="292" t="str">
        <f>IF(Badges!$W42="A","/","")</f>
        <v/>
      </c>
      <c r="G5" s="292" t="str">
        <f>IF(Badges!$W46="A","/","")</f>
        <v/>
      </c>
      <c r="H5" s="292" t="str">
        <f>IF(Badges!$W50="A","/","")</f>
        <v/>
      </c>
      <c r="I5" s="293" t="str">
        <f>IF(Summary!$AN5="E","E","")</f>
        <v/>
      </c>
      <c r="J5" s="293" t="str">
        <f>IF(Summary!$AO5="Y","R","")</f>
        <v/>
      </c>
      <c r="L5" s="360"/>
      <c r="M5" s="366" t="s">
        <v>1085</v>
      </c>
      <c r="N5" s="367"/>
      <c r="O5" s="367"/>
      <c r="P5" s="367"/>
      <c r="Q5" s="367"/>
      <c r="R5" s="368"/>
      <c r="S5" s="301" t="str">
        <f>IF(Summary!$AN64="E","E","")</f>
        <v/>
      </c>
      <c r="T5" s="301" t="str">
        <f>IF(Summary!$AO64="Y","R","")</f>
        <v/>
      </c>
      <c r="W5" s="476" t="str">
        <f>'Fun Patches'!C6</f>
        <v>&lt;List Patch Here&gt;</v>
      </c>
      <c r="X5" s="475" t="str">
        <f>IF(Summary!$AN114="E","E","")</f>
        <v/>
      </c>
      <c r="Y5" s="475" t="str">
        <f>IF(Summary!$AO114="Y","R","")</f>
        <v/>
      </c>
      <c r="AA5" s="472"/>
      <c r="AB5" s="287"/>
      <c r="AC5" s="288"/>
    </row>
    <row r="6" spans="2:30" ht="12.95" customHeight="1" thickBot="1">
      <c r="B6" s="360"/>
      <c r="C6" s="369" t="s">
        <v>193</v>
      </c>
      <c r="D6" s="297" t="str">
        <f>IF(Badges!$W80="A","/","")</f>
        <v/>
      </c>
      <c r="E6" s="297" t="str">
        <f>IF(Badges!$W84="A","/","")</f>
        <v/>
      </c>
      <c r="F6" s="297" t="str">
        <f>IF(Badges!$W88="A","/","")</f>
        <v/>
      </c>
      <c r="G6" s="297" t="str">
        <f>IF(Badges!$W92="A","/","")</f>
        <v/>
      </c>
      <c r="H6" s="297" t="str">
        <f>IF(Badges!$W96="A","/","")</f>
        <v/>
      </c>
      <c r="I6" s="295" t="str">
        <f>IF(Summary!$AN7="E","E","")</f>
        <v/>
      </c>
      <c r="J6" s="295" t="str">
        <f>IF(Summary!$AO7="Y","R","")</f>
        <v/>
      </c>
      <c r="L6" s="360"/>
      <c r="M6" s="366" t="s">
        <v>1086</v>
      </c>
      <c r="N6" s="367"/>
      <c r="O6" s="367"/>
      <c r="P6" s="367"/>
      <c r="Q6" s="367"/>
      <c r="R6" s="368"/>
      <c r="S6" s="301" t="str">
        <f>IF(Summary!$AN65="E","E","")</f>
        <v/>
      </c>
      <c r="T6" s="301" t="str">
        <f>IF(Summary!$AO65="Y","R","")</f>
        <v/>
      </c>
      <c r="W6" s="476" t="str">
        <f>'Fun Patches'!C7</f>
        <v>&lt;List Patch Here&gt;</v>
      </c>
      <c r="X6" s="475" t="str">
        <f>IF(Summary!$AN115="E","E","")</f>
        <v/>
      </c>
      <c r="Y6" s="475" t="str">
        <f>IF(Summary!$AO115="Y","R","")</f>
        <v/>
      </c>
      <c r="AA6" s="472"/>
      <c r="AB6" s="287"/>
      <c r="AC6" s="288"/>
    </row>
    <row r="7" spans="2:30" ht="12.95" customHeight="1" thickBot="1">
      <c r="B7" s="360"/>
      <c r="C7" s="370" t="s">
        <v>233</v>
      </c>
      <c r="D7" s="292" t="str">
        <f>IF(Badges!$W126="A","/","")</f>
        <v/>
      </c>
      <c r="E7" s="292" t="str">
        <f>IF(Badges!$W130="A","/","")</f>
        <v/>
      </c>
      <c r="F7" s="292" t="str">
        <f>IF(Badges!$W134="A","/","")</f>
        <v/>
      </c>
      <c r="G7" s="292" t="str">
        <f>IF(Badges!$W138="A","/","")</f>
        <v/>
      </c>
      <c r="H7" s="292" t="str">
        <f>IF(Badges!$W142="A","/","")</f>
        <v/>
      </c>
      <c r="I7" s="293" t="str">
        <f>IF(Summary!$AN9="E","E","")</f>
        <v/>
      </c>
      <c r="J7" s="293" t="str">
        <f>IF(Summary!$AO9="Y","R","")</f>
        <v/>
      </c>
      <c r="L7" s="360"/>
      <c r="M7" s="371" t="s">
        <v>1087</v>
      </c>
      <c r="N7" s="372"/>
      <c r="O7" s="372"/>
      <c r="P7" s="372"/>
      <c r="Q7" s="372"/>
      <c r="R7" s="373"/>
      <c r="S7" s="295" t="str">
        <f>IF(Summary!$AN66="E","E","")</f>
        <v/>
      </c>
      <c r="T7" s="295" t="str">
        <f>IF(Summary!$AO66="Y","R","")</f>
        <v/>
      </c>
      <c r="U7" s="354" t="str">
        <f>IF(COUNTIF(S4:S7,"E")=4,"C"," ")</f>
        <v xml:space="preserve"> </v>
      </c>
      <c r="W7" s="476" t="str">
        <f>'Fun Patches'!C8</f>
        <v>&lt;List Patch Here&gt;</v>
      </c>
      <c r="X7" s="475" t="str">
        <f>IF(Summary!$AN116="E","E","")</f>
        <v/>
      </c>
      <c r="Y7" s="475" t="str">
        <f>IF(Summary!$AO116="Y","R","")</f>
        <v/>
      </c>
      <c r="AA7" s="472"/>
      <c r="AB7" s="287"/>
      <c r="AC7" s="288"/>
    </row>
    <row r="8" spans="2:30" ht="12.95" customHeight="1">
      <c r="B8" s="360"/>
      <c r="C8" s="365" t="s">
        <v>254</v>
      </c>
      <c r="D8" s="334" t="str">
        <f>IF(Badges!$W149="A","/","")</f>
        <v/>
      </c>
      <c r="E8" s="334" t="str">
        <f>IF(Badges!$W153="A","/","")</f>
        <v/>
      </c>
      <c r="F8" s="334" t="str">
        <f>IF(Badges!$W157="A","/","")</f>
        <v/>
      </c>
      <c r="G8" s="334" t="str">
        <f>IF(Badges!$W161="A","/","")</f>
        <v/>
      </c>
      <c r="H8" s="334" t="str">
        <f>IF(Badges!$W165="A","/","")</f>
        <v/>
      </c>
      <c r="I8" s="301" t="str">
        <f>IF(Summary!$AN10="E","E","")</f>
        <v/>
      </c>
      <c r="J8" s="301" t="str">
        <f>IF(Summary!$AO10="Y","R","")</f>
        <v/>
      </c>
      <c r="L8" s="360"/>
      <c r="M8" s="362" t="s">
        <v>1054</v>
      </c>
      <c r="N8" s="363"/>
      <c r="O8" s="363"/>
      <c r="P8" s="363"/>
      <c r="Q8" s="363"/>
      <c r="R8" s="364"/>
      <c r="S8" s="293" t="str">
        <f>IF(Summary!$AN72="E","E","")</f>
        <v/>
      </c>
      <c r="T8" s="293" t="str">
        <f>IF(Summary!$AO72="Y","R","")</f>
        <v/>
      </c>
      <c r="W8" s="476" t="str">
        <f>'Fun Patches'!C9</f>
        <v>&lt;List Patch Here&gt;</v>
      </c>
      <c r="X8" s="475" t="str">
        <f>IF(Summary!$AN117="E","E","")</f>
        <v/>
      </c>
      <c r="Y8" s="475" t="str">
        <f>IF(Summary!$AO117="Y","R","")</f>
        <v/>
      </c>
      <c r="AA8" s="472"/>
      <c r="AB8" s="287"/>
      <c r="AC8" s="288"/>
    </row>
    <row r="9" spans="2:30" ht="12.95" customHeight="1" thickBot="1">
      <c r="B9" s="360"/>
      <c r="C9" s="374" t="s">
        <v>275</v>
      </c>
      <c r="D9" s="297" t="str">
        <f>IF(Badges!$W172="A","/","")</f>
        <v/>
      </c>
      <c r="E9" s="297" t="str">
        <f>IF(Badges!$W176="A","/","")</f>
        <v/>
      </c>
      <c r="F9" s="297" t="str">
        <f>IF(Badges!$W180="A","/","")</f>
        <v/>
      </c>
      <c r="G9" s="297" t="str">
        <f>IF(Badges!$W184="A","/","")</f>
        <v/>
      </c>
      <c r="H9" s="297" t="str">
        <f>IF(Badges!$W188="A","/","")</f>
        <v/>
      </c>
      <c r="I9" s="295" t="str">
        <f>IF(Summary!$AN11="E","E","")</f>
        <v/>
      </c>
      <c r="J9" s="295" t="str">
        <f>IF(Summary!$AO11="Y","R","")</f>
        <v/>
      </c>
      <c r="L9" s="360"/>
      <c r="M9" s="366" t="s">
        <v>1088</v>
      </c>
      <c r="N9" s="367"/>
      <c r="O9" s="367"/>
      <c r="P9" s="367"/>
      <c r="Q9" s="367"/>
      <c r="R9" s="368"/>
      <c r="S9" s="301" t="str">
        <f>IF(Summary!$AN69="E","E","")</f>
        <v/>
      </c>
      <c r="T9" s="301" t="str">
        <f>IF(Summary!$AO69="Y","R","")</f>
        <v/>
      </c>
      <c r="W9" s="476" t="str">
        <f>'Fun Patches'!C10</f>
        <v>&lt;List Patch Here&gt;</v>
      </c>
      <c r="X9" s="475" t="str">
        <f>IF(Summary!$AN118="E","E","")</f>
        <v/>
      </c>
      <c r="Y9" s="475" t="str">
        <f>IF(Summary!$AO118="Y","R","")</f>
        <v/>
      </c>
      <c r="AA9" s="472"/>
      <c r="AB9" s="287"/>
      <c r="AC9" s="288"/>
    </row>
    <row r="10" spans="2:30" ht="12.95" customHeight="1">
      <c r="B10" s="360"/>
      <c r="C10" s="361" t="s">
        <v>278</v>
      </c>
      <c r="D10" s="292" t="str">
        <f>IF(Badges!$W195="A","/","")</f>
        <v/>
      </c>
      <c r="E10" s="292" t="str">
        <f>IF(Badges!$W199="A","/","")</f>
        <v/>
      </c>
      <c r="F10" s="292" t="str">
        <f>IF(Badges!$W202="A","/","")</f>
        <v/>
      </c>
      <c r="G10" s="292" t="str">
        <f>IF(Badges!$W206="A","/","")</f>
        <v/>
      </c>
      <c r="H10" s="292" t="str">
        <f>IF(Badges!$W210="A","/","")</f>
        <v/>
      </c>
      <c r="I10" s="293" t="str">
        <f>IF(Summary!$AN12="E","E","")</f>
        <v/>
      </c>
      <c r="J10" s="293" t="str">
        <f>IF(Summary!$AO12="Y","R","")</f>
        <v/>
      </c>
      <c r="K10" s="285" t="str">
        <f>IF(COUNT(#REF!)=4,MAX(#REF!),"")</f>
        <v/>
      </c>
      <c r="L10" s="360"/>
      <c r="M10" s="366" t="s">
        <v>1089</v>
      </c>
      <c r="N10" s="367"/>
      <c r="O10" s="367"/>
      <c r="P10" s="367"/>
      <c r="Q10" s="367"/>
      <c r="R10" s="368"/>
      <c r="S10" s="301" t="str">
        <f>IF(Summary!$AN70="E","E","")</f>
        <v/>
      </c>
      <c r="T10" s="301" t="str">
        <f>IF(Summary!$AO70="Y","R","")</f>
        <v/>
      </c>
      <c r="W10" s="476" t="str">
        <f>'Fun Patches'!C11</f>
        <v>&lt;List Patch Here&gt;</v>
      </c>
      <c r="X10" s="475" t="str">
        <f>IF(Summary!$AN119="E","E","")</f>
        <v/>
      </c>
      <c r="Y10" s="475" t="str">
        <f>IF(Summary!$AO119="Y","R","")</f>
        <v/>
      </c>
      <c r="AA10" s="472"/>
      <c r="AB10" s="287"/>
      <c r="AC10" s="288"/>
    </row>
    <row r="11" spans="2:30" ht="12.95" customHeight="1" thickBot="1">
      <c r="B11" s="360"/>
      <c r="C11" s="365" t="s">
        <v>297</v>
      </c>
      <c r="D11" s="334" t="str">
        <f>IF(Badges!$W217="A","/","")</f>
        <v/>
      </c>
      <c r="E11" s="334" t="str">
        <f>IF(Badges!$W221="A","/","")</f>
        <v/>
      </c>
      <c r="F11" s="334" t="str">
        <f>IF(Badges!$W225="A","/","")</f>
        <v/>
      </c>
      <c r="G11" s="334" t="str">
        <f>IF(Badges!$W229="A","/","")</f>
        <v/>
      </c>
      <c r="H11" s="334" t="str">
        <f>IF(Badges!$W233="A","/","")</f>
        <v/>
      </c>
      <c r="I11" s="301" t="str">
        <f>IF(Summary!$AN13="E","E","")</f>
        <v/>
      </c>
      <c r="J11" s="301" t="str">
        <f>IF(Summary!$AO13="Y","R","")</f>
        <v/>
      </c>
      <c r="L11" s="360"/>
      <c r="M11" s="375" t="s">
        <v>1090</v>
      </c>
      <c r="N11" s="376"/>
      <c r="O11" s="376"/>
      <c r="P11" s="376"/>
      <c r="Q11" s="376"/>
      <c r="R11" s="377"/>
      <c r="S11" s="298" t="str">
        <f>IF(Summary!$AN71="E","E","")</f>
        <v/>
      </c>
      <c r="T11" s="298" t="str">
        <f>IF(Summary!$AO71="Y","R","")</f>
        <v/>
      </c>
      <c r="U11" s="354" t="str">
        <f>IF(COUNTIF(S8:S11,"E")=4,"C"," ")</f>
        <v xml:space="preserve"> </v>
      </c>
      <c r="W11" s="476" t="str">
        <f>'Fun Patches'!C12</f>
        <v>&lt;List Patch Here&gt;</v>
      </c>
      <c r="X11" s="475" t="str">
        <f>IF(Summary!$AN120="E","E","")</f>
        <v/>
      </c>
      <c r="Y11" s="475" t="str">
        <f>IF(Summary!$AO120="Y","R","")</f>
        <v/>
      </c>
      <c r="AA11" s="472"/>
      <c r="AB11" s="287"/>
      <c r="AC11" s="288"/>
    </row>
    <row r="12" spans="2:30" ht="12.95" customHeight="1" thickBot="1">
      <c r="B12" s="360"/>
      <c r="C12" s="365" t="s">
        <v>319</v>
      </c>
      <c r="D12" s="297" t="str">
        <f>IF(Badges!$W263="A","/","")</f>
        <v/>
      </c>
      <c r="E12" s="297" t="str">
        <f>IF(Badges!$W267="A","/","")</f>
        <v/>
      </c>
      <c r="F12" s="297" t="str">
        <f>IF(Badges!$W271="A","/","")</f>
        <v/>
      </c>
      <c r="G12" s="297" t="str">
        <f>IF(Badges!$W275="A","/","")</f>
        <v/>
      </c>
      <c r="H12" s="297" t="str">
        <f>IF(Badges!$W279="A","/","")</f>
        <v/>
      </c>
      <c r="I12" s="295" t="str">
        <f>IF(Summary!$AN15="E","E","")</f>
        <v/>
      </c>
      <c r="J12" s="295" t="str">
        <f>IF(Summary!$AO15="Y","R","")</f>
        <v/>
      </c>
      <c r="L12" s="360"/>
      <c r="M12" s="378" t="s">
        <v>1055</v>
      </c>
      <c r="N12" s="379"/>
      <c r="O12" s="379"/>
      <c r="P12" s="379"/>
      <c r="Q12" s="379"/>
      <c r="R12" s="380"/>
      <c r="S12" s="299" t="str">
        <f>IF(Summary!$AN77="E","E","")</f>
        <v/>
      </c>
      <c r="T12" s="299" t="str">
        <f>IF(Summary!$AO77="Y","R","")</f>
        <v/>
      </c>
      <c r="W12" s="476" t="str">
        <f>'Fun Patches'!C13</f>
        <v>&lt;List Patch Here&gt;</v>
      </c>
      <c r="X12" s="475" t="str">
        <f>IF(Summary!$AN121="E","E","")</f>
        <v/>
      </c>
      <c r="Y12" s="475" t="str">
        <f>IF(Summary!$AO121="Y","R","")</f>
        <v/>
      </c>
      <c r="AA12" s="472"/>
      <c r="AB12" s="287"/>
      <c r="AC12" s="288"/>
    </row>
    <row r="13" spans="2:30" ht="12.95" customHeight="1">
      <c r="B13" s="360"/>
      <c r="C13" s="370" t="s">
        <v>372</v>
      </c>
      <c r="D13" s="292" t="str">
        <f>IF(Badges!$W322="A","/","")</f>
        <v/>
      </c>
      <c r="E13" s="292" t="str">
        <f>IF(Badges!$W326="A","/","")</f>
        <v/>
      </c>
      <c r="F13" s="292" t="str">
        <f>IF(Badges!$W330="A","/","")</f>
        <v/>
      </c>
      <c r="G13" s="292" t="str">
        <f>IF(Badges!$W334="A","/","")</f>
        <v/>
      </c>
      <c r="H13" s="292" t="str">
        <f>IF(Badges!$W338="A","/","")</f>
        <v/>
      </c>
      <c r="I13" s="293" t="str">
        <f>IF(Summary!$AN18="E","E","")</f>
        <v/>
      </c>
      <c r="J13" s="293" t="str">
        <f>IF(Summary!$AO18="Y","R","")</f>
        <v/>
      </c>
      <c r="L13" s="360"/>
      <c r="M13" s="366" t="s">
        <v>925</v>
      </c>
      <c r="N13" s="367"/>
      <c r="O13" s="367"/>
      <c r="P13" s="367"/>
      <c r="Q13" s="367"/>
      <c r="R13" s="368"/>
      <c r="S13" s="301" t="str">
        <f>IF(Summary!$AN74="E","E","")</f>
        <v/>
      </c>
      <c r="T13" s="301" t="str">
        <f>IF(Summary!$AO74="Y","R","")</f>
        <v/>
      </c>
      <c r="W13" s="476" t="str">
        <f>'Fun Patches'!C14</f>
        <v>&lt;List Patch Here&gt;</v>
      </c>
      <c r="X13" s="475" t="str">
        <f>IF(Summary!$AN122="E","E","")</f>
        <v/>
      </c>
      <c r="Y13" s="475" t="str">
        <f>IF(Summary!$AO122="Y","R","")</f>
        <v/>
      </c>
      <c r="AA13" s="472"/>
      <c r="AB13" s="287"/>
      <c r="AC13" s="288"/>
    </row>
    <row r="14" spans="2:30" ht="12.95" customHeight="1">
      <c r="B14" s="360"/>
      <c r="C14" s="365" t="s">
        <v>393</v>
      </c>
      <c r="D14" s="334" t="str">
        <f>IF(Badges!$W345="A","/","")</f>
        <v/>
      </c>
      <c r="E14" s="334" t="str">
        <f>IF(Badges!$W349="A","/","")</f>
        <v/>
      </c>
      <c r="F14" s="334" t="str">
        <f>IF(Badges!$W353="A","/","")</f>
        <v/>
      </c>
      <c r="G14" s="334" t="str">
        <f>IF(Badges!$W357="A","/","")</f>
        <v/>
      </c>
      <c r="H14" s="334" t="str">
        <f>IF(Badges!$W361="A","/","")</f>
        <v/>
      </c>
      <c r="I14" s="301" t="str">
        <f>IF(Summary!$AN19="E","E","")</f>
        <v/>
      </c>
      <c r="J14" s="301" t="str">
        <f>IF(Summary!$AO19="Y","R","")</f>
        <v/>
      </c>
      <c r="K14" s="285" t="str">
        <f>IF(COUNT(#REF!)=4,MAX(#REF!),"")</f>
        <v/>
      </c>
      <c r="L14" s="360"/>
      <c r="M14" s="366" t="s">
        <v>927</v>
      </c>
      <c r="N14" s="367"/>
      <c r="O14" s="367"/>
      <c r="P14" s="367"/>
      <c r="Q14" s="367"/>
      <c r="R14" s="368"/>
      <c r="S14" s="301" t="str">
        <f>IF(Summary!$AN75="E","E","")</f>
        <v/>
      </c>
      <c r="T14" s="301" t="str">
        <f>IF(Summary!$AO75="Y","R","")</f>
        <v/>
      </c>
      <c r="W14" s="476" t="str">
        <f>'Fun Patches'!C15</f>
        <v>&lt;List Patch Here&gt;</v>
      </c>
      <c r="X14" s="475" t="str">
        <f>IF(Summary!$AN123="E","E","")</f>
        <v/>
      </c>
      <c r="Y14" s="475" t="str">
        <f>IF(Summary!$AO123="Y","R","")</f>
        <v/>
      </c>
      <c r="AA14" s="472"/>
      <c r="AB14" s="287"/>
      <c r="AC14" s="288"/>
    </row>
    <row r="15" spans="2:30" ht="12.95" customHeight="1" thickBot="1">
      <c r="B15" s="360"/>
      <c r="C15" s="374" t="s">
        <v>414</v>
      </c>
      <c r="D15" s="297" t="str">
        <f>IF(Badges!$W368="A","/","")</f>
        <v/>
      </c>
      <c r="E15" s="297" t="str">
        <f>IF(Badges!$W372="A","/","")</f>
        <v/>
      </c>
      <c r="F15" s="297" t="str">
        <f>IF(Badges!$W376="A","/","")</f>
        <v/>
      </c>
      <c r="G15" s="297" t="str">
        <f>IF(Badges!$W380="A","/","")</f>
        <v/>
      </c>
      <c r="H15" s="297" t="str">
        <f>IF(Badges!$W384="A","/","")</f>
        <v/>
      </c>
      <c r="I15" s="295" t="str">
        <f>IF(Summary!$AN20="E","E","")</f>
        <v/>
      </c>
      <c r="J15" s="295" t="str">
        <f>IF(Summary!$AO20="Y","R","")</f>
        <v/>
      </c>
      <c r="L15" s="360"/>
      <c r="M15" s="371" t="s">
        <v>929</v>
      </c>
      <c r="N15" s="372"/>
      <c r="O15" s="372"/>
      <c r="P15" s="372"/>
      <c r="Q15" s="372"/>
      <c r="R15" s="373"/>
      <c r="S15" s="295" t="str">
        <f>IF(Summary!$AN76="E","E","")</f>
        <v/>
      </c>
      <c r="T15" s="295" t="str">
        <f>IF(Summary!$AO76="Y","R","")</f>
        <v/>
      </c>
      <c r="U15" s="354" t="str">
        <f>IF(COUNTIF(S12:S15,"E")=4,"C"," ")</f>
        <v xml:space="preserve"> </v>
      </c>
      <c r="W15" s="476" t="str">
        <f>'Fun Patches'!C16</f>
        <v>&lt;List Patch Here&gt;</v>
      </c>
      <c r="X15" s="475" t="str">
        <f>IF(Summary!$AN124="E","E","")</f>
        <v/>
      </c>
      <c r="Y15" s="475" t="str">
        <f>IF(Summary!$AO124="Y","R","")</f>
        <v/>
      </c>
      <c r="AA15" s="472"/>
      <c r="AB15" s="287"/>
      <c r="AC15" s="288"/>
    </row>
    <row r="16" spans="2:30" ht="12.95" customHeight="1">
      <c r="B16" s="360"/>
      <c r="C16" s="365" t="s">
        <v>435</v>
      </c>
      <c r="D16" s="292" t="str">
        <f>IF(Badges!$W391="A","/","")</f>
        <v/>
      </c>
      <c r="E16" s="292" t="str">
        <f>IF(Badges!$W395="A","/","")</f>
        <v/>
      </c>
      <c r="F16" s="292" t="str">
        <f>IF(Badges!$W399="A","/","")</f>
        <v/>
      </c>
      <c r="G16" s="292" t="str">
        <f>IF(Badges!$W403="A","/","")</f>
        <v/>
      </c>
      <c r="H16" s="292" t="str">
        <f>IF(Badges!$W407="A","/","")</f>
        <v/>
      </c>
      <c r="I16" s="293" t="str">
        <f>IF(Summary!$AN21="E","E","")</f>
        <v/>
      </c>
      <c r="J16" s="293" t="str">
        <f>IF(Summary!$AO21="Y","R","")</f>
        <v/>
      </c>
      <c r="L16" s="360"/>
      <c r="M16" s="361" t="s">
        <v>1056</v>
      </c>
      <c r="N16" s="292" t="str">
        <f>IF(Badges!$W240="A","/","")</f>
        <v/>
      </c>
      <c r="O16" s="292" t="str">
        <f>IF(Badges!$W244="A","/","")</f>
        <v/>
      </c>
      <c r="P16" s="292" t="str">
        <f>IF(Badges!$W248="A","/","")</f>
        <v/>
      </c>
      <c r="Q16" s="292" t="str">
        <f>IF(Badges!$W252="A","/","")</f>
        <v/>
      </c>
      <c r="R16" s="292" t="str">
        <f>IF(Badges!$W256="A","/","")</f>
        <v/>
      </c>
      <c r="S16" s="293" t="str">
        <f>IF(Summary!$AN14="E","E","")</f>
        <v/>
      </c>
      <c r="T16" s="293" t="str">
        <f>IF(Summary!$AO14="Y","R","")</f>
        <v/>
      </c>
      <c r="W16" s="476" t="str">
        <f>'Fun Patches'!C17</f>
        <v>&lt;List Patch Here&gt;</v>
      </c>
      <c r="X16" s="475" t="str">
        <f>IF(Summary!$AN125="E","E","")</f>
        <v/>
      </c>
      <c r="Y16" s="475" t="str">
        <f>IF(Summary!$AO125="Y","R","")</f>
        <v/>
      </c>
      <c r="AA16" s="472"/>
      <c r="AB16" s="287"/>
      <c r="AC16" s="288"/>
    </row>
    <row r="17" spans="2:29" ht="12.95" customHeight="1">
      <c r="B17" s="360"/>
      <c r="C17" s="365" t="s">
        <v>456</v>
      </c>
      <c r="D17" s="334" t="str">
        <f>IF(Badges!$W414="A","/","")</f>
        <v/>
      </c>
      <c r="E17" s="334" t="str">
        <f>IF(Badges!$W418="A","/","")</f>
        <v/>
      </c>
      <c r="F17" s="334" t="str">
        <f>IF(Badges!$W422="A","/","")</f>
        <v/>
      </c>
      <c r="G17" s="334" t="str">
        <f>IF(Badges!$W426="A","/","")</f>
        <v/>
      </c>
      <c r="H17" s="334" t="str">
        <f>IF(Badges!$W430="A","/","")</f>
        <v/>
      </c>
      <c r="I17" s="301" t="str">
        <f>IF(Summary!$AN22="E","E","")</f>
        <v/>
      </c>
      <c r="J17" s="301" t="str">
        <f>IF(Summary!$AO22="Y","R","")</f>
        <v/>
      </c>
      <c r="L17" s="360"/>
      <c r="M17" s="365" t="s">
        <v>1057</v>
      </c>
      <c r="N17" s="292" t="str">
        <f>IF(Badges!$W299="A","/","")</f>
        <v/>
      </c>
      <c r="O17" s="292" t="str">
        <f>IF(Badges!$W303="A","/","")</f>
        <v/>
      </c>
      <c r="P17" s="292" t="str">
        <f>IF(Badges!$W307="A","/","")</f>
        <v/>
      </c>
      <c r="Q17" s="292" t="str">
        <f>IF(Badges!$W311="A","/","")</f>
        <v/>
      </c>
      <c r="R17" s="292" t="str">
        <f>IF(Badges!$W315="A","/","")</f>
        <v/>
      </c>
      <c r="S17" s="293" t="str">
        <f>IF(Summary!$AN17="E","E","")</f>
        <v/>
      </c>
      <c r="T17" s="293" t="str">
        <f>IF(Summary!$AO17="Y","R","")</f>
        <v/>
      </c>
      <c r="W17" s="476" t="str">
        <f>'Fun Patches'!C18</f>
        <v>&lt;List Patch Here&gt;</v>
      </c>
      <c r="X17" s="475" t="str">
        <f>IF(Summary!$AN126="E","E","")</f>
        <v/>
      </c>
      <c r="Y17" s="475" t="str">
        <f>IF(Summary!$AO126="Y","R","")</f>
        <v/>
      </c>
      <c r="AA17" s="472"/>
      <c r="AB17" s="287"/>
      <c r="AC17" s="288"/>
    </row>
    <row r="18" spans="2:29" ht="12.95" customHeight="1" thickBot="1">
      <c r="B18" s="360"/>
      <c r="C18" s="365" t="s">
        <v>477</v>
      </c>
      <c r="D18" s="297" t="str">
        <f>IF(Badges!$W437="A","/","")</f>
        <v/>
      </c>
      <c r="E18" s="297" t="str">
        <f>IF(Badges!$W441="A","/","")</f>
        <v/>
      </c>
      <c r="F18" s="297" t="str">
        <f>IF(Badges!$W445="A","/","")</f>
        <v/>
      </c>
      <c r="G18" s="297" t="str">
        <f>IF(Badges!$W449="A","/","")</f>
        <v/>
      </c>
      <c r="H18" s="297" t="str">
        <f>IF(Badges!$W453="A","/","")</f>
        <v/>
      </c>
      <c r="I18" s="295" t="str">
        <f>IF(Summary!$AN23="E","E","")</f>
        <v/>
      </c>
      <c r="J18" s="295" t="str">
        <f>IF(Summary!$AO23="Y","R","")</f>
        <v/>
      </c>
      <c r="K18" s="285" t="str">
        <f>IF(COUNT(#REF!)=4,MAX(#REF!),"")</f>
        <v/>
      </c>
      <c r="L18" s="360"/>
      <c r="M18" s="365" t="s">
        <v>1058</v>
      </c>
      <c r="N18" s="292" t="str">
        <f>IF(Badges!$W57="A","/","")</f>
        <v/>
      </c>
      <c r="O18" s="292" t="str">
        <f>IF(Badges!$W61="A","/","")</f>
        <v/>
      </c>
      <c r="P18" s="292" t="str">
        <f>IF(Badges!$W65="A","/","")</f>
        <v/>
      </c>
      <c r="Q18" s="292" t="str">
        <f>IF(Badges!$W69="A","/","")</f>
        <v/>
      </c>
      <c r="R18" s="292" t="str">
        <f>IF(Badges!$W73="A","/","")</f>
        <v/>
      </c>
      <c r="S18" s="293" t="str">
        <f>IF(Summary!$AN6="E","E","")</f>
        <v/>
      </c>
      <c r="T18" s="293" t="str">
        <f>IF(Summary!$AO6="Y","R","")</f>
        <v/>
      </c>
      <c r="W18" s="476" t="str">
        <f>'Fun Patches'!C19</f>
        <v>&lt;List Patch Here&gt;</v>
      </c>
      <c r="X18" s="475" t="str">
        <f>IF(Summary!$AN127="E","E","")</f>
        <v/>
      </c>
      <c r="Y18" s="475" t="str">
        <f>IF(Summary!$AO127="Y","R","")</f>
        <v/>
      </c>
      <c r="AA18" s="472"/>
      <c r="AB18" s="287"/>
      <c r="AC18" s="288"/>
    </row>
    <row r="19" spans="2:29" ht="12.95" customHeight="1" thickBot="1">
      <c r="B19" s="360"/>
      <c r="C19" s="370" t="s">
        <v>530</v>
      </c>
      <c r="D19" s="292" t="str">
        <f>IF(Badges!$W496="A","/","")</f>
        <v/>
      </c>
      <c r="E19" s="292" t="str">
        <f>IF(Badges!$W500="A","/","")</f>
        <v/>
      </c>
      <c r="F19" s="292" t="str">
        <f>IF(Badges!$W504="A","/","")</f>
        <v/>
      </c>
      <c r="G19" s="292" t="str">
        <f>IF(Badges!$W508="A","/","")</f>
        <v/>
      </c>
      <c r="H19" s="292" t="str">
        <f>IF(Badges!$W512="A","/","")</f>
        <v/>
      </c>
      <c r="I19" s="293" t="str">
        <f>IF(Summary!$AN26="E","E","")</f>
        <v/>
      </c>
      <c r="J19" s="293" t="str">
        <f>IF(Summary!$AO26="Y","R","")</f>
        <v/>
      </c>
      <c r="L19" s="360"/>
      <c r="M19" s="381" t="s">
        <v>1091</v>
      </c>
      <c r="N19" s="376"/>
      <c r="O19" s="376"/>
      <c r="P19" s="376"/>
      <c r="Q19" s="376"/>
      <c r="R19" s="377"/>
      <c r="S19" s="295" t="str">
        <f>IF(Summary!$AN78="E","E","")</f>
        <v/>
      </c>
      <c r="T19" s="295" t="str">
        <f>IF(Summary!$AO78="Y","R","")</f>
        <v/>
      </c>
      <c r="U19" s="354" t="str">
        <f>IF(COUNTIF(S16:S19,"E")=4,"C"," ")</f>
        <v xml:space="preserve"> </v>
      </c>
      <c r="W19" s="476" t="str">
        <f>'Fun Patches'!C20</f>
        <v>&lt;List Patch Here&gt;</v>
      </c>
      <c r="X19" s="475" t="str">
        <f>IF(Summary!$AN128="E","E","")</f>
        <v/>
      </c>
      <c r="Y19" s="475" t="str">
        <f>IF(Summary!$AO128="Y","R","")</f>
        <v/>
      </c>
      <c r="AA19" s="472"/>
      <c r="AB19" s="287"/>
      <c r="AC19" s="288"/>
    </row>
    <row r="20" spans="2:29" ht="12.95" customHeight="1">
      <c r="B20" s="360"/>
      <c r="C20" s="365" t="s">
        <v>551</v>
      </c>
      <c r="D20" s="334" t="str">
        <f>IF(Badges!$W519="A","/","")</f>
        <v/>
      </c>
      <c r="E20" s="334" t="str">
        <f>IF(Badges!$W523="A","/","")</f>
        <v/>
      </c>
      <c r="F20" s="334" t="str">
        <f>IF(Badges!$W527="A","/","")</f>
        <v/>
      </c>
      <c r="G20" s="334" t="str">
        <f>IF(Badges!$W531="A","/","")</f>
        <v/>
      </c>
      <c r="H20" s="334" t="str">
        <f>IF(Badges!$W535="A","/","")</f>
        <v/>
      </c>
      <c r="I20" s="301" t="str">
        <f>IF(Summary!$AN27="E","E","")</f>
        <v/>
      </c>
      <c r="J20" s="301" t="str">
        <f>IF(Summary!$AO27="Y","R","")</f>
        <v/>
      </c>
      <c r="L20" s="360"/>
      <c r="M20" s="378" t="s">
        <v>935</v>
      </c>
      <c r="N20" s="379"/>
      <c r="O20" s="379"/>
      <c r="P20" s="379"/>
      <c r="Q20" s="379"/>
      <c r="R20" s="380"/>
      <c r="S20" s="293" t="str">
        <f>IF(Summary!$AN79="E","E","")</f>
        <v/>
      </c>
      <c r="T20" s="293" t="str">
        <f>IF(Summary!$AO79="Y","R","")</f>
        <v/>
      </c>
      <c r="W20" s="476" t="str">
        <f>'Fun Patches'!C21</f>
        <v>&lt;List Patch Here&gt;</v>
      </c>
      <c r="X20" s="475" t="str">
        <f>IF(Summary!$AN129="E","E","")</f>
        <v/>
      </c>
      <c r="Y20" s="475" t="str">
        <f>IF(Summary!$AO129="Y","R","")</f>
        <v/>
      </c>
      <c r="AA20" s="472"/>
      <c r="AB20" s="287"/>
      <c r="AC20" s="288"/>
    </row>
    <row r="21" spans="2:29" ht="12.95" customHeight="1" thickBot="1">
      <c r="B21" s="360"/>
      <c r="C21" s="374" t="s">
        <v>572</v>
      </c>
      <c r="D21" s="297" t="str">
        <f>IF(Badges!$W542="A","/","")</f>
        <v/>
      </c>
      <c r="E21" s="297" t="str">
        <f>IF(Badges!$W546="A","/","")</f>
        <v/>
      </c>
      <c r="F21" s="297" t="str">
        <f>IF(Badges!$W550="A","/","")</f>
        <v/>
      </c>
      <c r="G21" s="297" t="str">
        <f>IF(Badges!$W554="A","/","")</f>
        <v/>
      </c>
      <c r="H21" s="297" t="str">
        <f>IF(Badges!$W558="A","/","")</f>
        <v/>
      </c>
      <c r="I21" s="295" t="str">
        <f>IF(Summary!$AN28="E","E","")</f>
        <v/>
      </c>
      <c r="J21" s="295" t="str">
        <f>IF(Summary!$AO28="Y","R","")</f>
        <v/>
      </c>
      <c r="L21" s="360"/>
      <c r="M21" s="371" t="s">
        <v>1092</v>
      </c>
      <c r="N21" s="372"/>
      <c r="O21" s="372"/>
      <c r="P21" s="372"/>
      <c r="Q21" s="372"/>
      <c r="R21" s="373"/>
      <c r="S21" s="295" t="str">
        <f>IF(Summary!$AN80="E","E","")</f>
        <v/>
      </c>
      <c r="T21" s="295" t="str">
        <f>IF(Summary!$AO80="Y","R","")</f>
        <v/>
      </c>
      <c r="U21" s="354" t="str">
        <f>IF(COUNTIF(S20:S21,"E")=2,"C"," ")</f>
        <v xml:space="preserve"> </v>
      </c>
      <c r="W21" s="476" t="str">
        <f>'Fun Patches'!C22</f>
        <v>&lt;List Patch Here&gt;</v>
      </c>
      <c r="X21" s="475" t="str">
        <f>IF(Summary!$AN130="E","E","")</f>
        <v/>
      </c>
      <c r="Y21" s="475" t="str">
        <f>IF(Summary!$AO130="Y","R","")</f>
        <v/>
      </c>
      <c r="AA21" s="472"/>
      <c r="AB21" s="287"/>
      <c r="AC21" s="288"/>
    </row>
    <row r="22" spans="2:29" ht="12.95" customHeight="1">
      <c r="B22" s="360"/>
      <c r="C22" s="365" t="s">
        <v>593</v>
      </c>
      <c r="D22" s="292" t="str">
        <f>IF(Badges!$W565="A","/","")</f>
        <v/>
      </c>
      <c r="E22" s="292" t="str">
        <f>IF(Badges!$W569="A","/","")</f>
        <v/>
      </c>
      <c r="F22" s="292" t="str">
        <f>IF(Badges!$W573="A","/","")</f>
        <v/>
      </c>
      <c r="G22" s="292" t="str">
        <f>IF(Badges!$W577="A","/","")</f>
        <v/>
      </c>
      <c r="H22" s="292" t="str">
        <f>IF(Badges!$W581="A","/","")</f>
        <v/>
      </c>
      <c r="I22" s="293" t="str">
        <f>IF(Summary!$AN29="E","E","")</f>
        <v/>
      </c>
      <c r="J22" s="293" t="str">
        <f>IF(Summary!$AO29="Y","R","")</f>
        <v/>
      </c>
      <c r="K22" s="285" t="str">
        <f>IF(COUNT(#REF!)=2,MAX(#REF!),"")</f>
        <v/>
      </c>
      <c r="L22" s="360"/>
      <c r="M22" s="362" t="s">
        <v>942</v>
      </c>
      <c r="N22" s="363"/>
      <c r="O22" s="363"/>
      <c r="P22" s="363"/>
      <c r="Q22" s="363"/>
      <c r="R22" s="364"/>
      <c r="S22" s="293" t="str">
        <f>IF(Summary!$AN81="E","E","")</f>
        <v/>
      </c>
      <c r="T22" s="293" t="str">
        <f>IF(Summary!$AO81="Y","R","")</f>
        <v/>
      </c>
      <c r="U22" s="354" t="str">
        <f>IF(COUNTIF(S22:S23,"E")=2,"C"," ")</f>
        <v xml:space="preserve"> </v>
      </c>
      <c r="W22" s="476" t="str">
        <f>'Fun Patches'!C23</f>
        <v>&lt;List Patch Here&gt;</v>
      </c>
      <c r="X22" s="475" t="str">
        <f>IF(Summary!$AN131="E","E","")</f>
        <v/>
      </c>
      <c r="Y22" s="475" t="str">
        <f>IF(Summary!$AO131="Y","R","")</f>
        <v/>
      </c>
      <c r="AA22" s="472"/>
      <c r="AB22" s="287"/>
      <c r="AC22" s="288"/>
    </row>
    <row r="23" spans="2:29" ht="12.95" customHeight="1" thickBot="1">
      <c r="B23" s="360"/>
      <c r="C23" s="365" t="s">
        <v>614</v>
      </c>
      <c r="D23" s="334" t="str">
        <f>IF(Badges!$W588="A","/","")</f>
        <v/>
      </c>
      <c r="E23" s="334" t="str">
        <f>IF(Badges!$W592="A","/","")</f>
        <v/>
      </c>
      <c r="F23" s="334" t="str">
        <f>IF(Badges!$W596="A","/","")</f>
        <v/>
      </c>
      <c r="G23" s="334" t="str">
        <f>IF(Badges!$W600="A","/","")</f>
        <v/>
      </c>
      <c r="H23" s="334" t="str">
        <f>IF(Badges!$W604="A","/","")</f>
        <v/>
      </c>
      <c r="I23" s="301" t="str">
        <f>IF(Summary!$AN30="E","E","")</f>
        <v/>
      </c>
      <c r="J23" s="301" t="str">
        <f>IF(Summary!$AO30="Y","R","")</f>
        <v/>
      </c>
      <c r="L23" s="360"/>
      <c r="M23" s="375" t="s">
        <v>1093</v>
      </c>
      <c r="N23" s="376"/>
      <c r="O23" s="376"/>
      <c r="P23" s="376"/>
      <c r="Q23" s="376"/>
      <c r="R23" s="377"/>
      <c r="S23" s="295" t="str">
        <f>IF(Summary!$AN82="E","E","")</f>
        <v/>
      </c>
      <c r="T23" s="295" t="str">
        <f>IF(Summary!$AO82="Y","R","")</f>
        <v/>
      </c>
      <c r="U23" s="354" t="str">
        <f>IF(COUNTIF(S24:S25,"E")=2,"C"," ")</f>
        <v xml:space="preserve"> </v>
      </c>
      <c r="W23" s="476" t="str">
        <f>'Fun Patches'!C24</f>
        <v>&lt;List Patch Here&gt;</v>
      </c>
      <c r="X23" s="475" t="str">
        <f>IF(Summary!$AN132="E","E","")</f>
        <v/>
      </c>
      <c r="Y23" s="475" t="str">
        <f>IF(Summary!$AO132="Y","R","")</f>
        <v/>
      </c>
      <c r="AA23" s="472"/>
      <c r="AB23" s="287"/>
      <c r="AC23" s="288"/>
    </row>
    <row r="24" spans="2:29" ht="12.95" customHeight="1" thickBot="1">
      <c r="B24" s="360"/>
      <c r="C24" s="365" t="s">
        <v>635</v>
      </c>
      <c r="D24" s="297" t="str">
        <f>IF(Badges!$W611="A","/","")</f>
        <v/>
      </c>
      <c r="E24" s="297" t="str">
        <f>IF(Badges!$W615="A","/","")</f>
        <v/>
      </c>
      <c r="F24" s="297" t="str">
        <f>IF(Badges!$W619="A","/","")</f>
        <v/>
      </c>
      <c r="G24" s="297" t="str">
        <f>IF(Badges!$W623="A","/","")</f>
        <v/>
      </c>
      <c r="H24" s="297" t="str">
        <f>IF(Badges!$W627="A","/","")</f>
        <v/>
      </c>
      <c r="I24" s="295" t="str">
        <f>IF(Summary!$AN31="E","E","")</f>
        <v/>
      </c>
      <c r="J24" s="295" t="str">
        <f>IF(Summary!$AO31="Y","R","")</f>
        <v/>
      </c>
      <c r="K24" s="285" t="str">
        <f>IF(COUNT(#REF!)=2,MAX(#REF!),"")</f>
        <v/>
      </c>
      <c r="L24" s="360"/>
      <c r="M24" s="378" t="s">
        <v>948</v>
      </c>
      <c r="N24" s="379"/>
      <c r="O24" s="379"/>
      <c r="P24" s="379"/>
      <c r="Q24" s="379"/>
      <c r="R24" s="380"/>
      <c r="S24" s="293" t="str">
        <f>IF(Summary!$AN83="E","E","")</f>
        <v/>
      </c>
      <c r="T24" s="293" t="str">
        <f>IF(Summary!$AO83="Y","R","")</f>
        <v/>
      </c>
      <c r="U24" s="439"/>
      <c r="W24" s="476" t="str">
        <f>'Fun Patches'!C25</f>
        <v>&lt;List Patch Here&gt;</v>
      </c>
      <c r="X24" s="475" t="str">
        <f>IF(Summary!$AN133="E","E","")</f>
        <v/>
      </c>
      <c r="Y24" s="475" t="str">
        <f>IF(Summary!$AO133="Y","R","")</f>
        <v/>
      </c>
      <c r="AA24" s="472"/>
      <c r="AB24" s="287"/>
      <c r="AC24" s="288"/>
    </row>
    <row r="25" spans="2:29" ht="12.95" customHeight="1">
      <c r="B25" s="360"/>
      <c r="C25" s="370" t="s">
        <v>655</v>
      </c>
      <c r="D25" s="292" t="str">
        <f>IF(Badges!$W634="A","/","")</f>
        <v/>
      </c>
      <c r="E25" s="292" t="str">
        <f>IF(Badges!$W638="A","/","")</f>
        <v/>
      </c>
      <c r="F25" s="292" t="str">
        <f>IF(Badges!$W642="A","/","")</f>
        <v/>
      </c>
      <c r="G25" s="292" t="str">
        <f>IF(Badges!$W646="A","/","")</f>
        <v/>
      </c>
      <c r="H25" s="292" t="str">
        <f>IF(Badges!$W650="A","/","")</f>
        <v/>
      </c>
      <c r="I25" s="293" t="str">
        <f>IF(Summary!$AN32="E","E","")</f>
        <v/>
      </c>
      <c r="J25" s="293" t="str">
        <f>IF(Summary!$AO32="Y","R","")</f>
        <v/>
      </c>
      <c r="L25" s="360"/>
      <c r="M25" s="375" t="s">
        <v>1094</v>
      </c>
      <c r="N25" s="376"/>
      <c r="O25" s="376"/>
      <c r="P25" s="376"/>
      <c r="Q25" s="376"/>
      <c r="R25" s="377"/>
      <c r="S25" s="293" t="str">
        <f>IF(Summary!$AN84="E","E","")</f>
        <v/>
      </c>
      <c r="T25" s="293" t="str">
        <f>IF(Summary!$AO84="Y","R","")</f>
        <v/>
      </c>
      <c r="U25" s="607" t="s">
        <v>1136</v>
      </c>
      <c r="W25" s="476" t="str">
        <f>'Fun Patches'!C26</f>
        <v>&lt;List Patch Here&gt;</v>
      </c>
      <c r="X25" s="475" t="str">
        <f>IF(Summary!$AN134="E","E","")</f>
        <v/>
      </c>
      <c r="Y25" s="475" t="str">
        <f>IF(Summary!$AO134="Y","R","")</f>
        <v/>
      </c>
      <c r="AA25" s="472"/>
      <c r="AB25" s="287"/>
      <c r="AC25" s="288"/>
    </row>
    <row r="26" spans="2:29" ht="12.95" customHeight="1">
      <c r="B26" s="360"/>
      <c r="C26" s="365" t="s">
        <v>692</v>
      </c>
      <c r="D26" s="334" t="str">
        <f>IF(Badges!$W680="A","/","")</f>
        <v/>
      </c>
      <c r="E26" s="334" t="str">
        <f>IF(Badges!$W684="A","/","")</f>
        <v/>
      </c>
      <c r="F26" s="334" t="str">
        <f>IF(Badges!$W688="A","/","")</f>
        <v/>
      </c>
      <c r="G26" s="334" t="str">
        <f>IF(Badges!$W692="A","/","")</f>
        <v/>
      </c>
      <c r="H26" s="334" t="str">
        <f>IF(Badges!$W696="A","/","")</f>
        <v/>
      </c>
      <c r="I26" s="301" t="str">
        <f>IF(Summary!$AN34="E","E","")</f>
        <v/>
      </c>
      <c r="J26" s="301" t="str">
        <f>IF(Summary!$AO34="Y","R","")</f>
        <v/>
      </c>
      <c r="K26" s="285" t="str">
        <f>IF(COUNT(#REF!)=2,MAX(#REF!),"")</f>
        <v/>
      </c>
      <c r="L26" s="398"/>
      <c r="M26" s="398"/>
      <c r="N26" s="399"/>
      <c r="O26" s="399"/>
      <c r="P26" s="399"/>
      <c r="Q26" s="399"/>
      <c r="R26" s="399"/>
      <c r="S26" s="470"/>
      <c r="T26" s="470"/>
      <c r="U26" s="607"/>
      <c r="W26" s="476" t="str">
        <f>'Fun Patches'!C27</f>
        <v>&lt;List Patch Here&gt;</v>
      </c>
      <c r="X26" s="475" t="str">
        <f>IF(Summary!$AN135="E","E","")</f>
        <v/>
      </c>
      <c r="Y26" s="475" t="str">
        <f>IF(Summary!$AO135="Y","R","")</f>
        <v/>
      </c>
      <c r="AA26" s="472"/>
      <c r="AB26" s="287"/>
      <c r="AC26" s="288"/>
    </row>
    <row r="27" spans="2:29" ht="12.95" customHeight="1" thickBot="1">
      <c r="B27" s="360"/>
      <c r="C27" s="374" t="s">
        <v>713</v>
      </c>
      <c r="D27" s="297" t="str">
        <f>IF(Badges!$W703="A","/","")</f>
        <v/>
      </c>
      <c r="E27" s="297" t="str">
        <f>IF(Badges!$W707="A","/","")</f>
        <v/>
      </c>
      <c r="F27" s="297" t="str">
        <f>IF(Badges!$W711="A","/","")</f>
        <v/>
      </c>
      <c r="G27" s="297" t="str">
        <f>IF(Badges!$W715="A","/","")</f>
        <v/>
      </c>
      <c r="H27" s="297" t="str">
        <f>IF(Badges!$W719="A","/","")</f>
        <v/>
      </c>
      <c r="I27" s="295" t="str">
        <f>IF(Summary!$AN35="E","E","")</f>
        <v/>
      </c>
      <c r="J27" s="295" t="str">
        <f>IF(Summary!$AO35="Y","R","")</f>
        <v/>
      </c>
      <c r="L27" s="300"/>
      <c r="M27" s="300"/>
      <c r="N27" s="300"/>
      <c r="O27" s="300"/>
      <c r="P27" s="300"/>
      <c r="Q27" s="300"/>
      <c r="R27" s="300"/>
      <c r="S27" s="307"/>
      <c r="T27" s="307"/>
      <c r="U27" s="607"/>
      <c r="W27" s="476" t="str">
        <f>'Fun Patches'!C28</f>
        <v>&lt;List Patch Here&gt;</v>
      </c>
      <c r="X27" s="475" t="str">
        <f>IF(Summary!$AN136="E","E","")</f>
        <v/>
      </c>
      <c r="Y27" s="475" t="str">
        <f>IF(Summary!$AO136="Y","R","")</f>
        <v/>
      </c>
      <c r="AA27" s="472"/>
      <c r="AB27" s="287"/>
      <c r="AC27" s="288"/>
    </row>
    <row r="28" spans="2:29" ht="12.95" customHeight="1">
      <c r="B28" s="360"/>
      <c r="C28" s="365" t="s">
        <v>734</v>
      </c>
      <c r="D28" s="292" t="str">
        <f>IF(Badges!$W726="A","/","")</f>
        <v/>
      </c>
      <c r="E28" s="292" t="str">
        <f>IF(Badges!$W730="A","/","")</f>
        <v/>
      </c>
      <c r="F28" s="292" t="str">
        <f>IF(Badges!$W734="A","/","")</f>
        <v/>
      </c>
      <c r="G28" s="292" t="str">
        <f>IF(Badges!$W738="A","/","")</f>
        <v/>
      </c>
      <c r="H28" s="292" t="str">
        <f>IF(Badges!$W742="A","/","")</f>
        <v/>
      </c>
      <c r="I28" s="293" t="str">
        <f>IF(Summary!$AN36="E","E","")</f>
        <v/>
      </c>
      <c r="J28" s="293" t="str">
        <f>IF(Summary!$AO36="Y","R","")</f>
        <v/>
      </c>
      <c r="L28" s="611" t="str">
        <f>'Age-Level'!C117</f>
        <v>Investiture</v>
      </c>
      <c r="M28" s="611"/>
      <c r="N28" s="611"/>
      <c r="O28" s="611"/>
      <c r="P28" s="611"/>
      <c r="Q28" s="611"/>
      <c r="R28" s="613"/>
      <c r="S28" s="293" t="str">
        <f>IF(Summary!$AN108="E","E","")</f>
        <v/>
      </c>
      <c r="T28" s="293" t="str">
        <f>IF(Summary!$AO108="Y","R","")</f>
        <v/>
      </c>
      <c r="U28" s="607"/>
      <c r="W28" s="476" t="str">
        <f>'Fun Patches'!C29</f>
        <v>&lt;List Patch Here&gt;</v>
      </c>
      <c r="X28" s="475" t="str">
        <f>IF(Summary!$AN137="E","E","")</f>
        <v/>
      </c>
      <c r="Y28" s="475" t="str">
        <f>IF(Summary!$AO137="Y","R","")</f>
        <v/>
      </c>
      <c r="AA28" s="472"/>
      <c r="AB28" s="287"/>
      <c r="AC28" s="288"/>
    </row>
    <row r="29" spans="2:29" ht="12.95" customHeight="1">
      <c r="B29" s="360"/>
      <c r="C29" s="365" t="s">
        <v>1059</v>
      </c>
      <c r="D29" s="334" t="str">
        <f>IF(Badges!$W103="A","/","")</f>
        <v/>
      </c>
      <c r="E29" s="334" t="str">
        <f>IF(Badges!$W107="A","/","")</f>
        <v/>
      </c>
      <c r="F29" s="334" t="str">
        <f>IF(Badges!$W111="A","/","")</f>
        <v/>
      </c>
      <c r="G29" s="334" t="str">
        <f>IF(Badges!$W115="A","/","")</f>
        <v/>
      </c>
      <c r="H29" s="334" t="str">
        <f>IF(Badges!$W119="A","/","")</f>
        <v/>
      </c>
      <c r="I29" s="301" t="str">
        <f>IF(Summary!$AN8="E","E","")</f>
        <v/>
      </c>
      <c r="J29" s="301" t="str">
        <f>IF(Summary!$AO8="Y","R","")</f>
        <v/>
      </c>
      <c r="L29" s="611" t="str">
        <f>'Age-Level'!C118</f>
        <v>Rededication (1st year)</v>
      </c>
      <c r="M29" s="611"/>
      <c r="N29" s="611"/>
      <c r="O29" s="611"/>
      <c r="P29" s="611"/>
      <c r="Q29" s="611"/>
      <c r="R29" s="613"/>
      <c r="S29" s="293" t="str">
        <f>IF(Summary!$AN109="E","E","")</f>
        <v/>
      </c>
      <c r="T29" s="293" t="str">
        <f>IF(Summary!$AO109="Y","R","")</f>
        <v/>
      </c>
      <c r="U29" s="607"/>
      <c r="W29" s="476" t="str">
        <f>'Fun Patches'!C30</f>
        <v>&lt;List Patch Here&gt;</v>
      </c>
      <c r="X29" s="475" t="str">
        <f>IF(Summary!$AN138="E","E","")</f>
        <v/>
      </c>
      <c r="Y29" s="475" t="str">
        <f>IF(Summary!$AO138="Y","R","")</f>
        <v/>
      </c>
      <c r="AA29" s="472"/>
      <c r="AB29" s="287"/>
      <c r="AC29" s="288"/>
    </row>
    <row r="30" spans="2:29" ht="12.95" customHeight="1" thickBot="1">
      <c r="B30" s="360"/>
      <c r="C30" s="369" t="s">
        <v>1095</v>
      </c>
      <c r="D30" s="297" t="str">
        <f>IF(Badges!$W749="A","/","")</f>
        <v/>
      </c>
      <c r="E30" s="297" t="str">
        <f>IF(Badges!$W753="A","/","")</f>
        <v/>
      </c>
      <c r="F30" s="297" t="str">
        <f>IF(Badges!$W757="A","/","")</f>
        <v/>
      </c>
      <c r="G30" s="297" t="str">
        <f>IF(Badges!$W761="A","/","")</f>
        <v/>
      </c>
      <c r="H30" s="297" t="str">
        <f>IF(Badges!$W765="A","/","")</f>
        <v/>
      </c>
      <c r="I30" s="295" t="str">
        <f>IF(Summary!$AN37="E","E","")</f>
        <v/>
      </c>
      <c r="J30" s="295" t="str">
        <f>IF(Summary!$AO37="Y","R","")</f>
        <v/>
      </c>
      <c r="L30" s="611" t="str">
        <f>'Age-Level'!C119</f>
        <v>Rededication (2nd year)</v>
      </c>
      <c r="M30" s="611"/>
      <c r="N30" s="611"/>
      <c r="O30" s="611"/>
      <c r="P30" s="611"/>
      <c r="Q30" s="611"/>
      <c r="R30" s="613"/>
      <c r="S30" s="293" t="str">
        <f>IF(Summary!$AN110="E","E","")</f>
        <v/>
      </c>
      <c r="T30" s="293" t="str">
        <f>IF(Summary!$AO110="Y","R","")</f>
        <v/>
      </c>
      <c r="U30" s="607"/>
      <c r="W30" s="476" t="str">
        <f>'Fun Patches'!C31</f>
        <v>&lt;List Patch Here&gt;</v>
      </c>
      <c r="X30" s="475" t="str">
        <f>IF(Summary!$AN139="E","E","")</f>
        <v/>
      </c>
      <c r="Y30" s="475" t="str">
        <f>IF(Summary!$AO139="Y","R","")</f>
        <v/>
      </c>
      <c r="AA30" s="472"/>
      <c r="AB30" s="287"/>
      <c r="AC30" s="288"/>
    </row>
    <row r="31" spans="2:29" ht="12.95" customHeight="1">
      <c r="B31" s="360"/>
      <c r="C31" s="370" t="s">
        <v>756</v>
      </c>
      <c r="D31" s="292" t="str">
        <f>IF(Badges!$W772="A","/","")</f>
        <v/>
      </c>
      <c r="E31" s="292" t="str">
        <f>IF(Badges!$W776="A","/","")</f>
        <v/>
      </c>
      <c r="F31" s="292" t="str">
        <f>IF(Badges!$W780="A","/","")</f>
        <v/>
      </c>
      <c r="G31" s="292" t="str">
        <f>IF(Badges!$W784="A","/","")</f>
        <v/>
      </c>
      <c r="H31" s="292" t="str">
        <f>IF(Badges!$W788="A","/","")</f>
        <v/>
      </c>
      <c r="I31" s="293" t="str">
        <f>IF(Summary!$AN38="E","E","")</f>
        <v/>
      </c>
      <c r="J31" s="293" t="str">
        <f>IF(Summary!$AO38="Y","R","")</f>
        <v/>
      </c>
      <c r="L31" s="611" t="str">
        <f>'Age-Level'!C120</f>
        <v>Rededication (3rd year)</v>
      </c>
      <c r="M31" s="611"/>
      <c r="N31" s="611"/>
      <c r="O31" s="611"/>
      <c r="P31" s="611"/>
      <c r="Q31" s="611"/>
      <c r="R31" s="613"/>
      <c r="S31" s="293" t="str">
        <f>IF(Summary!$AN111="E","E","")</f>
        <v/>
      </c>
      <c r="T31" s="293" t="str">
        <f>IF(Summary!$AO111="Y","R","")</f>
        <v/>
      </c>
      <c r="U31" s="607"/>
      <c r="W31" s="476" t="str">
        <f>'Fun Patches'!C32</f>
        <v>&lt;List Patch Here&gt;</v>
      </c>
      <c r="X31" s="475" t="str">
        <f>IF(Summary!$AN140="E","E","")</f>
        <v/>
      </c>
      <c r="Y31" s="475" t="str">
        <f>IF(Summary!$AO140="Y","R","")</f>
        <v/>
      </c>
      <c r="AA31" s="472"/>
      <c r="AB31" s="287"/>
      <c r="AC31" s="288"/>
    </row>
    <row r="32" spans="2:29" ht="12.95" customHeight="1" thickBot="1">
      <c r="B32" s="360"/>
      <c r="C32" s="374" t="s">
        <v>777</v>
      </c>
      <c r="D32" s="297" t="str">
        <f>IF(Badges!$W791="C","/","")</f>
        <v/>
      </c>
      <c r="E32" s="297" t="str">
        <f>IF(Badges!$W792="C","/","")</f>
        <v/>
      </c>
      <c r="F32" s="297" t="str">
        <f>IF(Badges!$W793="C","/","")</f>
        <v/>
      </c>
      <c r="G32" s="297" t="str">
        <f>IF(Badges!$W794="C","/","")</f>
        <v/>
      </c>
      <c r="H32" s="297" t="str">
        <f>IF(Badges!$W795="C","/","")</f>
        <v/>
      </c>
      <c r="I32" s="295" t="str">
        <f>IF(Summary!$AN39="E","E","")</f>
        <v/>
      </c>
      <c r="J32" s="295" t="str">
        <f>IF(Summary!$AO39="Y","R","")</f>
        <v/>
      </c>
      <c r="L32" s="398"/>
      <c r="M32" s="398"/>
      <c r="N32" s="399"/>
      <c r="O32" s="399"/>
      <c r="P32" s="399"/>
      <c r="Q32" s="399"/>
      <c r="R32" s="399"/>
      <c r="S32" s="470"/>
      <c r="T32" s="470"/>
      <c r="U32" s="607"/>
      <c r="W32" s="476" t="str">
        <f>'Fun Patches'!C33</f>
        <v>&lt;List Patch Here&gt;</v>
      </c>
      <c r="X32" s="475" t="str">
        <f>IF(Summary!$AN141="E","E","")</f>
        <v/>
      </c>
      <c r="Y32" s="475" t="str">
        <f>IF(Summary!$AO141="Y","R","")</f>
        <v/>
      </c>
      <c r="AA32" s="472"/>
      <c r="AB32" s="287"/>
      <c r="AC32" s="288"/>
    </row>
    <row r="33" spans="2:29" ht="12.95" customHeight="1">
      <c r="B33" s="360"/>
      <c r="C33" s="361" t="s">
        <v>1096</v>
      </c>
      <c r="D33" s="292" t="str">
        <f>IF(Badges!$W802="A","/","")</f>
        <v/>
      </c>
      <c r="E33" s="292" t="str">
        <f>IF(Badges!$W806="A","/","")</f>
        <v/>
      </c>
      <c r="F33" s="292" t="str">
        <f>IF(Badges!$W810="A","/","")</f>
        <v/>
      </c>
      <c r="G33" s="292" t="str">
        <f>IF(Badges!$W814="A","/","")</f>
        <v/>
      </c>
      <c r="H33" s="292" t="str">
        <f>IF(Badges!$W818="A","/","")</f>
        <v/>
      </c>
      <c r="I33" s="293" t="str">
        <f>IF(Summary!$AN40="E","E","")</f>
        <v/>
      </c>
      <c r="J33" s="293" t="str">
        <f>IF(Summary!$AO40="Y","R","")</f>
        <v/>
      </c>
      <c r="L33" s="300"/>
      <c r="M33" s="300"/>
      <c r="N33" s="300"/>
      <c r="O33" s="300"/>
      <c r="P33" s="300"/>
      <c r="Q33" s="300"/>
      <c r="R33" s="300"/>
      <c r="S33" s="307"/>
      <c r="T33" s="307"/>
      <c r="U33" s="607"/>
      <c r="W33" s="476" t="str">
        <f>'Fun Patches'!C34</f>
        <v>&lt;List Patch Here&gt;</v>
      </c>
      <c r="X33" s="475" t="str">
        <f>IF(Summary!$AN142="E","E","")</f>
        <v/>
      </c>
      <c r="Y33" s="475" t="str">
        <f>IF(Summary!$AO142="Y","R","")</f>
        <v/>
      </c>
      <c r="AA33" s="472"/>
      <c r="AB33" s="287"/>
      <c r="AC33" s="288"/>
    </row>
    <row r="34" spans="2:29" ht="12.95" customHeight="1">
      <c r="B34" s="360"/>
      <c r="C34" s="369" t="s">
        <v>1060</v>
      </c>
      <c r="D34" s="334" t="str">
        <f>IF(Badges!$W825="A","/","")</f>
        <v/>
      </c>
      <c r="E34" s="334" t="str">
        <f>IF(Badges!$W829="A","/","")</f>
        <v/>
      </c>
      <c r="F34" s="334" t="str">
        <f>IF(Badges!$W833="A","/","")</f>
        <v/>
      </c>
      <c r="G34" s="334" t="str">
        <f>IF(Badges!$W837="A","/","")</f>
        <v/>
      </c>
      <c r="H34" s="334" t="str">
        <f>IF(Badges!$W841="A","/","")</f>
        <v/>
      </c>
      <c r="I34" s="301" t="str">
        <f>IF(Summary!$AN41="E","E","")</f>
        <v/>
      </c>
      <c r="J34" s="301" t="str">
        <f>IF(Summary!$AO41="Y","R","")</f>
        <v/>
      </c>
      <c r="L34" s="612" t="str">
        <f>'Council Own'!B6</f>
        <v>&lt;&lt;List Badge 1 Here&gt;&gt;</v>
      </c>
      <c r="M34" s="613"/>
      <c r="N34" s="292" t="str">
        <f>IF('Council Own'!$W11="A","/","")</f>
        <v/>
      </c>
      <c r="O34" s="292" t="str">
        <f>IF('Council Own'!$W15="A","/","")</f>
        <v/>
      </c>
      <c r="P34" s="292" t="str">
        <f>IF('Council Own'!$W19="A","/","")</f>
        <v/>
      </c>
      <c r="Q34" s="292" t="str">
        <f>IF('Council Own'!$W23="A","/","")</f>
        <v/>
      </c>
      <c r="R34" s="292" t="str">
        <f>IF('Council Own'!$W27="A","/","")</f>
        <v/>
      </c>
      <c r="S34" s="293" t="str">
        <f>IF(Summary!$AN86="E","E","")</f>
        <v/>
      </c>
      <c r="T34" s="308" t="str">
        <f>IF(Summary!$AO86="Y","R","")</f>
        <v/>
      </c>
      <c r="U34" s="607"/>
      <c r="W34" s="476" t="str">
        <f>'Fun Patches'!C35</f>
        <v>&lt;List Patch Here&gt;</v>
      </c>
      <c r="X34" s="475" t="str">
        <f>IF(Summary!$AN143="E","E","")</f>
        <v/>
      </c>
      <c r="Y34" s="475" t="str">
        <f>IF(Summary!$AO143="Y","R","")</f>
        <v/>
      </c>
      <c r="AA34" s="472"/>
      <c r="AB34" s="287"/>
      <c r="AC34" s="288"/>
    </row>
    <row r="35" spans="2:29" ht="12.95" customHeight="1">
      <c r="L35" s="612" t="str">
        <f>'Council Own'!B30</f>
        <v>&lt;&lt;List Badge 2 Here&gt;&gt;</v>
      </c>
      <c r="M35" s="613"/>
      <c r="N35" s="292" t="str">
        <f>IF('Council Own'!$W35="A","/","")</f>
        <v/>
      </c>
      <c r="O35" s="292" t="str">
        <f>IF('Council Own'!$W39="A","/","")</f>
        <v/>
      </c>
      <c r="P35" s="292" t="str">
        <f>IF('Council Own'!$W43="A","/","")</f>
        <v/>
      </c>
      <c r="Q35" s="292" t="str">
        <f>IF('Council Own'!$W47="A","/","")</f>
        <v/>
      </c>
      <c r="R35" s="292" t="str">
        <f>IF('Council Own'!$W51="A","/","")</f>
        <v/>
      </c>
      <c r="S35" s="293" t="str">
        <f>IF(Summary!$AN87="E","E","")</f>
        <v/>
      </c>
      <c r="T35" s="308" t="str">
        <f>IF(Summary!$AO87="Y","R","")</f>
        <v/>
      </c>
      <c r="U35" s="607"/>
      <c r="W35" s="476" t="str">
        <f>'Fun Patches'!C36</f>
        <v>&lt;List Patch Here&gt;</v>
      </c>
      <c r="X35" s="475" t="str">
        <f>IF(Summary!$AN144="E","E","")</f>
        <v/>
      </c>
      <c r="Y35" s="475" t="str">
        <f>IF(Summary!$AO144="Y","R","")</f>
        <v/>
      </c>
      <c r="AA35" s="472"/>
      <c r="AB35" s="287"/>
      <c r="AC35" s="288"/>
    </row>
    <row r="36" spans="2:29" ht="12.95" customHeight="1">
      <c r="L36" s="614" t="str">
        <f>'Council Own'!B54</f>
        <v>&lt;&lt;List Badge 3 Here&gt;&gt;</v>
      </c>
      <c r="M36" s="615"/>
      <c r="N36" s="334" t="str">
        <f>IF('Council Own'!$W59="A","/","")</f>
        <v/>
      </c>
      <c r="O36" s="334" t="str">
        <f>IF('Council Own'!$W63="A","/","")</f>
        <v/>
      </c>
      <c r="P36" s="334" t="str">
        <f>IF('Council Own'!$W67="A","/","")</f>
        <v/>
      </c>
      <c r="Q36" s="334" t="str">
        <f>IF('Council Own'!$W71="A","/","")</f>
        <v/>
      </c>
      <c r="R36" s="334" t="str">
        <f>IF('Council Own'!$W75="A","/","")</f>
        <v/>
      </c>
      <c r="S36" s="301" t="str">
        <f>IF(Summary!$AN88="E","E","")</f>
        <v/>
      </c>
      <c r="T36" s="335" t="str">
        <f>IF(Summary!$AO88="Y","R","")</f>
        <v/>
      </c>
      <c r="U36" s="607"/>
      <c r="W36" s="476" t="str">
        <f>'Fun Patches'!C37</f>
        <v>&lt;List Patch Here&gt;</v>
      </c>
      <c r="X36" s="475" t="str">
        <f>IF(Summary!$AN145="E","E","")</f>
        <v/>
      </c>
      <c r="Y36" s="475" t="str">
        <f>IF(Summary!$AO145="Y","R","")</f>
        <v/>
      </c>
      <c r="AA36" s="472"/>
      <c r="AB36" s="287"/>
      <c r="AC36" s="288"/>
    </row>
    <row r="37" spans="2:29" ht="12.95" customHeight="1">
      <c r="B37" s="382"/>
      <c r="C37" s="361" t="s">
        <v>509</v>
      </c>
      <c r="D37" s="292" t="str">
        <f>IF(Badges!$W473="A","/","")</f>
        <v/>
      </c>
      <c r="E37" s="292" t="str">
        <f>IF(Badges!$W477="A","/","")</f>
        <v/>
      </c>
      <c r="F37" s="292" t="str">
        <f>IF(Badges!$W481="A","/","")</f>
        <v/>
      </c>
      <c r="G37" s="292" t="str">
        <f>IF(Badges!$W485="A","/","")</f>
        <v/>
      </c>
      <c r="H37" s="292" t="str">
        <f>IF(Badges!$W489="A","/","")</f>
        <v/>
      </c>
      <c r="I37" s="293" t="str">
        <f>IF(Summary!$AN25="E","E","")</f>
        <v/>
      </c>
      <c r="J37" s="293" t="str">
        <f>IF(Summary!$AO25="Y","R","")</f>
        <v/>
      </c>
      <c r="L37" s="614" t="str">
        <f>'Council Own'!B78</f>
        <v>&lt;&lt;List Badge 4 Here&gt;&gt;</v>
      </c>
      <c r="M37" s="615"/>
      <c r="N37" s="334" t="str">
        <f>IF('Council Own'!$W83="A","/","")</f>
        <v/>
      </c>
      <c r="O37" s="334" t="str">
        <f>IF('Council Own'!$W87="A","/","")</f>
        <v/>
      </c>
      <c r="P37" s="334" t="str">
        <f>IF('Council Own'!$W91="A","/","")</f>
        <v/>
      </c>
      <c r="Q37" s="334" t="str">
        <f>IF('Council Own'!$W95="A","/","")</f>
        <v/>
      </c>
      <c r="R37" s="334" t="str">
        <f>IF('Council Own'!$W99="A","/","")</f>
        <v/>
      </c>
      <c r="S37" s="301" t="str">
        <f>IF(Summary!$AN89="E","E","")</f>
        <v/>
      </c>
      <c r="T37" s="335" t="str">
        <f>IF(Summary!$AO89="Y","R","")</f>
        <v/>
      </c>
      <c r="U37" s="607"/>
      <c r="W37" s="476" t="str">
        <f>'Fun Patches'!C38</f>
        <v>&lt;List Patch Here&gt;</v>
      </c>
      <c r="X37" s="475" t="str">
        <f>IF(Summary!$AN146="E","E","")</f>
        <v/>
      </c>
      <c r="Y37" s="475" t="str">
        <f>IF(Summary!$AO146="Y","R","")</f>
        <v/>
      </c>
      <c r="AA37" s="472"/>
      <c r="AB37" s="287"/>
      <c r="AC37" s="288"/>
    </row>
    <row r="38" spans="2:29" ht="12.95" customHeight="1" thickBot="1">
      <c r="B38" s="383"/>
      <c r="C38" s="374" t="s">
        <v>676</v>
      </c>
      <c r="D38" s="297" t="str">
        <f>IF(Badges!$W657="A","/","")</f>
        <v/>
      </c>
      <c r="E38" s="297" t="str">
        <f>IF(Badges!$W661="A","/","")</f>
        <v/>
      </c>
      <c r="F38" s="297" t="str">
        <f>IF(Badges!$W665="A","/","")</f>
        <v/>
      </c>
      <c r="G38" s="297" t="str">
        <f>IF(Badges!$W669="A","/","")</f>
        <v/>
      </c>
      <c r="H38" s="297" t="str">
        <f>IF(Badges!$W673="A","/","")</f>
        <v/>
      </c>
      <c r="I38" s="295" t="str">
        <f>IF(Summary!$AN33="E","E","")</f>
        <v/>
      </c>
      <c r="J38" s="295" t="str">
        <f>IF(Summary!$AO33="Y","R","")</f>
        <v/>
      </c>
      <c r="L38" s="614" t="str">
        <f>'Council Own'!B102</f>
        <v>&lt;&lt;List Badge 5 Here&gt;&gt;</v>
      </c>
      <c r="M38" s="615"/>
      <c r="N38" s="334" t="str">
        <f>IF('Council Own'!$W107="A","/","")</f>
        <v/>
      </c>
      <c r="O38" s="334" t="str">
        <f>IF('Council Own'!$W111="A","/","")</f>
        <v/>
      </c>
      <c r="P38" s="334" t="str">
        <f>IF('Council Own'!$W115="A","/","")</f>
        <v/>
      </c>
      <c r="Q38" s="334" t="str">
        <f>IF('Council Own'!$W119="A","/","")</f>
        <v/>
      </c>
      <c r="R38" s="334" t="str">
        <f>IF('Council Own'!$W123="A","/","")</f>
        <v/>
      </c>
      <c r="S38" s="301" t="str">
        <f>IF(Summary!$AN90="E","E","")</f>
        <v/>
      </c>
      <c r="T38" s="335" t="str">
        <f>IF(Summary!$AO90="Y","R","")</f>
        <v/>
      </c>
      <c r="U38" s="607"/>
      <c r="W38" s="476" t="str">
        <f>'Fun Patches'!C39</f>
        <v>&lt;List Patch Here&gt;</v>
      </c>
      <c r="X38" s="475" t="str">
        <f>IF(Summary!$AN147="E","E","")</f>
        <v/>
      </c>
      <c r="Y38" s="475" t="str">
        <f>IF(Summary!$AO147="Y","R","")</f>
        <v/>
      </c>
      <c r="AA38" s="472"/>
      <c r="AB38" s="287"/>
      <c r="AC38" s="288"/>
    </row>
    <row r="39" spans="2:29" ht="12.95" customHeight="1">
      <c r="B39" s="383"/>
      <c r="C39" s="361" t="s">
        <v>498</v>
      </c>
      <c r="D39" s="292" t="str">
        <f>IF(Badges!$W458="A","/","")</f>
        <v/>
      </c>
      <c r="E39" s="292" t="str">
        <f>IF(Badges!$W460="A","/","")</f>
        <v/>
      </c>
      <c r="F39" s="292" t="str">
        <f>IF(Badges!$W462="A","/","")</f>
        <v/>
      </c>
      <c r="G39" s="292" t="str">
        <f>IF(Badges!$W464="A","/","")</f>
        <v/>
      </c>
      <c r="H39" s="292" t="str">
        <f>IF(Badges!$W466="A","/","")</f>
        <v/>
      </c>
      <c r="I39" s="293" t="str">
        <f>IF(Summary!$AN24="E","E","")</f>
        <v/>
      </c>
      <c r="J39" s="293" t="str">
        <f>IF(Summary!$AO24="Y","R","")</f>
        <v/>
      </c>
      <c r="L39" s="614" t="str">
        <f>'Council Own'!B125</f>
        <v>&lt;&lt;List Badge 6 Here&gt;&gt;</v>
      </c>
      <c r="M39" s="615"/>
      <c r="N39" s="334" t="str">
        <f>IF('Council Own'!$W130="A","/","")</f>
        <v/>
      </c>
      <c r="O39" s="334" t="str">
        <f>IF('Council Own'!$W134="A","/","")</f>
        <v/>
      </c>
      <c r="P39" s="334" t="str">
        <f>IF('Council Own'!$W138="A","/","")</f>
        <v/>
      </c>
      <c r="Q39" s="334" t="str">
        <f>IF('Council Own'!$W142="A","/","")</f>
        <v/>
      </c>
      <c r="R39" s="334" t="str">
        <f>IF('Council Own'!$W146="A","/","")</f>
        <v/>
      </c>
      <c r="S39" s="301" t="str">
        <f>IF(Summary!$AN91="E","E","")</f>
        <v/>
      </c>
      <c r="T39" s="335" t="str">
        <f>IF(Summary!$AO91="Y","R","")</f>
        <v/>
      </c>
      <c r="U39" s="607"/>
      <c r="W39" s="476" t="str">
        <f>'Fun Patches'!C40</f>
        <v>&lt;List Patch Here&gt;</v>
      </c>
      <c r="X39" s="475" t="str">
        <f>IF(Summary!$AN148="E","E","")</f>
        <v/>
      </c>
      <c r="Y39" s="475" t="str">
        <f>IF(Summary!$AO148="Y","R","")</f>
        <v/>
      </c>
      <c r="AA39" s="472"/>
      <c r="AB39" s="287"/>
      <c r="AC39" s="288"/>
    </row>
    <row r="40" spans="2:29" ht="12.95" customHeight="1">
      <c r="B40" s="384"/>
      <c r="C40" s="369" t="s">
        <v>340</v>
      </c>
      <c r="D40" s="292" t="str">
        <f>IF(Badges!$W284="A","/","")</f>
        <v/>
      </c>
      <c r="E40" s="292" t="str">
        <f>IF(Badges!$W286="A","/","")</f>
        <v/>
      </c>
      <c r="F40" s="292" t="str">
        <f>IF(Badges!$W288="A","/","")</f>
        <v/>
      </c>
      <c r="G40" s="292" t="str">
        <f>IF(Badges!$W290="A","/","")</f>
        <v/>
      </c>
      <c r="H40" s="292" t="str">
        <f>IF(Badges!$W292="A","/","")</f>
        <v/>
      </c>
      <c r="I40" s="293" t="str">
        <f>IF(Summary!$AN16="E","E","")</f>
        <v/>
      </c>
      <c r="J40" s="293" t="str">
        <f>IF(Summary!$AO16="Y","R","")</f>
        <v/>
      </c>
      <c r="L40" s="614" t="str">
        <f>'Council Own'!B149</f>
        <v>&lt;&lt;List Badge 7 Here&gt;&gt;</v>
      </c>
      <c r="M40" s="615"/>
      <c r="N40" s="334" t="str">
        <f>IF('Council Own'!$W154="A","/","")</f>
        <v/>
      </c>
      <c r="O40" s="334" t="str">
        <f>IF('Council Own'!$W158="A","/","")</f>
        <v/>
      </c>
      <c r="P40" s="334" t="str">
        <f>IF('Council Own'!$W162="A","/","")</f>
        <v/>
      </c>
      <c r="Q40" s="334" t="str">
        <f>IF('Council Own'!$W166="A","/","")</f>
        <v/>
      </c>
      <c r="R40" s="334" t="str">
        <f>IF('Council Own'!$W170="A","/","")</f>
        <v/>
      </c>
      <c r="S40" s="301" t="str">
        <f>IF(Summary!$AN92="E","E","")</f>
        <v/>
      </c>
      <c r="T40" s="335" t="str">
        <f>IF(Summary!$AO92="Y","R","")</f>
        <v/>
      </c>
      <c r="U40" s="607"/>
      <c r="W40" s="476" t="str">
        <f>'Fun Patches'!C41</f>
        <v>&lt;List Patch Here&gt;</v>
      </c>
      <c r="X40" s="475" t="str">
        <f>IF(Summary!$AN149="E","E","")</f>
        <v/>
      </c>
      <c r="Y40" s="475" t="str">
        <f>IF(Summary!$AO149="Y","R","")</f>
        <v/>
      </c>
      <c r="AA40" s="472"/>
      <c r="AB40" s="287"/>
      <c r="AC40" s="288"/>
    </row>
    <row r="41" spans="2:29" ht="12.95" customHeight="1">
      <c r="L41" s="614" t="str">
        <f>'Council Own'!B173</f>
        <v>&lt;&lt;List Badge 8 Here&gt;&gt;</v>
      </c>
      <c r="M41" s="615"/>
      <c r="N41" s="334" t="str">
        <f>IF('Council Own'!$W178="A","/","")</f>
        <v/>
      </c>
      <c r="O41" s="334" t="str">
        <f>IF('Council Own'!$W182="A","/","")</f>
        <v/>
      </c>
      <c r="P41" s="334" t="str">
        <f>IF('Council Own'!$W186="A","/","")</f>
        <v/>
      </c>
      <c r="Q41" s="334" t="str">
        <f>IF('Council Own'!$W190="A","/","")</f>
        <v/>
      </c>
      <c r="R41" s="334" t="str">
        <f>IF('Council Own'!$W194="A","/","")</f>
        <v/>
      </c>
      <c r="S41" s="301" t="str">
        <f>IF(Summary!$AN93="E","E","")</f>
        <v/>
      </c>
      <c r="T41" s="335" t="str">
        <f>IF(Summary!$AO93="Y","R","")</f>
        <v/>
      </c>
      <c r="U41" s="607"/>
      <c r="W41" s="476" t="str">
        <f>'Fun Patches'!C42</f>
        <v>&lt;List Patch Here&gt;</v>
      </c>
      <c r="X41" s="475" t="str">
        <f>IF(Summary!$AN150="E","E","")</f>
        <v/>
      </c>
      <c r="Y41" s="475" t="str">
        <f>IF(Summary!$AO150="Y","R","")</f>
        <v/>
      </c>
      <c r="AA41" s="472"/>
      <c r="AB41" s="287"/>
      <c r="AC41" s="288"/>
    </row>
    <row r="42" spans="2:29" ht="12.95" customHeight="1">
      <c r="L42" s="614" t="str">
        <f>'Council Own'!B197</f>
        <v>&lt;&lt;List Badge 9 Here&gt;&gt;</v>
      </c>
      <c r="M42" s="615"/>
      <c r="N42" s="334" t="str">
        <f>IF('Council Own'!$W202="A","/","")</f>
        <v/>
      </c>
      <c r="O42" s="334" t="str">
        <f>IF('Council Own'!$W206="A","/","")</f>
        <v/>
      </c>
      <c r="P42" s="334" t="str">
        <f>IF('Council Own'!$W210="A","/","")</f>
        <v/>
      </c>
      <c r="Q42" s="334" t="str">
        <f>IF('Council Own'!$W214="A","/","")</f>
        <v/>
      </c>
      <c r="R42" s="334" t="str">
        <f>IF('Council Own'!$W218="A","/","")</f>
        <v/>
      </c>
      <c r="S42" s="301" t="str">
        <f>IF(Summary!$AN94="E","E","")</f>
        <v/>
      </c>
      <c r="T42" s="335" t="str">
        <f>IF(Summary!$AO94="Y","R","")</f>
        <v/>
      </c>
      <c r="U42" s="607"/>
      <c r="W42" s="476" t="str">
        <f>'Fun Patches'!C43</f>
        <v>&lt;List Patch Here&gt;</v>
      </c>
      <c r="X42" s="475" t="str">
        <f>IF(Summary!$AN151="E","E","")</f>
        <v/>
      </c>
      <c r="Y42" s="475" t="str">
        <f>IF(Summary!$AO151="Y","R","")</f>
        <v/>
      </c>
      <c r="AA42" s="472"/>
      <c r="AB42" s="287"/>
      <c r="AC42" s="288"/>
    </row>
    <row r="43" spans="2:29" ht="12.95" customHeight="1">
      <c r="B43" s="360"/>
      <c r="C43" s="361" t="s">
        <v>1061</v>
      </c>
      <c r="D43" s="292" t="str">
        <f>IF(Badges!$W846="C","/","")</f>
        <v/>
      </c>
      <c r="E43" s="292" t="str">
        <f>IF(Badges!$W847="C","/","")</f>
        <v/>
      </c>
      <c r="F43" s="292" t="str">
        <f>IF(Badges!$W848="C","/","")</f>
        <v/>
      </c>
      <c r="G43" s="292" t="str">
        <f>IF(Badges!$W849="C","/","")</f>
        <v/>
      </c>
      <c r="H43" s="292" t="str">
        <f>IF(Badges!$W850="C","/","")</f>
        <v/>
      </c>
      <c r="I43" s="293" t="str">
        <f>IF(Summary!$AN43="E","E","")</f>
        <v/>
      </c>
      <c r="J43" s="293" t="str">
        <f>IF(Summary!$AO43="Y","R","")</f>
        <v/>
      </c>
      <c r="L43" s="614" t="str">
        <f>'Council Own'!B221</f>
        <v>&lt;&lt;List Badge 10 Here&gt;&gt;</v>
      </c>
      <c r="M43" s="615"/>
      <c r="N43" s="334" t="str">
        <f>IF('Council Own'!$W226="A","/","")</f>
        <v/>
      </c>
      <c r="O43" s="334" t="str">
        <f>IF('Council Own'!$W230="A","/","")</f>
        <v/>
      </c>
      <c r="P43" s="334" t="str">
        <f>IF('Council Own'!$W234="A","/","")</f>
        <v/>
      </c>
      <c r="Q43" s="334" t="str">
        <f>IF('Council Own'!$W238="A","/","")</f>
        <v/>
      </c>
      <c r="R43" s="334" t="str">
        <f>IF('Council Own'!$W242="A","/","")</f>
        <v/>
      </c>
      <c r="S43" s="301" t="str">
        <f>IF(Summary!$AN95="E","E","")</f>
        <v/>
      </c>
      <c r="T43" s="335" t="str">
        <f>IF(Summary!$AO95="Y","R","")</f>
        <v/>
      </c>
      <c r="U43" s="607"/>
      <c r="W43" s="476" t="str">
        <f>'Fun Patches'!C44</f>
        <v>&lt;List Patch Here&gt;</v>
      </c>
      <c r="X43" s="475" t="str">
        <f>IF(Summary!$AN152="E","E","")</f>
        <v/>
      </c>
      <c r="Y43" s="475" t="str">
        <f>IF(Summary!$AO152="Y","R","")</f>
        <v/>
      </c>
      <c r="AA43" s="472"/>
      <c r="AB43" s="287"/>
      <c r="AC43" s="288"/>
    </row>
    <row r="44" spans="2:29" ht="12.95" customHeight="1">
      <c r="B44" s="360"/>
      <c r="C44" s="365" t="s">
        <v>1062</v>
      </c>
      <c r="D44" s="292" t="str">
        <f>IF(Badges!$W853="C","/","")</f>
        <v/>
      </c>
      <c r="E44" s="292" t="str">
        <f>IF(Badges!$W854="C","/","")</f>
        <v/>
      </c>
      <c r="F44" s="292" t="str">
        <f>IF(Badges!$W855="C","/","")</f>
        <v/>
      </c>
      <c r="G44" s="292" t="str">
        <f>IF(Badges!$W856="C","/","")</f>
        <v/>
      </c>
      <c r="H44" s="292" t="str">
        <f>IF(Badges!$W857="C","/","")</f>
        <v/>
      </c>
      <c r="I44" s="293" t="str">
        <f>IF(Summary!$AN44="E","E","")</f>
        <v/>
      </c>
      <c r="J44" s="293" t="str">
        <f>IF(Summary!$AO44="Y","R","")</f>
        <v/>
      </c>
      <c r="U44" s="607"/>
      <c r="W44" s="476" t="str">
        <f>'Fun Patches'!C45</f>
        <v>&lt;List Patch Here&gt;</v>
      </c>
      <c r="X44" s="475" t="str">
        <f>IF(Summary!$AN153="E","E","")</f>
        <v/>
      </c>
      <c r="Y44" s="475" t="str">
        <f>IF(Summary!$AO153="Y","R","")</f>
        <v/>
      </c>
      <c r="AA44" s="472"/>
      <c r="AB44" s="287"/>
      <c r="AC44" s="288"/>
    </row>
    <row r="45" spans="2:29" ht="12.95" customHeight="1" thickBot="1">
      <c r="B45" s="360"/>
      <c r="C45" s="374" t="s">
        <v>1063</v>
      </c>
      <c r="D45" s="297" t="str">
        <f>IF(Badges!$W860="C","/","")</f>
        <v/>
      </c>
      <c r="E45" s="297" t="str">
        <f>IF(Badges!$W861="C","/","")</f>
        <v/>
      </c>
      <c r="F45" s="297" t="str">
        <f>IF(Badges!$W862="C","/","")</f>
        <v/>
      </c>
      <c r="G45" s="297" t="str">
        <f>IF(Badges!$W863="C","/","")</f>
        <v/>
      </c>
      <c r="H45" s="297" t="str">
        <f>IF(Badges!$W864="C","/","")</f>
        <v/>
      </c>
      <c r="I45" s="295" t="str">
        <f>IF(Summary!$AN45="E","E","")</f>
        <v/>
      </c>
      <c r="J45" s="295" t="str">
        <f>IF(Summary!$AO45="Y","R","")</f>
        <v/>
      </c>
      <c r="U45" s="607"/>
      <c r="W45" s="476" t="str">
        <f>'Fun Patches'!C46</f>
        <v>&lt;List Patch Here&gt;</v>
      </c>
      <c r="X45" s="475" t="str">
        <f>IF(Summary!$AN154="E","E","")</f>
        <v/>
      </c>
      <c r="Y45" s="475" t="str">
        <f>IF(Summary!$AO154="Y","R","")</f>
        <v/>
      </c>
      <c r="AA45" s="472"/>
      <c r="AB45" s="287"/>
      <c r="AC45" s="288"/>
    </row>
    <row r="46" spans="2:29" ht="12.95" customHeight="1">
      <c r="B46" s="360"/>
      <c r="C46" s="361" t="s">
        <v>1064</v>
      </c>
      <c r="D46" s="292" t="str">
        <f>IF(Badges!$W868="C","/","")</f>
        <v/>
      </c>
      <c r="E46" s="292" t="str">
        <f>IF(Badges!$W869="C","/","")</f>
        <v/>
      </c>
      <c r="F46" s="292" t="str">
        <f>IF(Badges!$W870="C","/","")</f>
        <v/>
      </c>
      <c r="G46" s="292" t="str">
        <f>IF(Badges!$W871="C","/","")</f>
        <v/>
      </c>
      <c r="H46" s="292" t="str">
        <f>IF(Badges!$W872="C","/","")</f>
        <v/>
      </c>
      <c r="I46" s="293" t="str">
        <f>IF(Summary!$AN47="E","E","")</f>
        <v/>
      </c>
      <c r="J46" s="293" t="str">
        <f>IF(Summary!$AO47="Y","R","")</f>
        <v/>
      </c>
      <c r="L46" s="610"/>
      <c r="M46" s="610"/>
      <c r="N46" s="610"/>
      <c r="O46" s="610"/>
      <c r="P46" s="610"/>
      <c r="Q46" s="610"/>
      <c r="R46" s="616"/>
      <c r="S46" s="283"/>
      <c r="T46" s="284"/>
      <c r="U46" s="607"/>
      <c r="W46" s="476" t="str">
        <f>'Fun Patches'!C47</f>
        <v>&lt;List Patch Here&gt;</v>
      </c>
      <c r="X46" s="475" t="str">
        <f>IF(Summary!$AN155="E","E","")</f>
        <v/>
      </c>
      <c r="Y46" s="475" t="str">
        <f>IF(Summary!$AO155="Y","R","")</f>
        <v/>
      </c>
      <c r="AA46" s="472"/>
      <c r="AB46" s="287"/>
      <c r="AC46" s="288"/>
    </row>
    <row r="47" spans="2:29" ht="12.95" customHeight="1">
      <c r="B47" s="360"/>
      <c r="C47" s="365" t="s">
        <v>1065</v>
      </c>
      <c r="D47" s="292" t="str">
        <f>IF(Badges!$W875="C","/","")</f>
        <v/>
      </c>
      <c r="E47" s="292" t="str">
        <f>IF(Badges!$W876="C","/","")</f>
        <v/>
      </c>
      <c r="F47" s="292" t="str">
        <f>IF(Badges!$W877="C","/","")</f>
        <v/>
      </c>
      <c r="G47" s="292" t="str">
        <f>IF(Badges!$W878="C","/","")</f>
        <v/>
      </c>
      <c r="H47" s="292" t="str">
        <f>IF(Badges!$W879="C","/","")</f>
        <v/>
      </c>
      <c r="I47" s="293" t="str">
        <f>IF(Summary!$AN48="E","E","")</f>
        <v/>
      </c>
      <c r="J47" s="293" t="str">
        <f>IF(Summary!$AO48="Y","R","")</f>
        <v/>
      </c>
      <c r="L47" s="609"/>
      <c r="M47" s="609"/>
      <c r="N47" s="609"/>
      <c r="O47" s="609"/>
      <c r="P47" s="609"/>
      <c r="Q47" s="609"/>
      <c r="R47" s="617"/>
      <c r="S47" s="287"/>
      <c r="T47" s="288"/>
      <c r="U47" s="607"/>
      <c r="W47" s="476" t="str">
        <f>'Fun Patches'!C48</f>
        <v>&lt;List Patch Here&gt;</v>
      </c>
      <c r="X47" s="475" t="str">
        <f>IF(Summary!$AN156="E","E","")</f>
        <v/>
      </c>
      <c r="Y47" s="475" t="str">
        <f>IF(Summary!$AO156="Y","R","")</f>
        <v/>
      </c>
      <c r="AA47" s="472"/>
      <c r="AB47" s="287"/>
      <c r="AC47" s="288"/>
    </row>
    <row r="48" spans="2:29" ht="12.95" customHeight="1" thickBot="1">
      <c r="B48" s="360"/>
      <c r="C48" s="374" t="s">
        <v>1066</v>
      </c>
      <c r="D48" s="297" t="str">
        <f>IF(Badges!$W882="C","/","")</f>
        <v/>
      </c>
      <c r="E48" s="297" t="str">
        <f>IF(Badges!$W883="C","/","")</f>
        <v/>
      </c>
      <c r="F48" s="297" t="str">
        <f>IF(Badges!$W884="C","/","")</f>
        <v/>
      </c>
      <c r="G48" s="297" t="str">
        <f>IF(Badges!$W885="C","/","")</f>
        <v/>
      </c>
      <c r="H48" s="297" t="str">
        <f>IF(Badges!$W886="C","/","")</f>
        <v/>
      </c>
      <c r="I48" s="298" t="str">
        <f>IF(Summary!$AN49="E","E","")</f>
        <v/>
      </c>
      <c r="J48" s="298" t="str">
        <f>IF(Summary!$AO49="Y","R","")</f>
        <v/>
      </c>
      <c r="L48" s="609"/>
      <c r="M48" s="609"/>
      <c r="N48" s="609"/>
      <c r="O48" s="609"/>
      <c r="P48" s="609"/>
      <c r="Q48" s="609"/>
      <c r="R48" s="617"/>
      <c r="S48" s="287"/>
      <c r="T48" s="288"/>
      <c r="U48" s="607"/>
      <c r="W48" s="476" t="str">
        <f>'Fun Patches'!C49</f>
        <v>&lt;List Patch Here&gt;</v>
      </c>
      <c r="X48" s="475" t="str">
        <f>IF(Summary!$AN157="E","E","")</f>
        <v/>
      </c>
      <c r="Y48" s="475" t="str">
        <f>IF(Summary!$AO157="Y","R","")</f>
        <v/>
      </c>
      <c r="AA48" s="472"/>
      <c r="AB48" s="287"/>
      <c r="AC48" s="288"/>
    </row>
    <row r="49" spans="2:29" ht="12.95" customHeight="1">
      <c r="B49" s="360"/>
      <c r="C49" s="385" t="s">
        <v>1067</v>
      </c>
      <c r="D49" s="292" t="str">
        <f>IF(Badges!$W890="C","/","")</f>
        <v/>
      </c>
      <c r="E49" s="292" t="str">
        <f>IF(Badges!$W891="C","/","")</f>
        <v/>
      </c>
      <c r="F49" s="292" t="str">
        <f>IF(Badges!$W892="C","/","")</f>
        <v/>
      </c>
      <c r="G49" s="292" t="str">
        <f>IF(Badges!$W893="C","/","")</f>
        <v/>
      </c>
      <c r="H49" s="292" t="str">
        <f>IF(Badges!$W894="C","/","")</f>
        <v/>
      </c>
      <c r="I49" s="299" t="str">
        <f>IF(Summary!$AN51="E","E","")</f>
        <v/>
      </c>
      <c r="J49" s="299" t="str">
        <f>IF(Summary!$AO51="Y","R","")</f>
        <v/>
      </c>
      <c r="L49" s="610"/>
      <c r="M49" s="610"/>
      <c r="N49" s="610"/>
      <c r="O49" s="610"/>
      <c r="P49" s="610"/>
      <c r="Q49" s="610"/>
      <c r="R49" s="616"/>
      <c r="S49" s="287"/>
      <c r="T49" s="288"/>
      <c r="U49" s="607"/>
      <c r="W49" s="476" t="str">
        <f>'Fun Patches'!C50</f>
        <v>&lt;List Patch Here&gt;</v>
      </c>
      <c r="X49" s="475" t="str">
        <f>IF(Summary!$AN158="E","E","")</f>
        <v/>
      </c>
      <c r="Y49" s="475" t="str">
        <f>IF(Summary!$AO158="Y","R","")</f>
        <v/>
      </c>
      <c r="AA49" s="472"/>
      <c r="AB49" s="287"/>
      <c r="AC49" s="288"/>
    </row>
    <row r="50" spans="2:29" ht="12.95" customHeight="1">
      <c r="B50" s="360"/>
      <c r="C50" s="386" t="s">
        <v>1068</v>
      </c>
      <c r="D50" s="292" t="str">
        <f>IF(Badges!$W897="C","/","")</f>
        <v/>
      </c>
      <c r="E50" s="292" t="str">
        <f>IF(Badges!$W898="C","/","")</f>
        <v/>
      </c>
      <c r="F50" s="292" t="str">
        <f>IF(Badges!$W899="C","/","")</f>
        <v/>
      </c>
      <c r="G50" s="292" t="str">
        <f>IF(Badges!$W900="C","/","")</f>
        <v/>
      </c>
      <c r="H50" s="292" t="str">
        <f>IF(Badges!$W901="C","/","")</f>
        <v/>
      </c>
      <c r="I50" s="293" t="str">
        <f>IF(Summary!$AN52="E","E","")</f>
        <v/>
      </c>
      <c r="J50" s="293" t="str">
        <f>IF(Summary!$AO52="Y","R","")</f>
        <v/>
      </c>
      <c r="L50" s="609"/>
      <c r="M50" s="609"/>
      <c r="N50" s="609"/>
      <c r="O50" s="609"/>
      <c r="P50" s="609"/>
      <c r="Q50" s="609"/>
      <c r="R50" s="617"/>
      <c r="S50" s="287"/>
      <c r="T50" s="288"/>
      <c r="U50" s="607"/>
      <c r="W50" s="476" t="str">
        <f>'Fun Patches'!C51</f>
        <v>&lt;List Patch Here&gt;</v>
      </c>
      <c r="X50" s="475" t="str">
        <f>IF(Summary!$AN159="E","E","")</f>
        <v/>
      </c>
      <c r="Y50" s="475" t="str">
        <f>IF(Summary!$AO159="Y","R","")</f>
        <v/>
      </c>
      <c r="AA50" s="472"/>
      <c r="AB50" s="287"/>
      <c r="AC50" s="288"/>
    </row>
    <row r="51" spans="2:29" ht="12.95" customHeight="1" thickBot="1">
      <c r="B51" s="360"/>
      <c r="C51" s="387" t="s">
        <v>1069</v>
      </c>
      <c r="D51" s="297" t="str">
        <f>IF(Badges!$W904="C","/","")</f>
        <v/>
      </c>
      <c r="E51" s="297" t="str">
        <f>IF(Badges!$W905="C","/","")</f>
        <v/>
      </c>
      <c r="F51" s="297" t="str">
        <f>IF(Badges!$W906="C","/","")</f>
        <v/>
      </c>
      <c r="G51" s="297" t="str">
        <f>IF(Badges!$W907="C","/","")</f>
        <v/>
      </c>
      <c r="H51" s="297" t="str">
        <f>IF(Badges!$W908="C","/","")</f>
        <v/>
      </c>
      <c r="I51" s="298" t="str">
        <f>IF(Summary!$AN53="E","E","")</f>
        <v/>
      </c>
      <c r="J51" s="298" t="str">
        <f>IF(Summary!$AO53="Y","R","")</f>
        <v/>
      </c>
      <c r="L51" s="609"/>
      <c r="M51" s="609"/>
      <c r="N51" s="609"/>
      <c r="O51" s="609"/>
      <c r="P51" s="609"/>
      <c r="Q51" s="609"/>
      <c r="R51" s="617"/>
      <c r="S51" s="287"/>
      <c r="T51" s="288"/>
      <c r="U51" s="607"/>
      <c r="W51" s="476" t="str">
        <f>'Fun Patches'!C52</f>
        <v>&lt;List Patch Here&gt;</v>
      </c>
      <c r="X51" s="475" t="str">
        <f>IF(Summary!$AN160="E","E","")</f>
        <v/>
      </c>
      <c r="Y51" s="475" t="str">
        <f>IF(Summary!$AO160="Y","R","")</f>
        <v/>
      </c>
      <c r="AA51" s="472"/>
      <c r="AB51" s="287"/>
      <c r="AC51" s="288"/>
    </row>
    <row r="52" spans="2:29" ht="12.95" customHeight="1">
      <c r="B52" s="360"/>
      <c r="C52" s="370" t="s">
        <v>1070</v>
      </c>
      <c r="D52" s="292" t="str">
        <f>IF(Badges!$W912="C","/","")</f>
        <v/>
      </c>
      <c r="E52" s="292" t="str">
        <f>IF(Badges!$W913="C","/","")</f>
        <v/>
      </c>
      <c r="F52" s="292" t="str">
        <f>IF(Badges!$W914="C","/","")</f>
        <v/>
      </c>
      <c r="G52" s="292" t="str">
        <f>IF(Badges!$W915="C","/","")</f>
        <v/>
      </c>
      <c r="H52" s="292" t="str">
        <f>IF(Badges!$W916="C","/","")</f>
        <v/>
      </c>
      <c r="I52" s="299" t="str">
        <f>IF(Summary!$AN55="E","E","")</f>
        <v/>
      </c>
      <c r="J52" s="299" t="str">
        <f>IF(Summary!$AO55="Y","R","")</f>
        <v/>
      </c>
      <c r="L52" s="610"/>
      <c r="M52" s="610"/>
      <c r="N52" s="610"/>
      <c r="O52" s="610"/>
      <c r="P52" s="610"/>
      <c r="Q52" s="610"/>
      <c r="R52" s="616"/>
      <c r="S52" s="287"/>
      <c r="T52" s="288"/>
      <c r="U52" s="607"/>
      <c r="W52" s="476" t="str">
        <f>'Fun Patches'!C53</f>
        <v>&lt;List Patch Here&gt;</v>
      </c>
      <c r="X52" s="475" t="str">
        <f>IF(Summary!$AN161="E","E","")</f>
        <v/>
      </c>
      <c r="Y52" s="475" t="str">
        <f>IF(Summary!$AO161="Y","R","")</f>
        <v/>
      </c>
      <c r="AA52" s="472"/>
      <c r="AB52" s="287"/>
      <c r="AC52" s="288"/>
    </row>
    <row r="53" spans="2:29" ht="12.95" customHeight="1">
      <c r="B53" s="360"/>
      <c r="C53" s="365" t="s">
        <v>1071</v>
      </c>
      <c r="D53" s="292" t="str">
        <f>IF(Badges!$W919="C","/","")</f>
        <v/>
      </c>
      <c r="E53" s="292" t="str">
        <f>IF(Badges!$W920="C","/","")</f>
        <v/>
      </c>
      <c r="F53" s="292" t="str">
        <f>IF(Badges!$W921="C","/","")</f>
        <v/>
      </c>
      <c r="G53" s="292" t="str">
        <f>IF(Badges!$W922="C","/","")</f>
        <v/>
      </c>
      <c r="H53" s="292" t="str">
        <f>IF(Badges!$W923="C","/","")</f>
        <v/>
      </c>
      <c r="I53" s="293" t="str">
        <f>IF(Summary!$AN56="E","E","")</f>
        <v/>
      </c>
      <c r="J53" s="293" t="str">
        <f>IF(Summary!$AO56="Y","R","")</f>
        <v/>
      </c>
      <c r="L53" s="609"/>
      <c r="M53" s="609"/>
      <c r="N53" s="609"/>
      <c r="O53" s="609"/>
      <c r="P53" s="609"/>
      <c r="Q53" s="609"/>
      <c r="R53" s="617"/>
      <c r="S53" s="287"/>
      <c r="T53" s="288"/>
      <c r="U53" s="607"/>
      <c r="W53" s="477" t="str">
        <f>'Fun Patches'!C54</f>
        <v>&lt;List Patch Here&gt;</v>
      </c>
      <c r="X53" s="475" t="str">
        <f>IF(Summary!$AN162="E","E","")</f>
        <v/>
      </c>
      <c r="Y53" s="475" t="str">
        <f>IF(Summary!$AO162="Y","R","")</f>
        <v/>
      </c>
      <c r="AA53" s="472"/>
      <c r="AB53" s="287"/>
      <c r="AC53" s="288"/>
    </row>
    <row r="54" spans="2:29" ht="12.95" customHeight="1" thickBot="1">
      <c r="B54" s="360"/>
      <c r="C54" s="374" t="s">
        <v>1072</v>
      </c>
      <c r="D54" s="297" t="str">
        <f>IF(Badges!$W926="C","/","")</f>
        <v/>
      </c>
      <c r="E54" s="297" t="str">
        <f>IF(Badges!$W927="C","/","")</f>
        <v/>
      </c>
      <c r="F54" s="297" t="str">
        <f>IF(Badges!$W928="C","/","")</f>
        <v/>
      </c>
      <c r="G54" s="297" t="str">
        <f>IF(Badges!$W929="C","/","")</f>
        <v/>
      </c>
      <c r="H54" s="297" t="str">
        <f>IF(Badges!$W930="C","/","")</f>
        <v/>
      </c>
      <c r="I54" s="298" t="str">
        <f>IF(Summary!$AN57="E","E","")</f>
        <v/>
      </c>
      <c r="J54" s="298" t="str">
        <f>IF(Summary!$AO57="Y","R","")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IF(Badges!$W934="C","/","")</f>
        <v/>
      </c>
      <c r="E55" s="292" t="str">
        <f>IF(Badges!$W935="C","/","")</f>
        <v/>
      </c>
      <c r="F55" s="292" t="str">
        <f>IF(Badges!$W936="C","/","")</f>
        <v/>
      </c>
      <c r="G55" s="292" t="str">
        <f>IF(Badges!$W937="C","/","")</f>
        <v/>
      </c>
      <c r="H55" s="292" t="str">
        <f>IF(Badges!$W938="C","/","")</f>
        <v/>
      </c>
      <c r="I55" s="299" t="str">
        <f>IF(Summary!$AN59="E","E","")</f>
        <v/>
      </c>
      <c r="J55" s="299" t="str">
        <f>IF(Summary!$AO59="Y","R","")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IF(Badges!$W941="C","/","")</f>
        <v/>
      </c>
      <c r="E56" s="292" t="str">
        <f>IF(Badges!$W942="C","/","")</f>
        <v/>
      </c>
      <c r="F56" s="292" t="str">
        <f>IF(Badges!$W943="C","/","")</f>
        <v/>
      </c>
      <c r="G56" s="292" t="str">
        <f>IF(Badges!$W944="C","/","")</f>
        <v/>
      </c>
      <c r="H56" s="292" t="str">
        <f>IF(Badges!$W945="C","/","")</f>
        <v/>
      </c>
      <c r="I56" s="293" t="str">
        <f>IF(Summary!$AN60="E","E","")</f>
        <v/>
      </c>
      <c r="J56" s="293" t="str">
        <f>IF(Summary!$AO60="Y","R","")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IF(Badges!$W951="A","/","")</f>
        <v/>
      </c>
      <c r="E57" s="292" t="str">
        <f>IF(Badges!$W954="A","/","")</f>
        <v/>
      </c>
      <c r="F57" s="292" t="str">
        <f>IF(Badges!$W958="A","/","")</f>
        <v/>
      </c>
      <c r="G57" s="292" t="str">
        <f>IF(Badges!$W962="A","/","")</f>
        <v/>
      </c>
      <c r="H57" s="292" t="str">
        <f>IF(Badges!$W966="A","/","")</f>
        <v/>
      </c>
      <c r="I57" s="293" t="str">
        <f>IF(Summary!$AN61="E","E","")</f>
        <v/>
      </c>
      <c r="J57" s="293" t="str">
        <f>IF(Summary!$AO61="Y","R","")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IF('Age-Level'!$W6="C","/","")</f>
        <v/>
      </c>
      <c r="E60" s="292" t="str">
        <f>IF('Age-Level'!$W7="C","/","")</f>
        <v/>
      </c>
      <c r="F60" s="292" t="str">
        <f>IF('Age-Level'!$W8="C","/","")</f>
        <v/>
      </c>
      <c r="G60" s="292" t="str">
        <f>IF('Age-Level'!$W9="C","/","")</f>
        <v/>
      </c>
      <c r="H60" s="292" t="str">
        <f>IF('Age-Level'!$W10="C","/","")</f>
        <v/>
      </c>
      <c r="I60" s="293" t="str">
        <f>IF(Summary!$AN98="E","E","")</f>
        <v/>
      </c>
      <c r="J60" s="293" t="str">
        <f>IF(Summary!$AO98="Y","R","")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IF('Age-Level'!$W13="C","/","")</f>
        <v/>
      </c>
      <c r="E61" s="294" t="str">
        <f>IF('Age-Level'!$W14="C","/","")</f>
        <v/>
      </c>
      <c r="F61" s="294" t="str">
        <f>IF('Age-Level'!$W15="C","/","")</f>
        <v/>
      </c>
      <c r="G61" s="294" t="str">
        <f>IF('Age-Level'!$W16="C","/","")</f>
        <v/>
      </c>
      <c r="H61" s="294" t="str">
        <f>IF('Age-Level'!$W17="C","/","")</f>
        <v/>
      </c>
      <c r="I61" s="295" t="str">
        <f>IF(Summary!$AN99="E","E","")</f>
        <v/>
      </c>
      <c r="J61" s="295" t="str">
        <f>IF(Summary!$AO99="Y","R","")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IF('Age-Level'!$W20="C","/","")</f>
        <v/>
      </c>
      <c r="E62" s="296" t="str">
        <f>IF('Age-Level'!$W21="C","/","")</f>
        <v/>
      </c>
      <c r="F62" s="296" t="str">
        <f>IF('Age-Level'!$W22="C","/","")</f>
        <v/>
      </c>
      <c r="G62" s="296" t="str">
        <f>IF('Age-Level'!$W23="C","/","")</f>
        <v/>
      </c>
      <c r="H62" s="296" t="str">
        <f>IF('Age-Level'!$W24="C","/","")</f>
        <v/>
      </c>
      <c r="I62" s="293" t="str">
        <f>IF(Summary!$AN100="E","E","")</f>
        <v/>
      </c>
      <c r="J62" s="293" t="str">
        <f>IF(Summary!$AO100="Y","R","")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IF('Age-Level'!$W27="C","/","")</f>
        <v/>
      </c>
      <c r="E63" s="297" t="str">
        <f>IF('Age-Level'!$W28="C","/","")</f>
        <v/>
      </c>
      <c r="F63" s="297" t="str">
        <f>IF('Age-Level'!$W29="C","/","")</f>
        <v/>
      </c>
      <c r="G63" s="297" t="str">
        <f>IF('Age-Level'!$W30="C","/","")</f>
        <v/>
      </c>
      <c r="H63" s="297" t="str">
        <f>IF('Age-Level'!$W31="C","/","")</f>
        <v/>
      </c>
      <c r="I63" s="295" t="str">
        <f>IF(Summary!$AN101="E","E","")</f>
        <v/>
      </c>
      <c r="J63" s="295" t="str">
        <f>IF(Summary!$AO101="Y","R","")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IF('Age-Level'!$W34="C","/","")</f>
        <v/>
      </c>
      <c r="E64" s="292" t="str">
        <f>IF('Age-Level'!$W35="C","/","")</f>
        <v/>
      </c>
      <c r="F64" s="292" t="str">
        <f>IF('Age-Level'!$W36="C","/","")</f>
        <v/>
      </c>
      <c r="G64" s="292" t="str">
        <f>IF('Age-Level'!$W37="C","/","")</f>
        <v/>
      </c>
      <c r="H64" s="292" t="str">
        <f>IF('Age-Level'!$W38="C","/","")</f>
        <v/>
      </c>
      <c r="I64" s="293" t="str">
        <f>IF(Summary!$AN102="E","E","")</f>
        <v/>
      </c>
      <c r="J64" s="293" t="str">
        <f>IF(Summary!$AO102="Y","R","")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IF(Summary!$AN103="E","E","")</f>
        <v/>
      </c>
      <c r="J65" s="295" t="str">
        <f>IF(Summary!$AO103="Y","R","")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IF('Age-Level'!$W44="a","/","")</f>
        <v/>
      </c>
      <c r="E68" s="296" t="str">
        <f>IF('Age-Level'!$W48="a","/","")</f>
        <v/>
      </c>
      <c r="F68" s="296" t="str">
        <f>IF('Age-Level'!$W52="a","/","")</f>
        <v/>
      </c>
      <c r="G68" s="296" t="str">
        <f>IF('Age-Level'!$W57="a","/","")</f>
        <v/>
      </c>
      <c r="H68" s="296" t="str">
        <f>IF('Age-Level'!$W59="a","/","")</f>
        <v/>
      </c>
      <c r="I68" s="293" t="str">
        <f>IF(Summary!$AN104="E","E","")</f>
        <v/>
      </c>
      <c r="J68" s="293" t="str">
        <f>IF(Summary!$AO104="Y","R","")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IF('Age-Level'!$W62="a","/","")</f>
        <v/>
      </c>
      <c r="E69" s="297" t="str">
        <f>IF('Age-Level'!$W66="a","/","")</f>
        <v/>
      </c>
      <c r="F69" s="297" t="str">
        <f>IF('Age-Level'!$W70="a","/","")</f>
        <v/>
      </c>
      <c r="G69" s="297" t="str">
        <f>IF('Age-Level'!$W75="a","/","")</f>
        <v/>
      </c>
      <c r="H69" s="297" t="str">
        <f>IF('Age-Level'!$W77="a","/","")</f>
        <v/>
      </c>
      <c r="I69" s="295" t="str">
        <f>IF(Summary!$AN105="E","E","")</f>
        <v/>
      </c>
      <c r="J69" s="295" t="str">
        <f>IF(Summary!$AO105="Y","R","")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IF('Age-Level'!$W80="a","/","")</f>
        <v/>
      </c>
      <c r="E70" s="296" t="str">
        <f>IF('Age-Level'!$W84="a","/","")</f>
        <v/>
      </c>
      <c r="F70" s="296" t="str">
        <f>IF('Age-Level'!$W88="a","/","")</f>
        <v/>
      </c>
      <c r="G70" s="296" t="str">
        <f>IF('Age-Level'!$W93="a","/","")</f>
        <v/>
      </c>
      <c r="H70" s="296" t="str">
        <f>IF('Age-Level'!$W95="a","/","")</f>
        <v/>
      </c>
      <c r="I70" s="293" t="str">
        <f>IF(Summary!$AN106="E","E","")</f>
        <v/>
      </c>
      <c r="J70" s="293" t="str">
        <f>IF(Summary!$AO106="Y","R","")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IF('Age-Level'!$W98="a","/","")</f>
        <v/>
      </c>
      <c r="E71" s="297" t="str">
        <f>IF('Age-Level'!$W102="a","/","")</f>
        <v/>
      </c>
      <c r="F71" s="297" t="str">
        <f>IF('Age-Level'!$W106="a","/","")</f>
        <v/>
      </c>
      <c r="G71" s="297" t="str">
        <f>IF('Age-Level'!$W111="a","/","")</f>
        <v/>
      </c>
      <c r="H71" s="297" t="str">
        <f>IF('Age-Level'!$W113="a","/","")</f>
        <v/>
      </c>
      <c r="I71" s="295" t="str">
        <f>IF(Summary!$AN107="E","E","")</f>
        <v/>
      </c>
      <c r="J71" s="295" t="str">
        <f>IF(Summary!$AO107="Y","R","")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IF(Bridging!$W10="A","/","")</f>
        <v/>
      </c>
      <c r="G72" s="296" t="str">
        <f>IF(Bridging!$W14="A","/","")</f>
        <v/>
      </c>
      <c r="H72" s="296" t="str">
        <f>IF(Bridging!$W16="A","/","")</f>
        <v/>
      </c>
      <c r="I72" s="295" t="str">
        <f>IF(Summary!$AN96="E","E","")</f>
        <v/>
      </c>
      <c r="J72" s="295" t="str">
        <f>IF(Summary!$AO96="Y","R","")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fg8LU9di2IJHaTBhaXehy61yEHNfmGdlg9GFOntHydRUWgGiK2/APubZ5kjFYTtz1KvUr/fSfgtDCvCl99p8sA==" saltValue="nCqeBX99o1uaZ9o3IJu75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43" priority="3">
      <formula>LEFT($U$1,8)&lt;&gt;"Brownie_"</formula>
    </cfRule>
  </conditionalFormatting>
  <conditionalFormatting sqref="T1:W1">
    <cfRule type="expression" dxfId="42" priority="2">
      <formula>LEFT($U$1,8)="Brownie_"</formula>
    </cfRule>
  </conditionalFormatting>
  <conditionalFormatting sqref="C1">
    <cfRule type="expression" dxfId="41" priority="1">
      <formula>LEFT($U$1,8)&lt;&gt;"Brownie_"</formula>
    </cfRule>
  </conditionalFormatting>
  <conditionalFormatting sqref="L46:L90 W54:W75 AA4:AA75">
    <cfRule type="duplicateValues" dxfId="4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A7FB-A95A-418F-8FFA-8ABF195EA376}">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Brownie_21</v>
      </c>
      <c r="U1" s="349" t="str">
        <f ca="1">MID(CELL("filename",A1),FIND(IF(ISERROR(FIND("]",CELL("filename",A1))),"$","]"),CELL("filename",A1))+1,256)</f>
        <v>Brownie_21</v>
      </c>
      <c r="W1" s="350" t="str">
        <f ca="1">IF(T1&lt;&gt;"",T1,"")</f>
        <v>Brownie_21</v>
      </c>
      <c r="X1" s="351"/>
      <c r="Y1" s="351"/>
      <c r="Z1" s="352"/>
      <c r="AA1" s="353"/>
      <c r="AB1" s="351"/>
      <c r="AC1" s="351"/>
      <c r="AD1" s="352"/>
    </row>
    <row r="2" spans="2:30" ht="12.95" customHeight="1">
      <c r="T2" s="357"/>
    </row>
    <row r="3" spans="2:30" ht="12.95" customHeight="1"/>
    <row r="4" spans="2:30" ht="12.95" customHeight="1">
      <c r="B4" s="360"/>
      <c r="C4" s="361" t="s">
        <v>130</v>
      </c>
      <c r="D4" s="292" t="str">
        <f>IF(Badges!$X11="A","/","")</f>
        <v/>
      </c>
      <c r="E4" s="292" t="str">
        <f>IF(Badges!$X15="A","/","")</f>
        <v/>
      </c>
      <c r="F4" s="292" t="str">
        <f>IF(Badges!$X19="A","/","")</f>
        <v/>
      </c>
      <c r="G4" s="292" t="str">
        <f>IF(Badges!$X23="A","/","")</f>
        <v/>
      </c>
      <c r="H4" s="292" t="str">
        <f>IF(Badges!$X27="A","/","")</f>
        <v/>
      </c>
      <c r="I4" s="293" t="str">
        <f>IF(Summary!$AP4="E","E","")</f>
        <v/>
      </c>
      <c r="J4" s="293" t="str">
        <f>IF(Summary!$AQ4="Y","R","")</f>
        <v/>
      </c>
      <c r="K4" s="285" t="str">
        <f>IF(COUNT(#REF!)=4,MAX(#REF!),"")</f>
        <v/>
      </c>
      <c r="L4" s="360"/>
      <c r="M4" s="362" t="s">
        <v>897</v>
      </c>
      <c r="N4" s="363"/>
      <c r="O4" s="363"/>
      <c r="P4" s="363"/>
      <c r="Q4" s="363"/>
      <c r="R4" s="364"/>
      <c r="S4" s="293" t="str">
        <f>IF(Summary!$AP67="E","E","")</f>
        <v/>
      </c>
      <c r="T4" s="293" t="str">
        <f>IF(Summary!$AQ67="Y","R","")</f>
        <v/>
      </c>
      <c r="W4" s="474" t="str">
        <f>'Fun Patches'!C5</f>
        <v>&lt;List Patch Here&gt;</v>
      </c>
      <c r="X4" s="475" t="str">
        <f>IF(Summary!$AP113="E","E","")</f>
        <v/>
      </c>
      <c r="Y4" s="475" t="str">
        <f>IF(Summary!$AQ113="Y","R","")</f>
        <v/>
      </c>
      <c r="AA4" s="286"/>
      <c r="AB4" s="283"/>
      <c r="AC4" s="284"/>
    </row>
    <row r="5" spans="2:30" ht="12.95" customHeight="1">
      <c r="B5" s="360"/>
      <c r="C5" s="365" t="s">
        <v>152</v>
      </c>
      <c r="D5" s="292" t="str">
        <f>IF(Badges!$X34="A","/","")</f>
        <v/>
      </c>
      <c r="E5" s="292" t="str">
        <f>IF(Badges!$X38="A","/","")</f>
        <v/>
      </c>
      <c r="F5" s="292" t="str">
        <f>IF(Badges!$X42="A","/","")</f>
        <v/>
      </c>
      <c r="G5" s="292" t="str">
        <f>IF(Badges!$X46="A","/","")</f>
        <v/>
      </c>
      <c r="H5" s="292" t="str">
        <f>IF(Badges!$X50="A","/","")</f>
        <v/>
      </c>
      <c r="I5" s="293" t="str">
        <f>IF(Summary!$AP5="E","E","")</f>
        <v/>
      </c>
      <c r="J5" s="293" t="str">
        <f>IF(Summary!$AQ5="Y","R","")</f>
        <v/>
      </c>
      <c r="L5" s="360"/>
      <c r="M5" s="366" t="s">
        <v>1085</v>
      </c>
      <c r="N5" s="367"/>
      <c r="O5" s="367"/>
      <c r="P5" s="367"/>
      <c r="Q5" s="367"/>
      <c r="R5" s="368"/>
      <c r="S5" s="301" t="str">
        <f>IF(Summary!$AP64="E","E","")</f>
        <v/>
      </c>
      <c r="T5" s="301" t="str">
        <f>IF(Summary!$AQ64="Y","R","")</f>
        <v/>
      </c>
      <c r="W5" s="476" t="str">
        <f>'Fun Patches'!C6</f>
        <v>&lt;List Patch Here&gt;</v>
      </c>
      <c r="X5" s="475" t="str">
        <f>IF(Summary!$AP114="E","E","")</f>
        <v/>
      </c>
      <c r="Y5" s="475" t="str">
        <f>IF(Summary!$AQ114="Y","R","")</f>
        <v/>
      </c>
      <c r="AA5" s="472"/>
      <c r="AB5" s="287"/>
      <c r="AC5" s="288"/>
    </row>
    <row r="6" spans="2:30" ht="12.95" customHeight="1" thickBot="1">
      <c r="B6" s="360"/>
      <c r="C6" s="369" t="s">
        <v>193</v>
      </c>
      <c r="D6" s="297" t="str">
        <f>IF(Badges!$X80="A","/","")</f>
        <v/>
      </c>
      <c r="E6" s="297" t="str">
        <f>IF(Badges!$X84="A","/","")</f>
        <v/>
      </c>
      <c r="F6" s="297" t="str">
        <f>IF(Badges!$X88="A","/","")</f>
        <v/>
      </c>
      <c r="G6" s="297" t="str">
        <f>IF(Badges!$X92="A","/","")</f>
        <v/>
      </c>
      <c r="H6" s="297" t="str">
        <f>IF(Badges!$X96="A","/","")</f>
        <v/>
      </c>
      <c r="I6" s="295" t="str">
        <f>IF(Summary!$AP7="E","E","")</f>
        <v/>
      </c>
      <c r="J6" s="295" t="str">
        <f>IF(Summary!$AQ7="Y","R","")</f>
        <v/>
      </c>
      <c r="L6" s="360"/>
      <c r="M6" s="366" t="s">
        <v>1086</v>
      </c>
      <c r="N6" s="367"/>
      <c r="O6" s="367"/>
      <c r="P6" s="367"/>
      <c r="Q6" s="367"/>
      <c r="R6" s="368"/>
      <c r="S6" s="301" t="str">
        <f>IF(Summary!$AP65="E","E","")</f>
        <v/>
      </c>
      <c r="T6" s="301" t="str">
        <f>IF(Summary!$AQ65="Y","R","")</f>
        <v/>
      </c>
      <c r="W6" s="476" t="str">
        <f>'Fun Patches'!C7</f>
        <v>&lt;List Patch Here&gt;</v>
      </c>
      <c r="X6" s="475" t="str">
        <f>IF(Summary!$AP115="E","E","")</f>
        <v/>
      </c>
      <c r="Y6" s="475" t="str">
        <f>IF(Summary!$AQ115="Y","R","")</f>
        <v/>
      </c>
      <c r="AA6" s="472"/>
      <c r="AB6" s="287"/>
      <c r="AC6" s="288"/>
    </row>
    <row r="7" spans="2:30" ht="12.95" customHeight="1" thickBot="1">
      <c r="B7" s="360"/>
      <c r="C7" s="370" t="s">
        <v>233</v>
      </c>
      <c r="D7" s="292" t="str">
        <f>IF(Badges!$X126="A","/","")</f>
        <v/>
      </c>
      <c r="E7" s="292" t="str">
        <f>IF(Badges!$X130="A","/","")</f>
        <v/>
      </c>
      <c r="F7" s="292" t="str">
        <f>IF(Badges!$X134="A","/","")</f>
        <v/>
      </c>
      <c r="G7" s="292" t="str">
        <f>IF(Badges!$X138="A","/","")</f>
        <v/>
      </c>
      <c r="H7" s="292" t="str">
        <f>IF(Badges!$X142="A","/","")</f>
        <v/>
      </c>
      <c r="I7" s="293" t="str">
        <f>IF(Summary!$AP9="E","E","")</f>
        <v/>
      </c>
      <c r="J7" s="293" t="str">
        <f>IF(Summary!$AQ9="Y","R","")</f>
        <v/>
      </c>
      <c r="L7" s="360"/>
      <c r="M7" s="371" t="s">
        <v>1087</v>
      </c>
      <c r="N7" s="372"/>
      <c r="O7" s="372"/>
      <c r="P7" s="372"/>
      <c r="Q7" s="372"/>
      <c r="R7" s="373"/>
      <c r="S7" s="295" t="str">
        <f>IF(Summary!$AP66="E","E","")</f>
        <v/>
      </c>
      <c r="T7" s="295" t="str">
        <f>IF(Summary!$AQ66="Y","R","")</f>
        <v/>
      </c>
      <c r="U7" s="354" t="str">
        <f>IF(COUNTIF(S4:S7,"E")=4,"C"," ")</f>
        <v xml:space="preserve"> </v>
      </c>
      <c r="W7" s="476" t="str">
        <f>'Fun Patches'!C8</f>
        <v>&lt;List Patch Here&gt;</v>
      </c>
      <c r="X7" s="475" t="str">
        <f>IF(Summary!$AP116="E","E","")</f>
        <v/>
      </c>
      <c r="Y7" s="475" t="str">
        <f>IF(Summary!$AQ116="Y","R","")</f>
        <v/>
      </c>
      <c r="AA7" s="472"/>
      <c r="AB7" s="287"/>
      <c r="AC7" s="288"/>
    </row>
    <row r="8" spans="2:30" ht="12.95" customHeight="1">
      <c r="B8" s="360"/>
      <c r="C8" s="365" t="s">
        <v>254</v>
      </c>
      <c r="D8" s="334" t="str">
        <f>IF(Badges!$X149="A","/","")</f>
        <v/>
      </c>
      <c r="E8" s="334" t="str">
        <f>IF(Badges!$X153="A","/","")</f>
        <v/>
      </c>
      <c r="F8" s="334" t="str">
        <f>IF(Badges!$X157="A","/","")</f>
        <v/>
      </c>
      <c r="G8" s="334" t="str">
        <f>IF(Badges!$X161="A","/","")</f>
        <v/>
      </c>
      <c r="H8" s="334" t="str">
        <f>IF(Badges!$X165="A","/","")</f>
        <v/>
      </c>
      <c r="I8" s="301" t="str">
        <f>IF(Summary!$AP10="E","E","")</f>
        <v/>
      </c>
      <c r="J8" s="301" t="str">
        <f>IF(Summary!$AQ10="Y","R","")</f>
        <v/>
      </c>
      <c r="L8" s="360"/>
      <c r="M8" s="362" t="s">
        <v>1054</v>
      </c>
      <c r="N8" s="363"/>
      <c r="O8" s="363"/>
      <c r="P8" s="363"/>
      <c r="Q8" s="363"/>
      <c r="R8" s="364"/>
      <c r="S8" s="293" t="str">
        <f>IF(Summary!$AP72="E","E","")</f>
        <v/>
      </c>
      <c r="T8" s="293" t="str">
        <f>IF(Summary!$AQ72="Y","R","")</f>
        <v/>
      </c>
      <c r="W8" s="476" t="str">
        <f>'Fun Patches'!C9</f>
        <v>&lt;List Patch Here&gt;</v>
      </c>
      <c r="X8" s="475" t="str">
        <f>IF(Summary!$AP117="E","E","")</f>
        <v/>
      </c>
      <c r="Y8" s="475" t="str">
        <f>IF(Summary!$AQ117="Y","R","")</f>
        <v/>
      </c>
      <c r="AA8" s="472"/>
      <c r="AB8" s="287"/>
      <c r="AC8" s="288"/>
    </row>
    <row r="9" spans="2:30" ht="12.95" customHeight="1" thickBot="1">
      <c r="B9" s="360"/>
      <c r="C9" s="374" t="s">
        <v>275</v>
      </c>
      <c r="D9" s="297" t="str">
        <f>IF(Badges!$X172="A","/","")</f>
        <v/>
      </c>
      <c r="E9" s="297" t="str">
        <f>IF(Badges!$X176="A","/","")</f>
        <v/>
      </c>
      <c r="F9" s="297" t="str">
        <f>IF(Badges!$X180="A","/","")</f>
        <v/>
      </c>
      <c r="G9" s="297" t="str">
        <f>IF(Badges!$X184="A","/","")</f>
        <v/>
      </c>
      <c r="H9" s="297" t="str">
        <f>IF(Badges!$X188="A","/","")</f>
        <v/>
      </c>
      <c r="I9" s="295" t="str">
        <f>IF(Summary!$AP11="E","E","")</f>
        <v/>
      </c>
      <c r="J9" s="295" t="str">
        <f>IF(Summary!$AQ11="Y","R","")</f>
        <v/>
      </c>
      <c r="L9" s="360"/>
      <c r="M9" s="366" t="s">
        <v>1088</v>
      </c>
      <c r="N9" s="367"/>
      <c r="O9" s="367"/>
      <c r="P9" s="367"/>
      <c r="Q9" s="367"/>
      <c r="R9" s="368"/>
      <c r="S9" s="301" t="str">
        <f>IF(Summary!$AP69="E","E","")</f>
        <v/>
      </c>
      <c r="T9" s="301" t="str">
        <f>IF(Summary!$AQ69="Y","R","")</f>
        <v/>
      </c>
      <c r="W9" s="476" t="str">
        <f>'Fun Patches'!C10</f>
        <v>&lt;List Patch Here&gt;</v>
      </c>
      <c r="X9" s="475" t="str">
        <f>IF(Summary!$AP118="E","E","")</f>
        <v/>
      </c>
      <c r="Y9" s="475" t="str">
        <f>IF(Summary!$AQ118="Y","R","")</f>
        <v/>
      </c>
      <c r="AA9" s="472"/>
      <c r="AB9" s="287"/>
      <c r="AC9" s="288"/>
    </row>
    <row r="10" spans="2:30" ht="12.95" customHeight="1">
      <c r="B10" s="360"/>
      <c r="C10" s="361" t="s">
        <v>278</v>
      </c>
      <c r="D10" s="292" t="str">
        <f>IF(Badges!$X195="A","/","")</f>
        <v/>
      </c>
      <c r="E10" s="292" t="str">
        <f>IF(Badges!$X199="A","/","")</f>
        <v/>
      </c>
      <c r="F10" s="292" t="str">
        <f>IF(Badges!$X202="A","/","")</f>
        <v/>
      </c>
      <c r="G10" s="292" t="str">
        <f>IF(Badges!$X206="A","/","")</f>
        <v/>
      </c>
      <c r="H10" s="292" t="str">
        <f>IF(Badges!$X210="A","/","")</f>
        <v/>
      </c>
      <c r="I10" s="293" t="str">
        <f>IF(Summary!$AP12="E","E","")</f>
        <v/>
      </c>
      <c r="J10" s="293" t="str">
        <f>IF(Summary!$AQ12="Y","R","")</f>
        <v/>
      </c>
      <c r="K10" s="285" t="str">
        <f>IF(COUNT(#REF!)=4,MAX(#REF!),"")</f>
        <v/>
      </c>
      <c r="L10" s="360"/>
      <c r="M10" s="366" t="s">
        <v>1089</v>
      </c>
      <c r="N10" s="367"/>
      <c r="O10" s="367"/>
      <c r="P10" s="367"/>
      <c r="Q10" s="367"/>
      <c r="R10" s="368"/>
      <c r="S10" s="301" t="str">
        <f>IF(Summary!$AP70="E","E","")</f>
        <v/>
      </c>
      <c r="T10" s="301" t="str">
        <f>IF(Summary!$AQ70="Y","R","")</f>
        <v/>
      </c>
      <c r="W10" s="476" t="str">
        <f>'Fun Patches'!C11</f>
        <v>&lt;List Patch Here&gt;</v>
      </c>
      <c r="X10" s="475" t="str">
        <f>IF(Summary!$AP119="E","E","")</f>
        <v/>
      </c>
      <c r="Y10" s="475" t="str">
        <f>IF(Summary!$AQ119="Y","R","")</f>
        <v/>
      </c>
      <c r="AA10" s="472"/>
      <c r="AB10" s="287"/>
      <c r="AC10" s="288"/>
    </row>
    <row r="11" spans="2:30" ht="12.95" customHeight="1" thickBot="1">
      <c r="B11" s="360"/>
      <c r="C11" s="365" t="s">
        <v>297</v>
      </c>
      <c r="D11" s="334" t="str">
        <f>IF(Badges!$X217="A","/","")</f>
        <v/>
      </c>
      <c r="E11" s="334" t="str">
        <f>IF(Badges!$X221="A","/","")</f>
        <v/>
      </c>
      <c r="F11" s="334" t="str">
        <f>IF(Badges!$X225="A","/","")</f>
        <v/>
      </c>
      <c r="G11" s="334" t="str">
        <f>IF(Badges!$X229="A","/","")</f>
        <v/>
      </c>
      <c r="H11" s="334" t="str">
        <f>IF(Badges!$X233="A","/","")</f>
        <v/>
      </c>
      <c r="I11" s="301" t="str">
        <f>IF(Summary!$AP13="E","E","")</f>
        <v/>
      </c>
      <c r="J11" s="301" t="str">
        <f>IF(Summary!$AQ13="Y","R","")</f>
        <v/>
      </c>
      <c r="L11" s="360"/>
      <c r="M11" s="375" t="s">
        <v>1090</v>
      </c>
      <c r="N11" s="376"/>
      <c r="O11" s="376"/>
      <c r="P11" s="376"/>
      <c r="Q11" s="376"/>
      <c r="R11" s="377"/>
      <c r="S11" s="298" t="str">
        <f>IF(Summary!$AP71="E","E","")</f>
        <v/>
      </c>
      <c r="T11" s="298" t="str">
        <f>IF(Summary!$AQ71="Y","R","")</f>
        <v/>
      </c>
      <c r="U11" s="354" t="str">
        <f>IF(COUNTIF(S8:S11,"E")=4,"C"," ")</f>
        <v xml:space="preserve"> </v>
      </c>
      <c r="W11" s="476" t="str">
        <f>'Fun Patches'!C12</f>
        <v>&lt;List Patch Here&gt;</v>
      </c>
      <c r="X11" s="475" t="str">
        <f>IF(Summary!$AP120="E","E","")</f>
        <v/>
      </c>
      <c r="Y11" s="475" t="str">
        <f>IF(Summary!$AQ120="Y","R","")</f>
        <v/>
      </c>
      <c r="AA11" s="472"/>
      <c r="AB11" s="287"/>
      <c r="AC11" s="288"/>
    </row>
    <row r="12" spans="2:30" ht="12.95" customHeight="1" thickBot="1">
      <c r="B12" s="360"/>
      <c r="C12" s="365" t="s">
        <v>319</v>
      </c>
      <c r="D12" s="297" t="str">
        <f>IF(Badges!$X263="A","/","")</f>
        <v/>
      </c>
      <c r="E12" s="297" t="str">
        <f>IF(Badges!$X267="A","/","")</f>
        <v/>
      </c>
      <c r="F12" s="297" t="str">
        <f>IF(Badges!$X271="A","/","")</f>
        <v/>
      </c>
      <c r="G12" s="297" t="str">
        <f>IF(Badges!$X275="A","/","")</f>
        <v/>
      </c>
      <c r="H12" s="297" t="str">
        <f>IF(Badges!$X279="A","/","")</f>
        <v/>
      </c>
      <c r="I12" s="295" t="str">
        <f>IF(Summary!$AP15="E","E","")</f>
        <v/>
      </c>
      <c r="J12" s="295" t="str">
        <f>IF(Summary!$AQ15="Y","R","")</f>
        <v/>
      </c>
      <c r="L12" s="360"/>
      <c r="M12" s="378" t="s">
        <v>1055</v>
      </c>
      <c r="N12" s="379"/>
      <c r="O12" s="379"/>
      <c r="P12" s="379"/>
      <c r="Q12" s="379"/>
      <c r="R12" s="380"/>
      <c r="S12" s="299" t="str">
        <f>IF(Summary!$AP77="E","E","")</f>
        <v/>
      </c>
      <c r="T12" s="299" t="str">
        <f>IF(Summary!$AQ77="Y","R","")</f>
        <v/>
      </c>
      <c r="W12" s="476" t="str">
        <f>'Fun Patches'!C13</f>
        <v>&lt;List Patch Here&gt;</v>
      </c>
      <c r="X12" s="475" t="str">
        <f>IF(Summary!$AP121="E","E","")</f>
        <v/>
      </c>
      <c r="Y12" s="475" t="str">
        <f>IF(Summary!$AQ121="Y","R","")</f>
        <v/>
      </c>
      <c r="AA12" s="472"/>
      <c r="AB12" s="287"/>
      <c r="AC12" s="288"/>
    </row>
    <row r="13" spans="2:30" ht="12.95" customHeight="1">
      <c r="B13" s="360"/>
      <c r="C13" s="370" t="s">
        <v>372</v>
      </c>
      <c r="D13" s="292" t="str">
        <f>IF(Badges!$X322="A","/","")</f>
        <v/>
      </c>
      <c r="E13" s="292" t="str">
        <f>IF(Badges!$X326="A","/","")</f>
        <v/>
      </c>
      <c r="F13" s="292" t="str">
        <f>IF(Badges!$X330="A","/","")</f>
        <v/>
      </c>
      <c r="G13" s="292" t="str">
        <f>IF(Badges!$X334="A","/","")</f>
        <v/>
      </c>
      <c r="H13" s="292" t="str">
        <f>IF(Badges!$X338="A","/","")</f>
        <v/>
      </c>
      <c r="I13" s="293" t="str">
        <f>IF(Summary!$AP18="E","E","")</f>
        <v/>
      </c>
      <c r="J13" s="293" t="str">
        <f>IF(Summary!$AQ18="Y","R","")</f>
        <v/>
      </c>
      <c r="L13" s="360"/>
      <c r="M13" s="366" t="s">
        <v>925</v>
      </c>
      <c r="N13" s="367"/>
      <c r="O13" s="367"/>
      <c r="P13" s="367"/>
      <c r="Q13" s="367"/>
      <c r="R13" s="368"/>
      <c r="S13" s="301" t="str">
        <f>IF(Summary!$AP74="E","E","")</f>
        <v/>
      </c>
      <c r="T13" s="301" t="str">
        <f>IF(Summary!$AQ74="Y","R","")</f>
        <v/>
      </c>
      <c r="W13" s="476" t="str">
        <f>'Fun Patches'!C14</f>
        <v>&lt;List Patch Here&gt;</v>
      </c>
      <c r="X13" s="475" t="str">
        <f>IF(Summary!$AP122="E","E","")</f>
        <v/>
      </c>
      <c r="Y13" s="475" t="str">
        <f>IF(Summary!$AQ122="Y","R","")</f>
        <v/>
      </c>
      <c r="AA13" s="472"/>
      <c r="AB13" s="287"/>
      <c r="AC13" s="288"/>
    </row>
    <row r="14" spans="2:30" ht="12.95" customHeight="1">
      <c r="B14" s="360"/>
      <c r="C14" s="365" t="s">
        <v>393</v>
      </c>
      <c r="D14" s="334" t="str">
        <f>IF(Badges!$X345="A","/","")</f>
        <v/>
      </c>
      <c r="E14" s="334" t="str">
        <f>IF(Badges!$X349="A","/","")</f>
        <v/>
      </c>
      <c r="F14" s="334" t="str">
        <f>IF(Badges!$X353="A","/","")</f>
        <v/>
      </c>
      <c r="G14" s="334" t="str">
        <f>IF(Badges!$X357="A","/","")</f>
        <v/>
      </c>
      <c r="H14" s="334" t="str">
        <f>IF(Badges!$X361="A","/","")</f>
        <v/>
      </c>
      <c r="I14" s="301" t="str">
        <f>IF(Summary!$AP19="E","E","")</f>
        <v/>
      </c>
      <c r="J14" s="301" t="str">
        <f>IF(Summary!$AQ19="Y","R","")</f>
        <v/>
      </c>
      <c r="K14" s="285" t="str">
        <f>IF(COUNT(#REF!)=4,MAX(#REF!),"")</f>
        <v/>
      </c>
      <c r="L14" s="360"/>
      <c r="M14" s="366" t="s">
        <v>927</v>
      </c>
      <c r="N14" s="367"/>
      <c r="O14" s="367"/>
      <c r="P14" s="367"/>
      <c r="Q14" s="367"/>
      <c r="R14" s="368"/>
      <c r="S14" s="301" t="str">
        <f>IF(Summary!$AP75="E","E","")</f>
        <v/>
      </c>
      <c r="T14" s="301" t="str">
        <f>IF(Summary!$AQ75="Y","R","")</f>
        <v/>
      </c>
      <c r="W14" s="476" t="str">
        <f>'Fun Patches'!C15</f>
        <v>&lt;List Patch Here&gt;</v>
      </c>
      <c r="X14" s="475" t="str">
        <f>IF(Summary!$AP123="E","E","")</f>
        <v/>
      </c>
      <c r="Y14" s="475" t="str">
        <f>IF(Summary!$AQ123="Y","R","")</f>
        <v/>
      </c>
      <c r="AA14" s="472"/>
      <c r="AB14" s="287"/>
      <c r="AC14" s="288"/>
    </row>
    <row r="15" spans="2:30" ht="12.95" customHeight="1" thickBot="1">
      <c r="B15" s="360"/>
      <c r="C15" s="374" t="s">
        <v>414</v>
      </c>
      <c r="D15" s="297" t="str">
        <f>IF(Badges!$X368="A","/","")</f>
        <v/>
      </c>
      <c r="E15" s="297" t="str">
        <f>IF(Badges!$X372="A","/","")</f>
        <v/>
      </c>
      <c r="F15" s="297" t="str">
        <f>IF(Badges!$X376="A","/","")</f>
        <v/>
      </c>
      <c r="G15" s="297" t="str">
        <f>IF(Badges!$X380="A","/","")</f>
        <v/>
      </c>
      <c r="H15" s="297" t="str">
        <f>IF(Badges!$X384="A","/","")</f>
        <v/>
      </c>
      <c r="I15" s="295" t="str">
        <f>IF(Summary!$AP20="E","E","")</f>
        <v/>
      </c>
      <c r="J15" s="295" t="str">
        <f>IF(Summary!$AQ20="Y","R","")</f>
        <v/>
      </c>
      <c r="L15" s="360"/>
      <c r="M15" s="371" t="s">
        <v>929</v>
      </c>
      <c r="N15" s="372"/>
      <c r="O15" s="372"/>
      <c r="P15" s="372"/>
      <c r="Q15" s="372"/>
      <c r="R15" s="373"/>
      <c r="S15" s="295" t="str">
        <f>IF(Summary!$AP76="E","E","")</f>
        <v/>
      </c>
      <c r="T15" s="295" t="str">
        <f>IF(Summary!$AQ76="Y","R","")</f>
        <v/>
      </c>
      <c r="U15" s="354" t="str">
        <f>IF(COUNTIF(S12:S15,"E")=4,"C"," ")</f>
        <v xml:space="preserve"> </v>
      </c>
      <c r="W15" s="476" t="str">
        <f>'Fun Patches'!C16</f>
        <v>&lt;List Patch Here&gt;</v>
      </c>
      <c r="X15" s="475" t="str">
        <f>IF(Summary!$AP124="E","E","")</f>
        <v/>
      </c>
      <c r="Y15" s="475" t="str">
        <f>IF(Summary!$AQ124="Y","R","")</f>
        <v/>
      </c>
      <c r="AA15" s="472"/>
      <c r="AB15" s="287"/>
      <c r="AC15" s="288"/>
    </row>
    <row r="16" spans="2:30" ht="12.95" customHeight="1">
      <c r="B16" s="360"/>
      <c r="C16" s="365" t="s">
        <v>435</v>
      </c>
      <c r="D16" s="292" t="str">
        <f>IF(Badges!$X391="A","/","")</f>
        <v/>
      </c>
      <c r="E16" s="292" t="str">
        <f>IF(Badges!$X395="A","/","")</f>
        <v/>
      </c>
      <c r="F16" s="292" t="str">
        <f>IF(Badges!$X399="A","/","")</f>
        <v/>
      </c>
      <c r="G16" s="292" t="str">
        <f>IF(Badges!$X403="A","/","")</f>
        <v/>
      </c>
      <c r="H16" s="292" t="str">
        <f>IF(Badges!$X407="A","/","")</f>
        <v/>
      </c>
      <c r="I16" s="293" t="str">
        <f>IF(Summary!$AP21="E","E","")</f>
        <v/>
      </c>
      <c r="J16" s="293" t="str">
        <f>IF(Summary!$AQ21="Y","R","")</f>
        <v/>
      </c>
      <c r="L16" s="360"/>
      <c r="M16" s="361" t="s">
        <v>1056</v>
      </c>
      <c r="N16" s="292" t="str">
        <f>IF(Badges!$X240="A","/","")</f>
        <v/>
      </c>
      <c r="O16" s="292" t="str">
        <f>IF(Badges!$X244="A","/","")</f>
        <v/>
      </c>
      <c r="P16" s="292" t="str">
        <f>IF(Badges!$X248="A","/","")</f>
        <v/>
      </c>
      <c r="Q16" s="292" t="str">
        <f>IF(Badges!$X252="A","/","")</f>
        <v/>
      </c>
      <c r="R16" s="292" t="str">
        <f>IF(Badges!$X256="A","/","")</f>
        <v/>
      </c>
      <c r="S16" s="293" t="str">
        <f>IF(Summary!$AP14="E","E","")</f>
        <v/>
      </c>
      <c r="T16" s="293" t="str">
        <f>IF(Summary!$AQ14="Y","R","")</f>
        <v/>
      </c>
      <c r="W16" s="476" t="str">
        <f>'Fun Patches'!C17</f>
        <v>&lt;List Patch Here&gt;</v>
      </c>
      <c r="X16" s="475" t="str">
        <f>IF(Summary!$AP125="E","E","")</f>
        <v/>
      </c>
      <c r="Y16" s="475" t="str">
        <f>IF(Summary!$AQ125="Y","R","")</f>
        <v/>
      </c>
      <c r="AA16" s="472"/>
      <c r="AB16" s="287"/>
      <c r="AC16" s="288"/>
    </row>
    <row r="17" spans="2:29" ht="12.95" customHeight="1">
      <c r="B17" s="360"/>
      <c r="C17" s="365" t="s">
        <v>456</v>
      </c>
      <c r="D17" s="334" t="str">
        <f>IF(Badges!$X414="A","/","")</f>
        <v/>
      </c>
      <c r="E17" s="334" t="str">
        <f>IF(Badges!$X418="A","/","")</f>
        <v/>
      </c>
      <c r="F17" s="334" t="str">
        <f>IF(Badges!$X422="A","/","")</f>
        <v/>
      </c>
      <c r="G17" s="334" t="str">
        <f>IF(Badges!$X426="A","/","")</f>
        <v/>
      </c>
      <c r="H17" s="334" t="str">
        <f>IF(Badges!$X430="A","/","")</f>
        <v/>
      </c>
      <c r="I17" s="301" t="str">
        <f>IF(Summary!$AP22="E","E","")</f>
        <v/>
      </c>
      <c r="J17" s="301" t="str">
        <f>IF(Summary!$AQ22="Y","R","")</f>
        <v/>
      </c>
      <c r="L17" s="360"/>
      <c r="M17" s="365" t="s">
        <v>1057</v>
      </c>
      <c r="N17" s="292" t="str">
        <f>IF(Badges!$X299="A","/","")</f>
        <v/>
      </c>
      <c r="O17" s="292" t="str">
        <f>IF(Badges!$X303="A","/","")</f>
        <v/>
      </c>
      <c r="P17" s="292" t="str">
        <f>IF(Badges!$X307="A","/","")</f>
        <v/>
      </c>
      <c r="Q17" s="292" t="str">
        <f>IF(Badges!$X311="A","/","")</f>
        <v/>
      </c>
      <c r="R17" s="292" t="str">
        <f>IF(Badges!$X315="A","/","")</f>
        <v/>
      </c>
      <c r="S17" s="293" t="str">
        <f>IF(Summary!$AP17="E","E","")</f>
        <v/>
      </c>
      <c r="T17" s="293" t="str">
        <f>IF(Summary!$AQ17="Y","R","")</f>
        <v/>
      </c>
      <c r="W17" s="476" t="str">
        <f>'Fun Patches'!C18</f>
        <v>&lt;List Patch Here&gt;</v>
      </c>
      <c r="X17" s="475" t="str">
        <f>IF(Summary!$AP126="E","E","")</f>
        <v/>
      </c>
      <c r="Y17" s="475" t="str">
        <f>IF(Summary!$AQ126="Y","R","")</f>
        <v/>
      </c>
      <c r="AA17" s="472"/>
      <c r="AB17" s="287"/>
      <c r="AC17" s="288"/>
    </row>
    <row r="18" spans="2:29" ht="12.95" customHeight="1" thickBot="1">
      <c r="B18" s="360"/>
      <c r="C18" s="365" t="s">
        <v>477</v>
      </c>
      <c r="D18" s="297" t="str">
        <f>IF(Badges!$X437="A","/","")</f>
        <v/>
      </c>
      <c r="E18" s="297" t="str">
        <f>IF(Badges!$X441="A","/","")</f>
        <v/>
      </c>
      <c r="F18" s="297" t="str">
        <f>IF(Badges!$X445="A","/","")</f>
        <v/>
      </c>
      <c r="G18" s="297" t="str">
        <f>IF(Badges!$X449="A","/","")</f>
        <v/>
      </c>
      <c r="H18" s="297" t="str">
        <f>IF(Badges!$X453="A","/","")</f>
        <v/>
      </c>
      <c r="I18" s="295" t="str">
        <f>IF(Summary!$AP23="E","E","")</f>
        <v/>
      </c>
      <c r="J18" s="295" t="str">
        <f>IF(Summary!$AQ23="Y","R","")</f>
        <v/>
      </c>
      <c r="K18" s="285" t="str">
        <f>IF(COUNT(#REF!)=4,MAX(#REF!),"")</f>
        <v/>
      </c>
      <c r="L18" s="360"/>
      <c r="M18" s="365" t="s">
        <v>1058</v>
      </c>
      <c r="N18" s="292" t="str">
        <f>IF(Badges!$X57="A","/","")</f>
        <v/>
      </c>
      <c r="O18" s="292" t="str">
        <f>IF(Badges!$X61="A","/","")</f>
        <v/>
      </c>
      <c r="P18" s="292" t="str">
        <f>IF(Badges!$X65="A","/","")</f>
        <v/>
      </c>
      <c r="Q18" s="292" t="str">
        <f>IF(Badges!$X69="A","/","")</f>
        <v/>
      </c>
      <c r="R18" s="292" t="str">
        <f>IF(Badges!$X73="A","/","")</f>
        <v/>
      </c>
      <c r="S18" s="293" t="str">
        <f>IF(Summary!$AP6="E","E","")</f>
        <v/>
      </c>
      <c r="T18" s="293" t="str">
        <f>IF(Summary!$AQ6="Y","R","")</f>
        <v/>
      </c>
      <c r="W18" s="476" t="str">
        <f>'Fun Patches'!C19</f>
        <v>&lt;List Patch Here&gt;</v>
      </c>
      <c r="X18" s="475" t="str">
        <f>IF(Summary!$AP127="E","E","")</f>
        <v/>
      </c>
      <c r="Y18" s="475" t="str">
        <f>IF(Summary!$AQ127="Y","R","")</f>
        <v/>
      </c>
      <c r="AA18" s="472"/>
      <c r="AB18" s="287"/>
      <c r="AC18" s="288"/>
    </row>
    <row r="19" spans="2:29" ht="12.95" customHeight="1" thickBot="1">
      <c r="B19" s="360"/>
      <c r="C19" s="370" t="s">
        <v>530</v>
      </c>
      <c r="D19" s="292" t="str">
        <f>IF(Badges!$X496="A","/","")</f>
        <v/>
      </c>
      <c r="E19" s="292" t="str">
        <f>IF(Badges!$X500="A","/","")</f>
        <v/>
      </c>
      <c r="F19" s="292" t="str">
        <f>IF(Badges!$X504="A","/","")</f>
        <v/>
      </c>
      <c r="G19" s="292" t="str">
        <f>IF(Badges!$X508="A","/","")</f>
        <v/>
      </c>
      <c r="H19" s="292" t="str">
        <f>IF(Badges!$X512="A","/","")</f>
        <v/>
      </c>
      <c r="I19" s="293" t="str">
        <f>IF(Summary!$AP26="E","E","")</f>
        <v/>
      </c>
      <c r="J19" s="293" t="str">
        <f>IF(Summary!$AQ26="Y","R","")</f>
        <v/>
      </c>
      <c r="L19" s="360"/>
      <c r="M19" s="381" t="s">
        <v>1091</v>
      </c>
      <c r="N19" s="376"/>
      <c r="O19" s="376"/>
      <c r="P19" s="376"/>
      <c r="Q19" s="376"/>
      <c r="R19" s="377"/>
      <c r="S19" s="295" t="str">
        <f>IF(Summary!$AP78="E","E","")</f>
        <v/>
      </c>
      <c r="T19" s="295" t="str">
        <f>IF(Summary!$AQ78="Y","R","")</f>
        <v/>
      </c>
      <c r="U19" s="354" t="str">
        <f>IF(COUNTIF(S16:S19,"E")=4,"C"," ")</f>
        <v xml:space="preserve"> </v>
      </c>
      <c r="W19" s="476" t="str">
        <f>'Fun Patches'!C20</f>
        <v>&lt;List Patch Here&gt;</v>
      </c>
      <c r="X19" s="475" t="str">
        <f>IF(Summary!$AP128="E","E","")</f>
        <v/>
      </c>
      <c r="Y19" s="475" t="str">
        <f>IF(Summary!$AQ128="Y","R","")</f>
        <v/>
      </c>
      <c r="AA19" s="472"/>
      <c r="AB19" s="287"/>
      <c r="AC19" s="288"/>
    </row>
    <row r="20" spans="2:29" ht="12.95" customHeight="1">
      <c r="B20" s="360"/>
      <c r="C20" s="365" t="s">
        <v>551</v>
      </c>
      <c r="D20" s="334" t="str">
        <f>IF(Badges!$X519="A","/","")</f>
        <v/>
      </c>
      <c r="E20" s="334" t="str">
        <f>IF(Badges!$X523="A","/","")</f>
        <v/>
      </c>
      <c r="F20" s="334" t="str">
        <f>IF(Badges!$X527="A","/","")</f>
        <v/>
      </c>
      <c r="G20" s="334" t="str">
        <f>IF(Badges!$X531="A","/","")</f>
        <v/>
      </c>
      <c r="H20" s="334" t="str">
        <f>IF(Badges!$X535="A","/","")</f>
        <v/>
      </c>
      <c r="I20" s="301" t="str">
        <f>IF(Summary!$AP27="E","E","")</f>
        <v/>
      </c>
      <c r="J20" s="301" t="str">
        <f>IF(Summary!$AQ27="Y","R","")</f>
        <v/>
      </c>
      <c r="L20" s="360"/>
      <c r="M20" s="378" t="s">
        <v>935</v>
      </c>
      <c r="N20" s="379"/>
      <c r="O20" s="379"/>
      <c r="P20" s="379"/>
      <c r="Q20" s="379"/>
      <c r="R20" s="380"/>
      <c r="S20" s="293" t="str">
        <f>IF(Summary!$AP79="E","E","")</f>
        <v/>
      </c>
      <c r="T20" s="293" t="str">
        <f>IF(Summary!$AQ79="Y","R","")</f>
        <v/>
      </c>
      <c r="W20" s="476" t="str">
        <f>'Fun Patches'!C21</f>
        <v>&lt;List Patch Here&gt;</v>
      </c>
      <c r="X20" s="475" t="str">
        <f>IF(Summary!$AP129="E","E","")</f>
        <v/>
      </c>
      <c r="Y20" s="475" t="str">
        <f>IF(Summary!$AQ129="Y","R","")</f>
        <v/>
      </c>
      <c r="AA20" s="472"/>
      <c r="AB20" s="287"/>
      <c r="AC20" s="288"/>
    </row>
    <row r="21" spans="2:29" ht="12.95" customHeight="1" thickBot="1">
      <c r="B21" s="360"/>
      <c r="C21" s="374" t="s">
        <v>572</v>
      </c>
      <c r="D21" s="297" t="str">
        <f>IF(Badges!$X542="A","/","")</f>
        <v/>
      </c>
      <c r="E21" s="297" t="str">
        <f>IF(Badges!$X546="A","/","")</f>
        <v/>
      </c>
      <c r="F21" s="297" t="str">
        <f>IF(Badges!$X550="A","/","")</f>
        <v/>
      </c>
      <c r="G21" s="297" t="str">
        <f>IF(Badges!$X554="A","/","")</f>
        <v/>
      </c>
      <c r="H21" s="297" t="str">
        <f>IF(Badges!$X558="A","/","")</f>
        <v/>
      </c>
      <c r="I21" s="295" t="str">
        <f>IF(Summary!$AP28="E","E","")</f>
        <v/>
      </c>
      <c r="J21" s="295" t="str">
        <f>IF(Summary!$AQ28="Y","R","")</f>
        <v/>
      </c>
      <c r="L21" s="360"/>
      <c r="M21" s="371" t="s">
        <v>1092</v>
      </c>
      <c r="N21" s="372"/>
      <c r="O21" s="372"/>
      <c r="P21" s="372"/>
      <c r="Q21" s="372"/>
      <c r="R21" s="373"/>
      <c r="S21" s="295" t="str">
        <f>IF(Summary!$AP80="E","E","")</f>
        <v/>
      </c>
      <c r="T21" s="295" t="str">
        <f>IF(Summary!$AQ80="Y","R","")</f>
        <v/>
      </c>
      <c r="U21" s="354" t="str">
        <f>IF(COUNTIF(S20:S21,"E")=2,"C"," ")</f>
        <v xml:space="preserve"> </v>
      </c>
      <c r="W21" s="476" t="str">
        <f>'Fun Patches'!C22</f>
        <v>&lt;List Patch Here&gt;</v>
      </c>
      <c r="X21" s="475" t="str">
        <f>IF(Summary!$AP130="E","E","")</f>
        <v/>
      </c>
      <c r="Y21" s="475" t="str">
        <f>IF(Summary!$AQ130="Y","R","")</f>
        <v/>
      </c>
      <c r="AA21" s="472"/>
      <c r="AB21" s="287"/>
      <c r="AC21" s="288"/>
    </row>
    <row r="22" spans="2:29" ht="12.95" customHeight="1">
      <c r="B22" s="360"/>
      <c r="C22" s="365" t="s">
        <v>593</v>
      </c>
      <c r="D22" s="292" t="str">
        <f>IF(Badges!$X565="A","/","")</f>
        <v/>
      </c>
      <c r="E22" s="292" t="str">
        <f>IF(Badges!$X569="A","/","")</f>
        <v/>
      </c>
      <c r="F22" s="292" t="str">
        <f>IF(Badges!$X573="A","/","")</f>
        <v/>
      </c>
      <c r="G22" s="292" t="str">
        <f>IF(Badges!$X577="A","/","")</f>
        <v/>
      </c>
      <c r="H22" s="292" t="str">
        <f>IF(Badges!$X581="A","/","")</f>
        <v/>
      </c>
      <c r="I22" s="293" t="str">
        <f>IF(Summary!$AP29="E","E","")</f>
        <v/>
      </c>
      <c r="J22" s="293" t="str">
        <f>IF(Summary!$AQ29="Y","R","")</f>
        <v/>
      </c>
      <c r="K22" s="285" t="str">
        <f>IF(COUNT(#REF!)=2,MAX(#REF!),"")</f>
        <v/>
      </c>
      <c r="L22" s="360"/>
      <c r="M22" s="362" t="s">
        <v>942</v>
      </c>
      <c r="N22" s="363"/>
      <c r="O22" s="363"/>
      <c r="P22" s="363"/>
      <c r="Q22" s="363"/>
      <c r="R22" s="364"/>
      <c r="S22" s="293" t="str">
        <f>IF(Summary!$AP81="E","E","")</f>
        <v/>
      </c>
      <c r="T22" s="293" t="str">
        <f>IF(Summary!$AQ81="Y","R","")</f>
        <v/>
      </c>
      <c r="U22" s="354" t="str">
        <f>IF(COUNTIF(S22:S23,"E")=2,"C"," ")</f>
        <v xml:space="preserve"> </v>
      </c>
      <c r="W22" s="476" t="str">
        <f>'Fun Patches'!C23</f>
        <v>&lt;List Patch Here&gt;</v>
      </c>
      <c r="X22" s="475" t="str">
        <f>IF(Summary!$AP131="E","E","")</f>
        <v/>
      </c>
      <c r="Y22" s="475" t="str">
        <f>IF(Summary!$AQ131="Y","R","")</f>
        <v/>
      </c>
      <c r="AA22" s="472"/>
      <c r="AB22" s="287"/>
      <c r="AC22" s="288"/>
    </row>
    <row r="23" spans="2:29" ht="12.95" customHeight="1" thickBot="1">
      <c r="B23" s="360"/>
      <c r="C23" s="365" t="s">
        <v>614</v>
      </c>
      <c r="D23" s="334" t="str">
        <f>IF(Badges!$X588="A","/","")</f>
        <v/>
      </c>
      <c r="E23" s="334" t="str">
        <f>IF(Badges!$X592="A","/","")</f>
        <v/>
      </c>
      <c r="F23" s="334" t="str">
        <f>IF(Badges!$X596="A","/","")</f>
        <v/>
      </c>
      <c r="G23" s="334" t="str">
        <f>IF(Badges!$X600="A","/","")</f>
        <v/>
      </c>
      <c r="H23" s="334" t="str">
        <f>IF(Badges!$X604="A","/","")</f>
        <v/>
      </c>
      <c r="I23" s="301" t="str">
        <f>IF(Summary!$AP30="E","E","")</f>
        <v/>
      </c>
      <c r="J23" s="301" t="str">
        <f>IF(Summary!$AQ30="Y","R","")</f>
        <v/>
      </c>
      <c r="L23" s="360"/>
      <c r="M23" s="375" t="s">
        <v>1093</v>
      </c>
      <c r="N23" s="376"/>
      <c r="O23" s="376"/>
      <c r="P23" s="376"/>
      <c r="Q23" s="376"/>
      <c r="R23" s="377"/>
      <c r="S23" s="295" t="str">
        <f>IF(Summary!$AP82="E","E","")</f>
        <v/>
      </c>
      <c r="T23" s="295" t="str">
        <f>IF(Summary!$AQ82="Y","R","")</f>
        <v/>
      </c>
      <c r="U23" s="354" t="str">
        <f>IF(COUNTIF(S24:S25,"E")=2,"C"," ")</f>
        <v xml:space="preserve"> </v>
      </c>
      <c r="W23" s="476" t="str">
        <f>'Fun Patches'!C24</f>
        <v>&lt;List Patch Here&gt;</v>
      </c>
      <c r="X23" s="475" t="str">
        <f>IF(Summary!$AP132="E","E","")</f>
        <v/>
      </c>
      <c r="Y23" s="475" t="str">
        <f>IF(Summary!$AQ132="Y","R","")</f>
        <v/>
      </c>
      <c r="AA23" s="472"/>
      <c r="AB23" s="287"/>
      <c r="AC23" s="288"/>
    </row>
    <row r="24" spans="2:29" ht="12.95" customHeight="1" thickBot="1">
      <c r="B24" s="360"/>
      <c r="C24" s="365" t="s">
        <v>635</v>
      </c>
      <c r="D24" s="297" t="str">
        <f>IF(Badges!$X611="A","/","")</f>
        <v/>
      </c>
      <c r="E24" s="297" t="str">
        <f>IF(Badges!$X615="A","/","")</f>
        <v/>
      </c>
      <c r="F24" s="297" t="str">
        <f>IF(Badges!$X619="A","/","")</f>
        <v/>
      </c>
      <c r="G24" s="297" t="str">
        <f>IF(Badges!$X623="A","/","")</f>
        <v/>
      </c>
      <c r="H24" s="297" t="str">
        <f>IF(Badges!$X627="A","/","")</f>
        <v/>
      </c>
      <c r="I24" s="295" t="str">
        <f>IF(Summary!$AP31="E","E","")</f>
        <v/>
      </c>
      <c r="J24" s="295" t="str">
        <f>IF(Summary!$AQ31="Y","R","")</f>
        <v/>
      </c>
      <c r="K24" s="285" t="str">
        <f>IF(COUNT(#REF!)=2,MAX(#REF!),"")</f>
        <v/>
      </c>
      <c r="L24" s="360"/>
      <c r="M24" s="378" t="s">
        <v>948</v>
      </c>
      <c r="N24" s="379"/>
      <c r="O24" s="379"/>
      <c r="P24" s="379"/>
      <c r="Q24" s="379"/>
      <c r="R24" s="380"/>
      <c r="S24" s="293" t="str">
        <f>IF(Summary!$AP83="E","E","")</f>
        <v/>
      </c>
      <c r="T24" s="293" t="str">
        <f>IF(Summary!$AQ83="Y","R","")</f>
        <v/>
      </c>
      <c r="U24" s="439"/>
      <c r="W24" s="476" t="str">
        <f>'Fun Patches'!C25</f>
        <v>&lt;List Patch Here&gt;</v>
      </c>
      <c r="X24" s="475" t="str">
        <f>IF(Summary!$AP133="E","E","")</f>
        <v/>
      </c>
      <c r="Y24" s="475" t="str">
        <f>IF(Summary!$AQ133="Y","R","")</f>
        <v/>
      </c>
      <c r="AA24" s="472"/>
      <c r="AB24" s="287"/>
      <c r="AC24" s="288"/>
    </row>
    <row r="25" spans="2:29" ht="12.95" customHeight="1">
      <c r="B25" s="360"/>
      <c r="C25" s="370" t="s">
        <v>655</v>
      </c>
      <c r="D25" s="292" t="str">
        <f>IF(Badges!$X634="A","/","")</f>
        <v/>
      </c>
      <c r="E25" s="292" t="str">
        <f>IF(Badges!$X638="A","/","")</f>
        <v/>
      </c>
      <c r="F25" s="292" t="str">
        <f>IF(Badges!$X642="A","/","")</f>
        <v/>
      </c>
      <c r="G25" s="292" t="str">
        <f>IF(Badges!$X646="A","/","")</f>
        <v/>
      </c>
      <c r="H25" s="292" t="str">
        <f>IF(Badges!$X650="A","/","")</f>
        <v/>
      </c>
      <c r="I25" s="293" t="str">
        <f>IF(Summary!$AP32="E","E","")</f>
        <v/>
      </c>
      <c r="J25" s="293" t="str">
        <f>IF(Summary!$AQ32="Y","R","")</f>
        <v/>
      </c>
      <c r="L25" s="360"/>
      <c r="M25" s="375" t="s">
        <v>1094</v>
      </c>
      <c r="N25" s="376"/>
      <c r="O25" s="376"/>
      <c r="P25" s="376"/>
      <c r="Q25" s="376"/>
      <c r="R25" s="377"/>
      <c r="S25" s="293" t="str">
        <f>IF(Summary!$AP84="E","E","")</f>
        <v/>
      </c>
      <c r="T25" s="293" t="str">
        <f>IF(Summary!$AQ84="Y","R","")</f>
        <v/>
      </c>
      <c r="U25" s="607" t="s">
        <v>1136</v>
      </c>
      <c r="W25" s="476" t="str">
        <f>'Fun Patches'!C26</f>
        <v>&lt;List Patch Here&gt;</v>
      </c>
      <c r="X25" s="475" t="str">
        <f>IF(Summary!$AP134="E","E","")</f>
        <v/>
      </c>
      <c r="Y25" s="475" t="str">
        <f>IF(Summary!$AQ134="Y","R","")</f>
        <v/>
      </c>
      <c r="AA25" s="472"/>
      <c r="AB25" s="287"/>
      <c r="AC25" s="288"/>
    </row>
    <row r="26" spans="2:29" ht="12.95" customHeight="1">
      <c r="B26" s="360"/>
      <c r="C26" s="365" t="s">
        <v>692</v>
      </c>
      <c r="D26" s="334" t="str">
        <f>IF(Badges!$X680="A","/","")</f>
        <v/>
      </c>
      <c r="E26" s="334" t="str">
        <f>IF(Badges!$X684="A","/","")</f>
        <v/>
      </c>
      <c r="F26" s="334" t="str">
        <f>IF(Badges!$X688="A","/","")</f>
        <v/>
      </c>
      <c r="G26" s="334" t="str">
        <f>IF(Badges!$X692="A","/","")</f>
        <v/>
      </c>
      <c r="H26" s="334" t="str">
        <f>IF(Badges!$X696="A","/","")</f>
        <v/>
      </c>
      <c r="I26" s="301" t="str">
        <f>IF(Summary!$AP34="E","E","")</f>
        <v/>
      </c>
      <c r="J26" s="301" t="str">
        <f>IF(Summary!$AQ34="Y","R","")</f>
        <v/>
      </c>
      <c r="K26" s="285" t="str">
        <f>IF(COUNT(#REF!)=2,MAX(#REF!),"")</f>
        <v/>
      </c>
      <c r="L26" s="398"/>
      <c r="M26" s="398"/>
      <c r="N26" s="399"/>
      <c r="O26" s="399"/>
      <c r="P26" s="399"/>
      <c r="Q26" s="399"/>
      <c r="R26" s="399"/>
      <c r="S26" s="470"/>
      <c r="T26" s="470"/>
      <c r="U26" s="607"/>
      <c r="W26" s="476" t="str">
        <f>'Fun Patches'!C27</f>
        <v>&lt;List Patch Here&gt;</v>
      </c>
      <c r="X26" s="475" t="str">
        <f>IF(Summary!$AP135="E","E","")</f>
        <v/>
      </c>
      <c r="Y26" s="475" t="str">
        <f>IF(Summary!$AQ135="Y","R","")</f>
        <v/>
      </c>
      <c r="AA26" s="472"/>
      <c r="AB26" s="287"/>
      <c r="AC26" s="288"/>
    </row>
    <row r="27" spans="2:29" ht="12.95" customHeight="1" thickBot="1">
      <c r="B27" s="360"/>
      <c r="C27" s="374" t="s">
        <v>713</v>
      </c>
      <c r="D27" s="297" t="str">
        <f>IF(Badges!$X703="A","/","")</f>
        <v/>
      </c>
      <c r="E27" s="297" t="str">
        <f>IF(Badges!$X707="A","/","")</f>
        <v/>
      </c>
      <c r="F27" s="297" t="str">
        <f>IF(Badges!$X711="A","/","")</f>
        <v/>
      </c>
      <c r="G27" s="297" t="str">
        <f>IF(Badges!$X715="A","/","")</f>
        <v/>
      </c>
      <c r="H27" s="297" t="str">
        <f>IF(Badges!$X719="A","/","")</f>
        <v/>
      </c>
      <c r="I27" s="295" t="str">
        <f>IF(Summary!$AP35="E","E","")</f>
        <v/>
      </c>
      <c r="J27" s="295" t="str">
        <f>IF(Summary!$AQ35="Y","R","")</f>
        <v/>
      </c>
      <c r="L27" s="300"/>
      <c r="M27" s="300"/>
      <c r="N27" s="300"/>
      <c r="O27" s="300"/>
      <c r="P27" s="300"/>
      <c r="Q27" s="300"/>
      <c r="R27" s="300"/>
      <c r="S27" s="307"/>
      <c r="T27" s="307"/>
      <c r="U27" s="607"/>
      <c r="W27" s="476" t="str">
        <f>'Fun Patches'!C28</f>
        <v>&lt;List Patch Here&gt;</v>
      </c>
      <c r="X27" s="475" t="str">
        <f>IF(Summary!$AP136="E","E","")</f>
        <v/>
      </c>
      <c r="Y27" s="475" t="str">
        <f>IF(Summary!$AQ136="Y","R","")</f>
        <v/>
      </c>
      <c r="AA27" s="472"/>
      <c r="AB27" s="287"/>
      <c r="AC27" s="288"/>
    </row>
    <row r="28" spans="2:29" ht="12.95" customHeight="1">
      <c r="B28" s="360"/>
      <c r="C28" s="365" t="s">
        <v>734</v>
      </c>
      <c r="D28" s="292" t="str">
        <f>IF(Badges!$X726="A","/","")</f>
        <v/>
      </c>
      <c r="E28" s="292" t="str">
        <f>IF(Badges!$X730="A","/","")</f>
        <v/>
      </c>
      <c r="F28" s="292" t="str">
        <f>IF(Badges!$X734="A","/","")</f>
        <v/>
      </c>
      <c r="G28" s="292" t="str">
        <f>IF(Badges!$X738="A","/","")</f>
        <v/>
      </c>
      <c r="H28" s="292" t="str">
        <f>IF(Badges!$X742="A","/","")</f>
        <v/>
      </c>
      <c r="I28" s="293" t="str">
        <f>IF(Summary!$AP36="E","E","")</f>
        <v/>
      </c>
      <c r="J28" s="293" t="str">
        <f>IF(Summary!$AQ36="Y","R","")</f>
        <v/>
      </c>
      <c r="L28" s="611" t="str">
        <f>'Age-Level'!C117</f>
        <v>Investiture</v>
      </c>
      <c r="M28" s="611"/>
      <c r="N28" s="611"/>
      <c r="O28" s="611"/>
      <c r="P28" s="611"/>
      <c r="Q28" s="611"/>
      <c r="R28" s="613"/>
      <c r="S28" s="293" t="str">
        <f>IF(Summary!$AP108="E","E","")</f>
        <v/>
      </c>
      <c r="T28" s="293" t="str">
        <f>IF(Summary!$AQ108="Y","R","")</f>
        <v/>
      </c>
      <c r="U28" s="607"/>
      <c r="W28" s="476" t="str">
        <f>'Fun Patches'!C29</f>
        <v>&lt;List Patch Here&gt;</v>
      </c>
      <c r="X28" s="475" t="str">
        <f>IF(Summary!$AP137="E","E","")</f>
        <v/>
      </c>
      <c r="Y28" s="475" t="str">
        <f>IF(Summary!$AQ137="Y","R","")</f>
        <v/>
      </c>
      <c r="AA28" s="472"/>
      <c r="AB28" s="287"/>
      <c r="AC28" s="288"/>
    </row>
    <row r="29" spans="2:29" ht="12.95" customHeight="1">
      <c r="B29" s="360"/>
      <c r="C29" s="365" t="s">
        <v>1059</v>
      </c>
      <c r="D29" s="334" t="str">
        <f>IF(Badges!$X103="A","/","")</f>
        <v/>
      </c>
      <c r="E29" s="334" t="str">
        <f>IF(Badges!$X107="A","/","")</f>
        <v/>
      </c>
      <c r="F29" s="334" t="str">
        <f>IF(Badges!$X111="A","/","")</f>
        <v/>
      </c>
      <c r="G29" s="334" t="str">
        <f>IF(Badges!$X115="A","/","")</f>
        <v/>
      </c>
      <c r="H29" s="334" t="str">
        <f>IF(Badges!$X119="A","/","")</f>
        <v/>
      </c>
      <c r="I29" s="301" t="str">
        <f>IF(Summary!$AP8="E","E","")</f>
        <v/>
      </c>
      <c r="J29" s="301" t="str">
        <f>IF(Summary!$AQ8="Y","R","")</f>
        <v/>
      </c>
      <c r="L29" s="611" t="str">
        <f>'Age-Level'!C118</f>
        <v>Rededication (1st year)</v>
      </c>
      <c r="M29" s="611"/>
      <c r="N29" s="611"/>
      <c r="O29" s="611"/>
      <c r="P29" s="611"/>
      <c r="Q29" s="611"/>
      <c r="R29" s="613"/>
      <c r="S29" s="293" t="str">
        <f>IF(Summary!$AP109="E","E","")</f>
        <v/>
      </c>
      <c r="T29" s="293" t="str">
        <f>IF(Summary!$AQ109="Y","R","")</f>
        <v/>
      </c>
      <c r="U29" s="607"/>
      <c r="W29" s="476" t="str">
        <f>'Fun Patches'!C30</f>
        <v>&lt;List Patch Here&gt;</v>
      </c>
      <c r="X29" s="475" t="str">
        <f>IF(Summary!$AP138="E","E","")</f>
        <v/>
      </c>
      <c r="Y29" s="475" t="str">
        <f>IF(Summary!$AQ138="Y","R","")</f>
        <v/>
      </c>
      <c r="AA29" s="472"/>
      <c r="AB29" s="287"/>
      <c r="AC29" s="288"/>
    </row>
    <row r="30" spans="2:29" ht="12.95" customHeight="1" thickBot="1">
      <c r="B30" s="360"/>
      <c r="C30" s="369" t="s">
        <v>1095</v>
      </c>
      <c r="D30" s="297" t="str">
        <f>IF(Badges!$X749="A","/","")</f>
        <v/>
      </c>
      <c r="E30" s="297" t="str">
        <f>IF(Badges!$X753="A","/","")</f>
        <v/>
      </c>
      <c r="F30" s="297" t="str">
        <f>IF(Badges!$X757="A","/","")</f>
        <v/>
      </c>
      <c r="G30" s="297" t="str">
        <f>IF(Badges!$X761="A","/","")</f>
        <v/>
      </c>
      <c r="H30" s="297" t="str">
        <f>IF(Badges!$X765="A","/","")</f>
        <v/>
      </c>
      <c r="I30" s="295" t="str">
        <f>IF(Summary!$AP37="E","E","")</f>
        <v/>
      </c>
      <c r="J30" s="295" t="str">
        <f>IF(Summary!$AQ37="Y","R","")</f>
        <v/>
      </c>
      <c r="L30" s="611" t="str">
        <f>'Age-Level'!C119</f>
        <v>Rededication (2nd year)</v>
      </c>
      <c r="M30" s="611"/>
      <c r="N30" s="611"/>
      <c r="O30" s="611"/>
      <c r="P30" s="611"/>
      <c r="Q30" s="611"/>
      <c r="R30" s="613"/>
      <c r="S30" s="293" t="str">
        <f>IF(Summary!$AP110="E","E","")</f>
        <v/>
      </c>
      <c r="T30" s="293" t="str">
        <f>IF(Summary!$AQ110="Y","R","")</f>
        <v/>
      </c>
      <c r="U30" s="607"/>
      <c r="W30" s="476" t="str">
        <f>'Fun Patches'!C31</f>
        <v>&lt;List Patch Here&gt;</v>
      </c>
      <c r="X30" s="475" t="str">
        <f>IF(Summary!$AP139="E","E","")</f>
        <v/>
      </c>
      <c r="Y30" s="475" t="str">
        <f>IF(Summary!$AQ139="Y","R","")</f>
        <v/>
      </c>
      <c r="AA30" s="472"/>
      <c r="AB30" s="287"/>
      <c r="AC30" s="288"/>
    </row>
    <row r="31" spans="2:29" ht="12.95" customHeight="1">
      <c r="B31" s="360"/>
      <c r="C31" s="370" t="s">
        <v>756</v>
      </c>
      <c r="D31" s="292" t="str">
        <f>IF(Badges!$X772="A","/","")</f>
        <v/>
      </c>
      <c r="E31" s="292" t="str">
        <f>IF(Badges!$X776="A","/","")</f>
        <v/>
      </c>
      <c r="F31" s="292" t="str">
        <f>IF(Badges!$X780="A","/","")</f>
        <v/>
      </c>
      <c r="G31" s="292" t="str">
        <f>IF(Badges!$X784="A","/","")</f>
        <v/>
      </c>
      <c r="H31" s="292" t="str">
        <f>IF(Badges!$X788="A","/","")</f>
        <v/>
      </c>
      <c r="I31" s="293" t="str">
        <f>IF(Summary!$AP38="E","E","")</f>
        <v/>
      </c>
      <c r="J31" s="293" t="str">
        <f>IF(Summary!$AQ38="Y","R","")</f>
        <v/>
      </c>
      <c r="L31" s="611" t="str">
        <f>'Age-Level'!C120</f>
        <v>Rededication (3rd year)</v>
      </c>
      <c r="M31" s="611"/>
      <c r="N31" s="611"/>
      <c r="O31" s="611"/>
      <c r="P31" s="611"/>
      <c r="Q31" s="611"/>
      <c r="R31" s="613"/>
      <c r="S31" s="293" t="str">
        <f>IF(Summary!$AP111="E","E","")</f>
        <v/>
      </c>
      <c r="T31" s="293" t="str">
        <f>IF(Summary!$AQ111="Y","R","")</f>
        <v/>
      </c>
      <c r="U31" s="607"/>
      <c r="W31" s="476" t="str">
        <f>'Fun Patches'!C32</f>
        <v>&lt;List Patch Here&gt;</v>
      </c>
      <c r="X31" s="475" t="str">
        <f>IF(Summary!$AP140="E","E","")</f>
        <v/>
      </c>
      <c r="Y31" s="475" t="str">
        <f>IF(Summary!$AQ140="Y","R","")</f>
        <v/>
      </c>
      <c r="AA31" s="472"/>
      <c r="AB31" s="287"/>
      <c r="AC31" s="288"/>
    </row>
    <row r="32" spans="2:29" ht="12.95" customHeight="1" thickBot="1">
      <c r="B32" s="360"/>
      <c r="C32" s="374" t="s">
        <v>777</v>
      </c>
      <c r="D32" s="297" t="str">
        <f>IF(Badges!$X791="C","/","")</f>
        <v/>
      </c>
      <c r="E32" s="297" t="str">
        <f>IF(Badges!$X792="C","/","")</f>
        <v/>
      </c>
      <c r="F32" s="297" t="str">
        <f>IF(Badges!$X793="C","/","")</f>
        <v/>
      </c>
      <c r="G32" s="297" t="str">
        <f>IF(Badges!$X794="C","/","")</f>
        <v/>
      </c>
      <c r="H32" s="297" t="str">
        <f>IF(Badges!$X795="C","/","")</f>
        <v/>
      </c>
      <c r="I32" s="295" t="str">
        <f>IF(Summary!$AP39="E","E","")</f>
        <v/>
      </c>
      <c r="J32" s="295" t="str">
        <f>IF(Summary!$AQ39="Y","R","")</f>
        <v/>
      </c>
      <c r="L32" s="398"/>
      <c r="M32" s="398"/>
      <c r="N32" s="399"/>
      <c r="O32" s="399"/>
      <c r="P32" s="399"/>
      <c r="Q32" s="399"/>
      <c r="R32" s="399"/>
      <c r="S32" s="470"/>
      <c r="T32" s="470"/>
      <c r="U32" s="607"/>
      <c r="W32" s="476" t="str">
        <f>'Fun Patches'!C33</f>
        <v>&lt;List Patch Here&gt;</v>
      </c>
      <c r="X32" s="475" t="str">
        <f>IF(Summary!$AP141="E","E","")</f>
        <v/>
      </c>
      <c r="Y32" s="475" t="str">
        <f>IF(Summary!$AQ141="Y","R","")</f>
        <v/>
      </c>
      <c r="AA32" s="472"/>
      <c r="AB32" s="287"/>
      <c r="AC32" s="288"/>
    </row>
    <row r="33" spans="2:29" ht="12.95" customHeight="1">
      <c r="B33" s="360"/>
      <c r="C33" s="361" t="s">
        <v>1096</v>
      </c>
      <c r="D33" s="292" t="str">
        <f>IF(Badges!$X802="A","/","")</f>
        <v/>
      </c>
      <c r="E33" s="292" t="str">
        <f>IF(Badges!$X806="A","/","")</f>
        <v/>
      </c>
      <c r="F33" s="292" t="str">
        <f>IF(Badges!$X810="A","/","")</f>
        <v/>
      </c>
      <c r="G33" s="292" t="str">
        <f>IF(Badges!$X814="A","/","")</f>
        <v/>
      </c>
      <c r="H33" s="292" t="str">
        <f>IF(Badges!$X818="A","/","")</f>
        <v/>
      </c>
      <c r="I33" s="293" t="str">
        <f>IF(Summary!$AP40="E","E","")</f>
        <v/>
      </c>
      <c r="J33" s="293" t="str">
        <f>IF(Summary!$AQ40="Y","R","")</f>
        <v/>
      </c>
      <c r="L33" s="300"/>
      <c r="M33" s="300"/>
      <c r="N33" s="300"/>
      <c r="O33" s="300"/>
      <c r="P33" s="300"/>
      <c r="Q33" s="300"/>
      <c r="R33" s="300"/>
      <c r="S33" s="307"/>
      <c r="T33" s="307"/>
      <c r="U33" s="607"/>
      <c r="W33" s="476" t="str">
        <f>'Fun Patches'!C34</f>
        <v>&lt;List Patch Here&gt;</v>
      </c>
      <c r="X33" s="475" t="str">
        <f>IF(Summary!$AP142="E","E","")</f>
        <v/>
      </c>
      <c r="Y33" s="475" t="str">
        <f>IF(Summary!$AQ142="Y","R","")</f>
        <v/>
      </c>
      <c r="AA33" s="472"/>
      <c r="AB33" s="287"/>
      <c r="AC33" s="288"/>
    </row>
    <row r="34" spans="2:29" ht="12.95" customHeight="1">
      <c r="B34" s="360"/>
      <c r="C34" s="369" t="s">
        <v>1060</v>
      </c>
      <c r="D34" s="334" t="str">
        <f>IF(Badges!$X825="A","/","")</f>
        <v/>
      </c>
      <c r="E34" s="334" t="str">
        <f>IF(Badges!$X829="A","/","")</f>
        <v/>
      </c>
      <c r="F34" s="334" t="str">
        <f>IF(Badges!$X833="A","/","")</f>
        <v/>
      </c>
      <c r="G34" s="334" t="str">
        <f>IF(Badges!$X837="A","/","")</f>
        <v/>
      </c>
      <c r="H34" s="334" t="str">
        <f>IF(Badges!$X841="A","/","")</f>
        <v/>
      </c>
      <c r="I34" s="301" t="str">
        <f>IF(Summary!$AP41="E","E","")</f>
        <v/>
      </c>
      <c r="J34" s="301" t="str">
        <f>IF(Summary!$AQ41="Y","R","")</f>
        <v/>
      </c>
      <c r="L34" s="612" t="str">
        <f>'Council Own'!B6</f>
        <v>&lt;&lt;List Badge 1 Here&gt;&gt;</v>
      </c>
      <c r="M34" s="613"/>
      <c r="N34" s="292" t="str">
        <f>IF('Council Own'!$X11="A","/","")</f>
        <v/>
      </c>
      <c r="O34" s="292" t="str">
        <f>IF('Council Own'!$X15="A","/","")</f>
        <v/>
      </c>
      <c r="P34" s="292" t="str">
        <f>IF('Council Own'!$X19="A","/","")</f>
        <v/>
      </c>
      <c r="Q34" s="292" t="str">
        <f>IF('Council Own'!$X23="A","/","")</f>
        <v/>
      </c>
      <c r="R34" s="292" t="str">
        <f>IF('Council Own'!$X27="A","/","")</f>
        <v/>
      </c>
      <c r="S34" s="293" t="str">
        <f>IF(Summary!$AP86="E","E","")</f>
        <v/>
      </c>
      <c r="T34" s="308" t="str">
        <f>IF(Summary!$AQ86="Y","R","")</f>
        <v/>
      </c>
      <c r="U34" s="607"/>
      <c r="W34" s="476" t="str">
        <f>'Fun Patches'!C35</f>
        <v>&lt;List Patch Here&gt;</v>
      </c>
      <c r="X34" s="475" t="str">
        <f>IF(Summary!$AP143="E","E","")</f>
        <v/>
      </c>
      <c r="Y34" s="475" t="str">
        <f>IF(Summary!$AQ143="Y","R","")</f>
        <v/>
      </c>
      <c r="AA34" s="472"/>
      <c r="AB34" s="287"/>
      <c r="AC34" s="288"/>
    </row>
    <row r="35" spans="2:29" ht="12.95" customHeight="1">
      <c r="L35" s="612" t="str">
        <f>'Council Own'!B30</f>
        <v>&lt;&lt;List Badge 2 Here&gt;&gt;</v>
      </c>
      <c r="M35" s="613"/>
      <c r="N35" s="292" t="str">
        <f>IF('Council Own'!$X35="A","/","")</f>
        <v/>
      </c>
      <c r="O35" s="292" t="str">
        <f>IF('Council Own'!$X39="A","/","")</f>
        <v/>
      </c>
      <c r="P35" s="292" t="str">
        <f>IF('Council Own'!$X43="A","/","")</f>
        <v/>
      </c>
      <c r="Q35" s="292" t="str">
        <f>IF('Council Own'!$X47="A","/","")</f>
        <v/>
      </c>
      <c r="R35" s="292" t="str">
        <f>IF('Council Own'!$X51="A","/","")</f>
        <v/>
      </c>
      <c r="S35" s="293" t="str">
        <f>IF(Summary!$AP87="E","E","")</f>
        <v/>
      </c>
      <c r="T35" s="308" t="str">
        <f>IF(Summary!$AQ87="Y","R","")</f>
        <v/>
      </c>
      <c r="U35" s="607"/>
      <c r="W35" s="476" t="str">
        <f>'Fun Patches'!C36</f>
        <v>&lt;List Patch Here&gt;</v>
      </c>
      <c r="X35" s="475" t="str">
        <f>IF(Summary!$AP144="E","E","")</f>
        <v/>
      </c>
      <c r="Y35" s="475" t="str">
        <f>IF(Summary!$AQ144="Y","R","")</f>
        <v/>
      </c>
      <c r="AA35" s="472"/>
      <c r="AB35" s="287"/>
      <c r="AC35" s="288"/>
    </row>
    <row r="36" spans="2:29" ht="12.95" customHeight="1">
      <c r="L36" s="614" t="str">
        <f>'Council Own'!B54</f>
        <v>&lt;&lt;List Badge 3 Here&gt;&gt;</v>
      </c>
      <c r="M36" s="615"/>
      <c r="N36" s="334" t="str">
        <f>IF('Council Own'!$X59="A","/","")</f>
        <v/>
      </c>
      <c r="O36" s="334" t="str">
        <f>IF('Council Own'!$X63="A","/","")</f>
        <v/>
      </c>
      <c r="P36" s="334" t="str">
        <f>IF('Council Own'!$X67="A","/","")</f>
        <v/>
      </c>
      <c r="Q36" s="334" t="str">
        <f>IF('Council Own'!$X71="A","/","")</f>
        <v/>
      </c>
      <c r="R36" s="334" t="str">
        <f>IF('Council Own'!$X75="A","/","")</f>
        <v/>
      </c>
      <c r="S36" s="301" t="str">
        <f>IF(Summary!$AP88="E","E","")</f>
        <v/>
      </c>
      <c r="T36" s="335" t="str">
        <f>IF(Summary!$AQ88="Y","R","")</f>
        <v/>
      </c>
      <c r="U36" s="607"/>
      <c r="W36" s="476" t="str">
        <f>'Fun Patches'!C37</f>
        <v>&lt;List Patch Here&gt;</v>
      </c>
      <c r="X36" s="475" t="str">
        <f>IF(Summary!$AP145="E","E","")</f>
        <v/>
      </c>
      <c r="Y36" s="475" t="str">
        <f>IF(Summary!$AQ145="Y","R","")</f>
        <v/>
      </c>
      <c r="AA36" s="472"/>
      <c r="AB36" s="287"/>
      <c r="AC36" s="288"/>
    </row>
    <row r="37" spans="2:29" ht="12.95" customHeight="1">
      <c r="B37" s="382"/>
      <c r="C37" s="361" t="s">
        <v>509</v>
      </c>
      <c r="D37" s="292" t="str">
        <f>IF(Badges!$X473="A","/","")</f>
        <v/>
      </c>
      <c r="E37" s="292" t="str">
        <f>IF(Badges!$X477="A","/","")</f>
        <v/>
      </c>
      <c r="F37" s="292" t="str">
        <f>IF(Badges!$X481="A","/","")</f>
        <v/>
      </c>
      <c r="G37" s="292" t="str">
        <f>IF(Badges!$X485="A","/","")</f>
        <v/>
      </c>
      <c r="H37" s="292" t="str">
        <f>IF(Badges!$X489="A","/","")</f>
        <v/>
      </c>
      <c r="I37" s="293" t="str">
        <f>IF(Summary!$AP25="E","E","")</f>
        <v/>
      </c>
      <c r="J37" s="293" t="str">
        <f>IF(Summary!$AQ25="Y","R","")</f>
        <v/>
      </c>
      <c r="L37" s="614" t="str">
        <f>'Council Own'!B78</f>
        <v>&lt;&lt;List Badge 4 Here&gt;&gt;</v>
      </c>
      <c r="M37" s="615"/>
      <c r="N37" s="334" t="str">
        <f>IF('Council Own'!$X83="A","/","")</f>
        <v/>
      </c>
      <c r="O37" s="334" t="str">
        <f>IF('Council Own'!$X87="A","/","")</f>
        <v/>
      </c>
      <c r="P37" s="334" t="str">
        <f>IF('Council Own'!$X91="A","/","")</f>
        <v/>
      </c>
      <c r="Q37" s="334" t="str">
        <f>IF('Council Own'!$X95="A","/","")</f>
        <v/>
      </c>
      <c r="R37" s="334" t="str">
        <f>IF('Council Own'!$X99="A","/","")</f>
        <v/>
      </c>
      <c r="S37" s="301" t="str">
        <f>IF(Summary!$AP89="E","E","")</f>
        <v/>
      </c>
      <c r="T37" s="335" t="str">
        <f>IF(Summary!$AQ89="Y","R","")</f>
        <v/>
      </c>
      <c r="U37" s="607"/>
      <c r="W37" s="476" t="str">
        <f>'Fun Patches'!C38</f>
        <v>&lt;List Patch Here&gt;</v>
      </c>
      <c r="X37" s="475" t="str">
        <f>IF(Summary!$AP146="E","E","")</f>
        <v/>
      </c>
      <c r="Y37" s="475" t="str">
        <f>IF(Summary!$AQ146="Y","R","")</f>
        <v/>
      </c>
      <c r="AA37" s="472"/>
      <c r="AB37" s="287"/>
      <c r="AC37" s="288"/>
    </row>
    <row r="38" spans="2:29" ht="12.95" customHeight="1" thickBot="1">
      <c r="B38" s="383"/>
      <c r="C38" s="374" t="s">
        <v>676</v>
      </c>
      <c r="D38" s="297" t="str">
        <f>IF(Badges!$X657="A","/","")</f>
        <v/>
      </c>
      <c r="E38" s="297" t="str">
        <f>IF(Badges!$X661="A","/","")</f>
        <v/>
      </c>
      <c r="F38" s="297" t="str">
        <f>IF(Badges!$X665="A","/","")</f>
        <v/>
      </c>
      <c r="G38" s="297" t="str">
        <f>IF(Badges!$X669="A","/","")</f>
        <v/>
      </c>
      <c r="H38" s="297" t="str">
        <f>IF(Badges!$X673="A","/","")</f>
        <v/>
      </c>
      <c r="I38" s="295" t="str">
        <f>IF(Summary!$AP33="E","E","")</f>
        <v/>
      </c>
      <c r="J38" s="295" t="str">
        <f>IF(Summary!$AQ33="Y","R","")</f>
        <v/>
      </c>
      <c r="L38" s="614" t="str">
        <f>'Council Own'!B102</f>
        <v>&lt;&lt;List Badge 5 Here&gt;&gt;</v>
      </c>
      <c r="M38" s="615"/>
      <c r="N38" s="334" t="str">
        <f>IF('Council Own'!$X107="A","/","")</f>
        <v/>
      </c>
      <c r="O38" s="334" t="str">
        <f>IF('Council Own'!$X111="A","/","")</f>
        <v/>
      </c>
      <c r="P38" s="334" t="str">
        <f>IF('Council Own'!$X115="A","/","")</f>
        <v/>
      </c>
      <c r="Q38" s="334" t="str">
        <f>IF('Council Own'!$X119="A","/","")</f>
        <v/>
      </c>
      <c r="R38" s="334" t="str">
        <f>IF('Council Own'!$X123="A","/","")</f>
        <v/>
      </c>
      <c r="S38" s="301" t="str">
        <f>IF(Summary!$AP90="E","E","")</f>
        <v/>
      </c>
      <c r="T38" s="335" t="str">
        <f>IF(Summary!$AQ90="Y","R","")</f>
        <v/>
      </c>
      <c r="U38" s="607"/>
      <c r="W38" s="476" t="str">
        <f>'Fun Patches'!C39</f>
        <v>&lt;List Patch Here&gt;</v>
      </c>
      <c r="X38" s="475" t="str">
        <f>IF(Summary!$AP147="E","E","")</f>
        <v/>
      </c>
      <c r="Y38" s="475" t="str">
        <f>IF(Summary!$AQ147="Y","R","")</f>
        <v/>
      </c>
      <c r="AA38" s="472"/>
      <c r="AB38" s="287"/>
      <c r="AC38" s="288"/>
    </row>
    <row r="39" spans="2:29" ht="12.95" customHeight="1">
      <c r="B39" s="383"/>
      <c r="C39" s="361" t="s">
        <v>498</v>
      </c>
      <c r="D39" s="292" t="str">
        <f>IF(Badges!$X458="A","/","")</f>
        <v/>
      </c>
      <c r="E39" s="292" t="str">
        <f>IF(Badges!$X460="A","/","")</f>
        <v/>
      </c>
      <c r="F39" s="292" t="str">
        <f>IF(Badges!$X462="A","/","")</f>
        <v/>
      </c>
      <c r="G39" s="292" t="str">
        <f>IF(Badges!$X464="A","/","")</f>
        <v/>
      </c>
      <c r="H39" s="292" t="str">
        <f>IF(Badges!$X466="A","/","")</f>
        <v/>
      </c>
      <c r="I39" s="293" t="str">
        <f>IF(Summary!$AP24="E","E","")</f>
        <v/>
      </c>
      <c r="J39" s="293" t="str">
        <f>IF(Summary!$AQ24="Y","R","")</f>
        <v/>
      </c>
      <c r="L39" s="614" t="str">
        <f>'Council Own'!B125</f>
        <v>&lt;&lt;List Badge 6 Here&gt;&gt;</v>
      </c>
      <c r="M39" s="615"/>
      <c r="N39" s="334" t="str">
        <f>IF('Council Own'!$X130="A","/","")</f>
        <v/>
      </c>
      <c r="O39" s="334" t="str">
        <f>IF('Council Own'!$X134="A","/","")</f>
        <v/>
      </c>
      <c r="P39" s="334" t="str">
        <f>IF('Council Own'!$X138="A","/","")</f>
        <v/>
      </c>
      <c r="Q39" s="334" t="str">
        <f>IF('Council Own'!$X142="A","/","")</f>
        <v/>
      </c>
      <c r="R39" s="334" t="str">
        <f>IF('Council Own'!$X146="A","/","")</f>
        <v/>
      </c>
      <c r="S39" s="301" t="str">
        <f>IF(Summary!$AP91="E","E","")</f>
        <v/>
      </c>
      <c r="T39" s="335" t="str">
        <f>IF(Summary!$AQ91="Y","R","")</f>
        <v/>
      </c>
      <c r="U39" s="607"/>
      <c r="W39" s="476" t="str">
        <f>'Fun Patches'!C40</f>
        <v>&lt;List Patch Here&gt;</v>
      </c>
      <c r="X39" s="475" t="str">
        <f>IF(Summary!$AP148="E","E","")</f>
        <v/>
      </c>
      <c r="Y39" s="475" t="str">
        <f>IF(Summary!$AQ148="Y","R","")</f>
        <v/>
      </c>
      <c r="AA39" s="472"/>
      <c r="AB39" s="287"/>
      <c r="AC39" s="288"/>
    </row>
    <row r="40" spans="2:29" ht="12.95" customHeight="1">
      <c r="B40" s="384"/>
      <c r="C40" s="369" t="s">
        <v>340</v>
      </c>
      <c r="D40" s="292" t="str">
        <f>IF(Badges!$X284="A","/","")</f>
        <v/>
      </c>
      <c r="E40" s="292" t="str">
        <f>IF(Badges!$X286="A","/","")</f>
        <v/>
      </c>
      <c r="F40" s="292" t="str">
        <f>IF(Badges!$X288="A","/","")</f>
        <v/>
      </c>
      <c r="G40" s="292" t="str">
        <f>IF(Badges!$X290="A","/","")</f>
        <v/>
      </c>
      <c r="H40" s="292" t="str">
        <f>IF(Badges!$X292="A","/","")</f>
        <v/>
      </c>
      <c r="I40" s="293" t="str">
        <f>IF(Summary!$AP16="E","E","")</f>
        <v/>
      </c>
      <c r="J40" s="293" t="str">
        <f>IF(Summary!$AQ16="Y","R","")</f>
        <v/>
      </c>
      <c r="L40" s="614" t="str">
        <f>'Council Own'!B149</f>
        <v>&lt;&lt;List Badge 7 Here&gt;&gt;</v>
      </c>
      <c r="M40" s="615"/>
      <c r="N40" s="334" t="str">
        <f>IF('Council Own'!$X154="A","/","")</f>
        <v/>
      </c>
      <c r="O40" s="334" t="str">
        <f>IF('Council Own'!$X158="A","/","")</f>
        <v/>
      </c>
      <c r="P40" s="334" t="str">
        <f>IF('Council Own'!$X162="A","/","")</f>
        <v/>
      </c>
      <c r="Q40" s="334" t="str">
        <f>IF('Council Own'!$X166="A","/","")</f>
        <v/>
      </c>
      <c r="R40" s="334" t="str">
        <f>IF('Council Own'!$X170="A","/","")</f>
        <v/>
      </c>
      <c r="S40" s="301" t="str">
        <f>IF(Summary!$AP92="E","E","")</f>
        <v/>
      </c>
      <c r="T40" s="335" t="str">
        <f>IF(Summary!$AQ92="Y","R","")</f>
        <v/>
      </c>
      <c r="U40" s="607"/>
      <c r="W40" s="476" t="str">
        <f>'Fun Patches'!C41</f>
        <v>&lt;List Patch Here&gt;</v>
      </c>
      <c r="X40" s="475" t="str">
        <f>IF(Summary!$AP149="E","E","")</f>
        <v/>
      </c>
      <c r="Y40" s="475" t="str">
        <f>IF(Summary!$AQ149="Y","R","")</f>
        <v/>
      </c>
      <c r="AA40" s="472"/>
      <c r="AB40" s="287"/>
      <c r="AC40" s="288"/>
    </row>
    <row r="41" spans="2:29" ht="12.95" customHeight="1">
      <c r="L41" s="614" t="str">
        <f>'Council Own'!B173</f>
        <v>&lt;&lt;List Badge 8 Here&gt;&gt;</v>
      </c>
      <c r="M41" s="615"/>
      <c r="N41" s="334" t="str">
        <f>IF('Council Own'!$X178="A","/","")</f>
        <v/>
      </c>
      <c r="O41" s="334" t="str">
        <f>IF('Council Own'!$X182="A","/","")</f>
        <v/>
      </c>
      <c r="P41" s="334" t="str">
        <f>IF('Council Own'!$X186="A","/","")</f>
        <v/>
      </c>
      <c r="Q41" s="334" t="str">
        <f>IF('Council Own'!$X190="A","/","")</f>
        <v/>
      </c>
      <c r="R41" s="334" t="str">
        <f>IF('Council Own'!$X194="A","/","")</f>
        <v/>
      </c>
      <c r="S41" s="301" t="str">
        <f>IF(Summary!$AP93="E","E","")</f>
        <v/>
      </c>
      <c r="T41" s="335" t="str">
        <f>IF(Summary!$AQ93="Y","R","")</f>
        <v/>
      </c>
      <c r="U41" s="607"/>
      <c r="W41" s="476" t="str">
        <f>'Fun Patches'!C42</f>
        <v>&lt;List Patch Here&gt;</v>
      </c>
      <c r="X41" s="475" t="str">
        <f>IF(Summary!$AP150="E","E","")</f>
        <v/>
      </c>
      <c r="Y41" s="475" t="str">
        <f>IF(Summary!$AQ150="Y","R","")</f>
        <v/>
      </c>
      <c r="AA41" s="472"/>
      <c r="AB41" s="287"/>
      <c r="AC41" s="288"/>
    </row>
    <row r="42" spans="2:29" ht="12.95" customHeight="1">
      <c r="L42" s="614" t="str">
        <f>'Council Own'!B197</f>
        <v>&lt;&lt;List Badge 9 Here&gt;&gt;</v>
      </c>
      <c r="M42" s="615"/>
      <c r="N42" s="334" t="str">
        <f>IF('Council Own'!$X202="A","/","")</f>
        <v/>
      </c>
      <c r="O42" s="334" t="str">
        <f>IF('Council Own'!$X206="A","/","")</f>
        <v/>
      </c>
      <c r="P42" s="334" t="str">
        <f>IF('Council Own'!$X210="A","/","")</f>
        <v/>
      </c>
      <c r="Q42" s="334" t="str">
        <f>IF('Council Own'!$X214="A","/","")</f>
        <v/>
      </c>
      <c r="R42" s="334" t="str">
        <f>IF('Council Own'!$X218="A","/","")</f>
        <v/>
      </c>
      <c r="S42" s="301" t="str">
        <f>IF(Summary!$AP94="E","E","")</f>
        <v/>
      </c>
      <c r="T42" s="335" t="str">
        <f>IF(Summary!$AQ94="Y","R","")</f>
        <v/>
      </c>
      <c r="U42" s="607"/>
      <c r="W42" s="476" t="str">
        <f>'Fun Patches'!C43</f>
        <v>&lt;List Patch Here&gt;</v>
      </c>
      <c r="X42" s="475" t="str">
        <f>IF(Summary!$AP151="E","E","")</f>
        <v/>
      </c>
      <c r="Y42" s="475" t="str">
        <f>IF(Summary!$AQ151="Y","R","")</f>
        <v/>
      </c>
      <c r="AA42" s="472"/>
      <c r="AB42" s="287"/>
      <c r="AC42" s="288"/>
    </row>
    <row r="43" spans="2:29" ht="12.95" customHeight="1">
      <c r="B43" s="360"/>
      <c r="C43" s="361" t="s">
        <v>1061</v>
      </c>
      <c r="D43" s="292" t="str">
        <f>IF(Badges!$X846="C","/","")</f>
        <v/>
      </c>
      <c r="E43" s="292" t="str">
        <f>IF(Badges!$X847="C","/","")</f>
        <v/>
      </c>
      <c r="F43" s="292" t="str">
        <f>IF(Badges!$X848="C","/","")</f>
        <v/>
      </c>
      <c r="G43" s="292" t="str">
        <f>IF(Badges!$X849="C","/","")</f>
        <v/>
      </c>
      <c r="H43" s="292" t="str">
        <f>IF(Badges!$X850="C","/","")</f>
        <v/>
      </c>
      <c r="I43" s="293" t="str">
        <f>IF(Summary!$AP43="E","E","")</f>
        <v/>
      </c>
      <c r="J43" s="293" t="str">
        <f>IF(Summary!$AQ43="Y","R","")</f>
        <v/>
      </c>
      <c r="L43" s="614" t="str">
        <f>'Council Own'!B221</f>
        <v>&lt;&lt;List Badge 10 Here&gt;&gt;</v>
      </c>
      <c r="M43" s="615"/>
      <c r="N43" s="334" t="str">
        <f>IF('Council Own'!$X226="A","/","")</f>
        <v/>
      </c>
      <c r="O43" s="334" t="str">
        <f>IF('Council Own'!$X230="A","/","")</f>
        <v/>
      </c>
      <c r="P43" s="334" t="str">
        <f>IF('Council Own'!$X234="A","/","")</f>
        <v/>
      </c>
      <c r="Q43" s="334" t="str">
        <f>IF('Council Own'!$X238="A","/","")</f>
        <v/>
      </c>
      <c r="R43" s="334" t="str">
        <f>IF('Council Own'!$X242="A","/","")</f>
        <v/>
      </c>
      <c r="S43" s="301" t="str">
        <f>IF(Summary!$AP95="E","E","")</f>
        <v/>
      </c>
      <c r="T43" s="335" t="str">
        <f>IF(Summary!$AQ95="Y","R","")</f>
        <v/>
      </c>
      <c r="U43" s="607"/>
      <c r="W43" s="476" t="str">
        <f>'Fun Patches'!C44</f>
        <v>&lt;List Patch Here&gt;</v>
      </c>
      <c r="X43" s="475" t="str">
        <f>IF(Summary!$AP152="E","E","")</f>
        <v/>
      </c>
      <c r="Y43" s="475" t="str">
        <f>IF(Summary!$AQ152="Y","R","")</f>
        <v/>
      </c>
      <c r="AA43" s="472"/>
      <c r="AB43" s="287"/>
      <c r="AC43" s="288"/>
    </row>
    <row r="44" spans="2:29" ht="12.95" customHeight="1">
      <c r="B44" s="360"/>
      <c r="C44" s="365" t="s">
        <v>1062</v>
      </c>
      <c r="D44" s="292" t="str">
        <f>IF(Badges!$X853="C","/","")</f>
        <v/>
      </c>
      <c r="E44" s="292" t="str">
        <f>IF(Badges!$X854="C","/","")</f>
        <v/>
      </c>
      <c r="F44" s="292" t="str">
        <f>IF(Badges!$X855="C","/","")</f>
        <v/>
      </c>
      <c r="G44" s="292" t="str">
        <f>IF(Badges!$X856="C","/","")</f>
        <v/>
      </c>
      <c r="H44" s="292" t="str">
        <f>IF(Badges!$X857="C","/","")</f>
        <v/>
      </c>
      <c r="I44" s="293" t="str">
        <f>IF(Summary!$AP44="E","E","")</f>
        <v/>
      </c>
      <c r="J44" s="293" t="str">
        <f>IF(Summary!$AQ44="Y","R","")</f>
        <v/>
      </c>
      <c r="U44" s="607"/>
      <c r="W44" s="476" t="str">
        <f>'Fun Patches'!C45</f>
        <v>&lt;List Patch Here&gt;</v>
      </c>
      <c r="X44" s="475" t="str">
        <f>IF(Summary!$AP153="E","E","")</f>
        <v/>
      </c>
      <c r="Y44" s="475" t="str">
        <f>IF(Summary!$AQ153="Y","R","")</f>
        <v/>
      </c>
      <c r="AA44" s="472"/>
      <c r="AB44" s="287"/>
      <c r="AC44" s="288"/>
    </row>
    <row r="45" spans="2:29" ht="12.95" customHeight="1" thickBot="1">
      <c r="B45" s="360"/>
      <c r="C45" s="374" t="s">
        <v>1063</v>
      </c>
      <c r="D45" s="297" t="str">
        <f>IF(Badges!$X860="C","/","")</f>
        <v/>
      </c>
      <c r="E45" s="297" t="str">
        <f>IF(Badges!$X861="C","/","")</f>
        <v/>
      </c>
      <c r="F45" s="297" t="str">
        <f>IF(Badges!$X862="C","/","")</f>
        <v/>
      </c>
      <c r="G45" s="297" t="str">
        <f>IF(Badges!$X863="C","/","")</f>
        <v/>
      </c>
      <c r="H45" s="297" t="str">
        <f>IF(Badges!$X864="C","/","")</f>
        <v/>
      </c>
      <c r="I45" s="295" t="str">
        <f>IF(Summary!$AP45="E","E","")</f>
        <v/>
      </c>
      <c r="J45" s="295" t="str">
        <f>IF(Summary!$AQ45="Y","R","")</f>
        <v/>
      </c>
      <c r="U45" s="607"/>
      <c r="W45" s="476" t="str">
        <f>'Fun Patches'!C46</f>
        <v>&lt;List Patch Here&gt;</v>
      </c>
      <c r="X45" s="475" t="str">
        <f>IF(Summary!$AP154="E","E","")</f>
        <v/>
      </c>
      <c r="Y45" s="475" t="str">
        <f>IF(Summary!$AQ154="Y","R","")</f>
        <v/>
      </c>
      <c r="AA45" s="472"/>
      <c r="AB45" s="287"/>
      <c r="AC45" s="288"/>
    </row>
    <row r="46" spans="2:29" ht="12.95" customHeight="1">
      <c r="B46" s="360"/>
      <c r="C46" s="361" t="s">
        <v>1064</v>
      </c>
      <c r="D46" s="292" t="str">
        <f>IF(Badges!$X868="C","/","")</f>
        <v/>
      </c>
      <c r="E46" s="292" t="str">
        <f>IF(Badges!$X869="C","/","")</f>
        <v/>
      </c>
      <c r="F46" s="292" t="str">
        <f>IF(Badges!$X870="C","/","")</f>
        <v/>
      </c>
      <c r="G46" s="292" t="str">
        <f>IF(Badges!$X871="C","/","")</f>
        <v/>
      </c>
      <c r="H46" s="292" t="str">
        <f>IF(Badges!$X872="C","/","")</f>
        <v/>
      </c>
      <c r="I46" s="293" t="str">
        <f>IF(Summary!$AP47="E","E","")</f>
        <v/>
      </c>
      <c r="J46" s="293" t="str">
        <f>IF(Summary!$AQ47="Y","R","")</f>
        <v/>
      </c>
      <c r="L46" s="610"/>
      <c r="M46" s="610"/>
      <c r="N46" s="610"/>
      <c r="O46" s="610"/>
      <c r="P46" s="610"/>
      <c r="Q46" s="610"/>
      <c r="R46" s="616"/>
      <c r="S46" s="283"/>
      <c r="T46" s="284"/>
      <c r="U46" s="607"/>
      <c r="W46" s="476" t="str">
        <f>'Fun Patches'!C47</f>
        <v>&lt;List Patch Here&gt;</v>
      </c>
      <c r="X46" s="475" t="str">
        <f>IF(Summary!$AP155="E","E","")</f>
        <v/>
      </c>
      <c r="Y46" s="475" t="str">
        <f>IF(Summary!$AQ155="Y","R","")</f>
        <v/>
      </c>
      <c r="AA46" s="472"/>
      <c r="AB46" s="287"/>
      <c r="AC46" s="288"/>
    </row>
    <row r="47" spans="2:29" ht="12.95" customHeight="1">
      <c r="B47" s="360"/>
      <c r="C47" s="365" t="s">
        <v>1065</v>
      </c>
      <c r="D47" s="292" t="str">
        <f>IF(Badges!$X875="C","/","")</f>
        <v/>
      </c>
      <c r="E47" s="292" t="str">
        <f>IF(Badges!$X876="C","/","")</f>
        <v/>
      </c>
      <c r="F47" s="292" t="str">
        <f>IF(Badges!$X877="C","/","")</f>
        <v/>
      </c>
      <c r="G47" s="292" t="str">
        <f>IF(Badges!$X878="C","/","")</f>
        <v/>
      </c>
      <c r="H47" s="292" t="str">
        <f>IF(Badges!$X879="C","/","")</f>
        <v/>
      </c>
      <c r="I47" s="293" t="str">
        <f>IF(Summary!$AP48="E","E","")</f>
        <v/>
      </c>
      <c r="J47" s="293" t="str">
        <f>IF(Summary!$AQ48="Y","R","")</f>
        <v/>
      </c>
      <c r="L47" s="609"/>
      <c r="M47" s="609"/>
      <c r="N47" s="609"/>
      <c r="O47" s="609"/>
      <c r="P47" s="609"/>
      <c r="Q47" s="609"/>
      <c r="R47" s="617"/>
      <c r="S47" s="287"/>
      <c r="T47" s="288"/>
      <c r="U47" s="607"/>
      <c r="W47" s="476" t="str">
        <f>'Fun Patches'!C48</f>
        <v>&lt;List Patch Here&gt;</v>
      </c>
      <c r="X47" s="475" t="str">
        <f>IF(Summary!$AP156="E","E","")</f>
        <v/>
      </c>
      <c r="Y47" s="475" t="str">
        <f>IF(Summary!$AQ156="Y","R","")</f>
        <v/>
      </c>
      <c r="AA47" s="472"/>
      <c r="AB47" s="287"/>
      <c r="AC47" s="288"/>
    </row>
    <row r="48" spans="2:29" ht="12.95" customHeight="1" thickBot="1">
      <c r="B48" s="360"/>
      <c r="C48" s="374" t="s">
        <v>1066</v>
      </c>
      <c r="D48" s="297" t="str">
        <f>IF(Badges!$X882="C","/","")</f>
        <v/>
      </c>
      <c r="E48" s="297" t="str">
        <f>IF(Badges!$X883="C","/","")</f>
        <v/>
      </c>
      <c r="F48" s="297" t="str">
        <f>IF(Badges!$X884="C","/","")</f>
        <v/>
      </c>
      <c r="G48" s="297" t="str">
        <f>IF(Badges!$X885="C","/","")</f>
        <v/>
      </c>
      <c r="H48" s="297" t="str">
        <f>IF(Badges!$X886="C","/","")</f>
        <v/>
      </c>
      <c r="I48" s="298" t="str">
        <f>IF(Summary!$AP49="E","E","")</f>
        <v/>
      </c>
      <c r="J48" s="298" t="str">
        <f>IF(Summary!$AQ49="Y","R","")</f>
        <v/>
      </c>
      <c r="L48" s="609"/>
      <c r="M48" s="609"/>
      <c r="N48" s="609"/>
      <c r="O48" s="609"/>
      <c r="P48" s="609"/>
      <c r="Q48" s="609"/>
      <c r="R48" s="617"/>
      <c r="S48" s="287"/>
      <c r="T48" s="288"/>
      <c r="U48" s="607"/>
      <c r="W48" s="476" t="str">
        <f>'Fun Patches'!C49</f>
        <v>&lt;List Patch Here&gt;</v>
      </c>
      <c r="X48" s="475" t="str">
        <f>IF(Summary!$AP157="E","E","")</f>
        <v/>
      </c>
      <c r="Y48" s="475" t="str">
        <f>IF(Summary!$AQ157="Y","R","")</f>
        <v/>
      </c>
      <c r="AA48" s="472"/>
      <c r="AB48" s="287"/>
      <c r="AC48" s="288"/>
    </row>
    <row r="49" spans="2:29" ht="12.95" customHeight="1">
      <c r="B49" s="360"/>
      <c r="C49" s="385" t="s">
        <v>1067</v>
      </c>
      <c r="D49" s="292" t="str">
        <f>IF(Badges!$X890="C","/","")</f>
        <v/>
      </c>
      <c r="E49" s="292" t="str">
        <f>IF(Badges!$X891="C","/","")</f>
        <v/>
      </c>
      <c r="F49" s="292" t="str">
        <f>IF(Badges!$X892="C","/","")</f>
        <v/>
      </c>
      <c r="G49" s="292" t="str">
        <f>IF(Badges!$X893="C","/","")</f>
        <v/>
      </c>
      <c r="H49" s="292" t="str">
        <f>IF(Badges!$X894="C","/","")</f>
        <v/>
      </c>
      <c r="I49" s="299" t="str">
        <f>IF(Summary!$AP51="E","E","")</f>
        <v/>
      </c>
      <c r="J49" s="299" t="str">
        <f>IF(Summary!$AQ51="Y","R","")</f>
        <v/>
      </c>
      <c r="L49" s="610"/>
      <c r="M49" s="610"/>
      <c r="N49" s="610"/>
      <c r="O49" s="610"/>
      <c r="P49" s="610"/>
      <c r="Q49" s="610"/>
      <c r="R49" s="616"/>
      <c r="S49" s="287"/>
      <c r="T49" s="288"/>
      <c r="U49" s="607"/>
      <c r="W49" s="476" t="str">
        <f>'Fun Patches'!C50</f>
        <v>&lt;List Patch Here&gt;</v>
      </c>
      <c r="X49" s="475" t="str">
        <f>IF(Summary!$AP158="E","E","")</f>
        <v/>
      </c>
      <c r="Y49" s="475" t="str">
        <f>IF(Summary!$AQ158="Y","R","")</f>
        <v/>
      </c>
      <c r="AA49" s="472"/>
      <c r="AB49" s="287"/>
      <c r="AC49" s="288"/>
    </row>
    <row r="50" spans="2:29" ht="12.95" customHeight="1">
      <c r="B50" s="360"/>
      <c r="C50" s="386" t="s">
        <v>1068</v>
      </c>
      <c r="D50" s="292" t="str">
        <f>IF(Badges!$X897="C","/","")</f>
        <v/>
      </c>
      <c r="E50" s="292" t="str">
        <f>IF(Badges!$X898="C","/","")</f>
        <v/>
      </c>
      <c r="F50" s="292" t="str">
        <f>IF(Badges!$X899="C","/","")</f>
        <v/>
      </c>
      <c r="G50" s="292" t="str">
        <f>IF(Badges!$X900="C","/","")</f>
        <v/>
      </c>
      <c r="H50" s="292" t="str">
        <f>IF(Badges!$X901="C","/","")</f>
        <v/>
      </c>
      <c r="I50" s="293" t="str">
        <f>IF(Summary!$AP52="E","E","")</f>
        <v/>
      </c>
      <c r="J50" s="293" t="str">
        <f>IF(Summary!$AQ52="Y","R","")</f>
        <v/>
      </c>
      <c r="L50" s="609"/>
      <c r="M50" s="609"/>
      <c r="N50" s="609"/>
      <c r="O50" s="609"/>
      <c r="P50" s="609"/>
      <c r="Q50" s="609"/>
      <c r="R50" s="617"/>
      <c r="S50" s="287"/>
      <c r="T50" s="288"/>
      <c r="U50" s="607"/>
      <c r="W50" s="476" t="str">
        <f>'Fun Patches'!C51</f>
        <v>&lt;List Patch Here&gt;</v>
      </c>
      <c r="X50" s="475" t="str">
        <f>IF(Summary!$AP159="E","E","")</f>
        <v/>
      </c>
      <c r="Y50" s="475" t="str">
        <f>IF(Summary!$AQ159="Y","R","")</f>
        <v/>
      </c>
      <c r="AA50" s="472"/>
      <c r="AB50" s="287"/>
      <c r="AC50" s="288"/>
    </row>
    <row r="51" spans="2:29" ht="12.95" customHeight="1" thickBot="1">
      <c r="B51" s="360"/>
      <c r="C51" s="387" t="s">
        <v>1069</v>
      </c>
      <c r="D51" s="297" t="str">
        <f>IF(Badges!$X904="C","/","")</f>
        <v/>
      </c>
      <c r="E51" s="297" t="str">
        <f>IF(Badges!$X905="C","/","")</f>
        <v/>
      </c>
      <c r="F51" s="297" t="str">
        <f>IF(Badges!$X906="C","/","")</f>
        <v/>
      </c>
      <c r="G51" s="297" t="str">
        <f>IF(Badges!$X907="C","/","")</f>
        <v/>
      </c>
      <c r="H51" s="297" t="str">
        <f>IF(Badges!$X908="C","/","")</f>
        <v/>
      </c>
      <c r="I51" s="298" t="str">
        <f>IF(Summary!$AP53="E","E","")</f>
        <v/>
      </c>
      <c r="J51" s="298" t="str">
        <f>IF(Summary!$AQ53="Y","R","")</f>
        <v/>
      </c>
      <c r="L51" s="609"/>
      <c r="M51" s="609"/>
      <c r="N51" s="609"/>
      <c r="O51" s="609"/>
      <c r="P51" s="609"/>
      <c r="Q51" s="609"/>
      <c r="R51" s="617"/>
      <c r="S51" s="287"/>
      <c r="T51" s="288"/>
      <c r="U51" s="607"/>
      <c r="W51" s="476" t="str">
        <f>'Fun Patches'!C52</f>
        <v>&lt;List Patch Here&gt;</v>
      </c>
      <c r="X51" s="475" t="str">
        <f>IF(Summary!$AP160="E","E","")</f>
        <v/>
      </c>
      <c r="Y51" s="475" t="str">
        <f>IF(Summary!$AQ160="Y","R","")</f>
        <v/>
      </c>
      <c r="AA51" s="472"/>
      <c r="AB51" s="287"/>
      <c r="AC51" s="288"/>
    </row>
    <row r="52" spans="2:29" ht="12.95" customHeight="1">
      <c r="B52" s="360"/>
      <c r="C52" s="370" t="s">
        <v>1070</v>
      </c>
      <c r="D52" s="292" t="str">
        <f>IF(Badges!$X912="C","/","")</f>
        <v/>
      </c>
      <c r="E52" s="292" t="str">
        <f>IF(Badges!$X913="C","/","")</f>
        <v/>
      </c>
      <c r="F52" s="292" t="str">
        <f>IF(Badges!$X914="C","/","")</f>
        <v/>
      </c>
      <c r="G52" s="292" t="str">
        <f>IF(Badges!$X915="C","/","")</f>
        <v/>
      </c>
      <c r="H52" s="292" t="str">
        <f>IF(Badges!$X916="C","/","")</f>
        <v/>
      </c>
      <c r="I52" s="299" t="str">
        <f>IF(Summary!$AP55="E","E","")</f>
        <v/>
      </c>
      <c r="J52" s="299" t="str">
        <f>IF(Summary!$AQ55="Y","R","")</f>
        <v/>
      </c>
      <c r="L52" s="610"/>
      <c r="M52" s="610"/>
      <c r="N52" s="610"/>
      <c r="O52" s="610"/>
      <c r="P52" s="610"/>
      <c r="Q52" s="610"/>
      <c r="R52" s="616"/>
      <c r="S52" s="287"/>
      <c r="T52" s="288"/>
      <c r="U52" s="607"/>
      <c r="W52" s="476" t="str">
        <f>'Fun Patches'!C53</f>
        <v>&lt;List Patch Here&gt;</v>
      </c>
      <c r="X52" s="475" t="str">
        <f>IF(Summary!$AP161="E","E","")</f>
        <v/>
      </c>
      <c r="Y52" s="475" t="str">
        <f>IF(Summary!$AQ161="Y","R","")</f>
        <v/>
      </c>
      <c r="AA52" s="472"/>
      <c r="AB52" s="287"/>
      <c r="AC52" s="288"/>
    </row>
    <row r="53" spans="2:29" ht="12.95" customHeight="1">
      <c r="B53" s="360"/>
      <c r="C53" s="365" t="s">
        <v>1071</v>
      </c>
      <c r="D53" s="292" t="str">
        <f>IF(Badges!$X919="C","/","")</f>
        <v/>
      </c>
      <c r="E53" s="292" t="str">
        <f>IF(Badges!$X920="C","/","")</f>
        <v/>
      </c>
      <c r="F53" s="292" t="str">
        <f>IF(Badges!$X921="C","/","")</f>
        <v/>
      </c>
      <c r="G53" s="292" t="str">
        <f>IF(Badges!$X922="C","/","")</f>
        <v/>
      </c>
      <c r="H53" s="292" t="str">
        <f>IF(Badges!$X923="C","/","")</f>
        <v/>
      </c>
      <c r="I53" s="293" t="str">
        <f>IF(Summary!$AP56="E","E","")</f>
        <v/>
      </c>
      <c r="J53" s="293" t="str">
        <f>IF(Summary!$AQ56="Y","R","")</f>
        <v/>
      </c>
      <c r="L53" s="609"/>
      <c r="M53" s="609"/>
      <c r="N53" s="609"/>
      <c r="O53" s="609"/>
      <c r="P53" s="609"/>
      <c r="Q53" s="609"/>
      <c r="R53" s="617"/>
      <c r="S53" s="287"/>
      <c r="T53" s="288"/>
      <c r="U53" s="607"/>
      <c r="W53" s="477" t="str">
        <f>'Fun Patches'!C54</f>
        <v>&lt;List Patch Here&gt;</v>
      </c>
      <c r="X53" s="475" t="str">
        <f>IF(Summary!$AP162="E","E","")</f>
        <v/>
      </c>
      <c r="Y53" s="475" t="str">
        <f>IF(Summary!$AQ162="Y","R","")</f>
        <v/>
      </c>
      <c r="AA53" s="472"/>
      <c r="AB53" s="287"/>
      <c r="AC53" s="288"/>
    </row>
    <row r="54" spans="2:29" ht="12.95" customHeight="1" thickBot="1">
      <c r="B54" s="360"/>
      <c r="C54" s="374" t="s">
        <v>1072</v>
      </c>
      <c r="D54" s="297" t="str">
        <f>IF(Badges!$X926="C","/","")</f>
        <v/>
      </c>
      <c r="E54" s="297" t="str">
        <f>IF(Badges!$X927="C","/","")</f>
        <v/>
      </c>
      <c r="F54" s="297" t="str">
        <f>IF(Badges!$X928="C","/","")</f>
        <v/>
      </c>
      <c r="G54" s="297" t="str">
        <f>IF(Badges!$X929="C","/","")</f>
        <v/>
      </c>
      <c r="H54" s="297" t="str">
        <f>IF(Badges!$X930="C","/","")</f>
        <v/>
      </c>
      <c r="I54" s="298" t="str">
        <f>IF(Summary!$AP57="E","E","")</f>
        <v/>
      </c>
      <c r="J54" s="298" t="str">
        <f>IF(Summary!$AQ57="Y","R","")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IF(Badges!$X934="C","/","")</f>
        <v/>
      </c>
      <c r="E55" s="292" t="str">
        <f>IF(Badges!$X935="C","/","")</f>
        <v/>
      </c>
      <c r="F55" s="292" t="str">
        <f>IF(Badges!$X936="C","/","")</f>
        <v/>
      </c>
      <c r="G55" s="292" t="str">
        <f>IF(Badges!$X937="C","/","")</f>
        <v/>
      </c>
      <c r="H55" s="292" t="str">
        <f>IF(Badges!$X938="C","/","")</f>
        <v/>
      </c>
      <c r="I55" s="299" t="str">
        <f>IF(Summary!$AP59="E","E","")</f>
        <v/>
      </c>
      <c r="J55" s="299" t="str">
        <f>IF(Summary!$AQ59="Y","R","")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IF(Badges!$X941="C","/","")</f>
        <v/>
      </c>
      <c r="E56" s="292" t="str">
        <f>IF(Badges!$X942="C","/","")</f>
        <v/>
      </c>
      <c r="F56" s="292" t="str">
        <f>IF(Badges!$X943="C","/","")</f>
        <v/>
      </c>
      <c r="G56" s="292" t="str">
        <f>IF(Badges!$X944="C","/","")</f>
        <v/>
      </c>
      <c r="H56" s="292" t="str">
        <f>IF(Badges!$X945="C","/","")</f>
        <v/>
      </c>
      <c r="I56" s="293" t="str">
        <f>IF(Summary!$AP60="E","E","")</f>
        <v/>
      </c>
      <c r="J56" s="293" t="str">
        <f>IF(Summary!$AQ60="Y","R","")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IF(Badges!$X951="A","/","")</f>
        <v/>
      </c>
      <c r="E57" s="292" t="str">
        <f>IF(Badges!$X954="A","/","")</f>
        <v/>
      </c>
      <c r="F57" s="292" t="str">
        <f>IF(Badges!$X958="A","/","")</f>
        <v/>
      </c>
      <c r="G57" s="292" t="str">
        <f>IF(Badges!$X962="A","/","")</f>
        <v/>
      </c>
      <c r="H57" s="292" t="str">
        <f>IF(Badges!$X966="A","/","")</f>
        <v/>
      </c>
      <c r="I57" s="293" t="str">
        <f>IF(Summary!$AP61="E","E","")</f>
        <v/>
      </c>
      <c r="J57" s="293" t="str">
        <f>IF(Summary!$AQ61="Y","R","")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IF('Age-Level'!$X6="C","/","")</f>
        <v/>
      </c>
      <c r="E60" s="292" t="str">
        <f>IF('Age-Level'!$X7="C","/","")</f>
        <v/>
      </c>
      <c r="F60" s="292" t="str">
        <f>IF('Age-Level'!$X8="C","/","")</f>
        <v/>
      </c>
      <c r="G60" s="292" t="str">
        <f>IF('Age-Level'!$X9="C","/","")</f>
        <v/>
      </c>
      <c r="H60" s="292" t="str">
        <f>IF('Age-Level'!$X10="C","/","")</f>
        <v/>
      </c>
      <c r="I60" s="293" t="str">
        <f>IF(Summary!$AP98="E","E","")</f>
        <v/>
      </c>
      <c r="J60" s="293" t="str">
        <f>IF(Summary!$AQ98="Y","R","")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IF('Age-Level'!$X13="C","/","")</f>
        <v/>
      </c>
      <c r="E61" s="294" t="str">
        <f>IF('Age-Level'!$X14="C","/","")</f>
        <v/>
      </c>
      <c r="F61" s="294" t="str">
        <f>IF('Age-Level'!$X15="C","/","")</f>
        <v/>
      </c>
      <c r="G61" s="294" t="str">
        <f>IF('Age-Level'!$X16="C","/","")</f>
        <v/>
      </c>
      <c r="H61" s="294" t="str">
        <f>IF('Age-Level'!$X17="C","/","")</f>
        <v/>
      </c>
      <c r="I61" s="295" t="str">
        <f>IF(Summary!$AP99="E","E","")</f>
        <v/>
      </c>
      <c r="J61" s="295" t="str">
        <f>IF(Summary!$AQ99="Y","R","")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IF('Age-Level'!$X20="C","/","")</f>
        <v/>
      </c>
      <c r="E62" s="296" t="str">
        <f>IF('Age-Level'!$X21="C","/","")</f>
        <v/>
      </c>
      <c r="F62" s="296" t="str">
        <f>IF('Age-Level'!$X22="C","/","")</f>
        <v/>
      </c>
      <c r="G62" s="296" t="str">
        <f>IF('Age-Level'!$X23="C","/","")</f>
        <v/>
      </c>
      <c r="H62" s="296" t="str">
        <f>IF('Age-Level'!$X24="C","/","")</f>
        <v/>
      </c>
      <c r="I62" s="293" t="str">
        <f>IF(Summary!$AP100="E","E","")</f>
        <v/>
      </c>
      <c r="J62" s="293" t="str">
        <f>IF(Summary!$AQ100="Y","R","")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IF('Age-Level'!$X27="C","/","")</f>
        <v/>
      </c>
      <c r="E63" s="297" t="str">
        <f>IF('Age-Level'!$X28="C","/","")</f>
        <v/>
      </c>
      <c r="F63" s="297" t="str">
        <f>IF('Age-Level'!$X29="C","/","")</f>
        <v/>
      </c>
      <c r="G63" s="297" t="str">
        <f>IF('Age-Level'!$X30="C","/","")</f>
        <v/>
      </c>
      <c r="H63" s="297" t="str">
        <f>IF('Age-Level'!$X31="C","/","")</f>
        <v/>
      </c>
      <c r="I63" s="295" t="str">
        <f>IF(Summary!$AP101="E","E","")</f>
        <v/>
      </c>
      <c r="J63" s="295" t="str">
        <f>IF(Summary!$AQ101="Y","R","")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IF('Age-Level'!$X34="C","/","")</f>
        <v/>
      </c>
      <c r="E64" s="292" t="str">
        <f>IF('Age-Level'!$X35="C","/","")</f>
        <v/>
      </c>
      <c r="F64" s="292" t="str">
        <f>IF('Age-Level'!$X36="C","/","")</f>
        <v/>
      </c>
      <c r="G64" s="292" t="str">
        <f>IF('Age-Level'!$X37="C","/","")</f>
        <v/>
      </c>
      <c r="H64" s="292" t="str">
        <f>IF('Age-Level'!$X38="C","/","")</f>
        <v/>
      </c>
      <c r="I64" s="293" t="str">
        <f>IF(Summary!$AP102="E","E","")</f>
        <v/>
      </c>
      <c r="J64" s="293" t="str">
        <f>IF(Summary!$AQ102="Y","R","")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IF(Summary!$AP103="E","E","")</f>
        <v/>
      </c>
      <c r="J65" s="295" t="str">
        <f>IF(Summary!$AQ103="Y","R","")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IF('Age-Level'!$X44="a","/","")</f>
        <v/>
      </c>
      <c r="E68" s="296" t="str">
        <f>IF('Age-Level'!$X48="a","/","")</f>
        <v/>
      </c>
      <c r="F68" s="296" t="str">
        <f>IF('Age-Level'!$X52="a","/","")</f>
        <v/>
      </c>
      <c r="G68" s="296" t="str">
        <f>IF('Age-Level'!$X57="a","/","")</f>
        <v/>
      </c>
      <c r="H68" s="296" t="str">
        <f>IF('Age-Level'!$X59="a","/","")</f>
        <v/>
      </c>
      <c r="I68" s="293" t="str">
        <f>IF(Summary!$AP104="E","E","")</f>
        <v/>
      </c>
      <c r="J68" s="293" t="str">
        <f>IF(Summary!$AQ104="Y","R","")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IF('Age-Level'!$X62="a","/","")</f>
        <v/>
      </c>
      <c r="E69" s="297" t="str">
        <f>IF('Age-Level'!$X66="a","/","")</f>
        <v/>
      </c>
      <c r="F69" s="297" t="str">
        <f>IF('Age-Level'!$X70="a","/","")</f>
        <v/>
      </c>
      <c r="G69" s="297" t="str">
        <f>IF('Age-Level'!$X75="a","/","")</f>
        <v/>
      </c>
      <c r="H69" s="297" t="str">
        <f>IF('Age-Level'!$X77="a","/","")</f>
        <v/>
      </c>
      <c r="I69" s="295" t="str">
        <f>IF(Summary!$AP105="E","E","")</f>
        <v/>
      </c>
      <c r="J69" s="295" t="str">
        <f>IF(Summary!$AQ105="Y","R","")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IF('Age-Level'!$X80="a","/","")</f>
        <v/>
      </c>
      <c r="E70" s="296" t="str">
        <f>IF('Age-Level'!$X84="a","/","")</f>
        <v/>
      </c>
      <c r="F70" s="296" t="str">
        <f>IF('Age-Level'!$X88="a","/","")</f>
        <v/>
      </c>
      <c r="G70" s="296" t="str">
        <f>IF('Age-Level'!$X93="a","/","")</f>
        <v/>
      </c>
      <c r="H70" s="296" t="str">
        <f>IF('Age-Level'!$X95="a","/","")</f>
        <v/>
      </c>
      <c r="I70" s="293" t="str">
        <f>IF(Summary!$AP106="E","E","")</f>
        <v/>
      </c>
      <c r="J70" s="293" t="str">
        <f>IF(Summary!$AQ106="Y","R","")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IF('Age-Level'!$X98="a","/","")</f>
        <v/>
      </c>
      <c r="E71" s="297" t="str">
        <f>IF('Age-Level'!$X102="a","/","")</f>
        <v/>
      </c>
      <c r="F71" s="297" t="str">
        <f>IF('Age-Level'!$X106="a","/","")</f>
        <v/>
      </c>
      <c r="G71" s="297" t="str">
        <f>IF('Age-Level'!$X111="a","/","")</f>
        <v/>
      </c>
      <c r="H71" s="297" t="str">
        <f>IF('Age-Level'!$X113="a","/","")</f>
        <v/>
      </c>
      <c r="I71" s="295" t="str">
        <f>IF(Summary!$AP107="E","E","")</f>
        <v/>
      </c>
      <c r="J71" s="295" t="str">
        <f>IF(Summary!$AQ107="Y","R","")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IF(Bridging!$X10="A","/","")</f>
        <v/>
      </c>
      <c r="G72" s="296" t="str">
        <f>IF(Bridging!$X14="A","/","")</f>
        <v/>
      </c>
      <c r="H72" s="296" t="str">
        <f>IF(Bridging!$X16="A","/","")</f>
        <v/>
      </c>
      <c r="I72" s="295" t="str">
        <f>IF(Summary!$AP96="E","E","")</f>
        <v/>
      </c>
      <c r="J72" s="295" t="str">
        <f>IF(Summary!$AQ96="Y","R","")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coIm/+t96OAc1rxOOwhr7OID6bvazSMZJVYoUXOuYRH6+PrYxrYs/+lvxTRv9W7VrFr9fGrmksdzsGrAgBDoew==" saltValue="OyDi0im+w2+0aMOAIHXqs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39" priority="3">
      <formula>LEFT($U$1,8)&lt;&gt;"Brownie_"</formula>
    </cfRule>
  </conditionalFormatting>
  <conditionalFormatting sqref="T1:W1">
    <cfRule type="expression" dxfId="38" priority="2">
      <formula>LEFT($U$1,8)="Brownie_"</formula>
    </cfRule>
  </conditionalFormatting>
  <conditionalFormatting sqref="C1">
    <cfRule type="expression" dxfId="37" priority="1">
      <formula>LEFT($U$1,8)&lt;&gt;"Brownie_"</formula>
    </cfRule>
  </conditionalFormatting>
  <conditionalFormatting sqref="L46:L90 W54:W75 AA4:AA75">
    <cfRule type="duplicateValues" dxfId="3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34C09-472C-491C-8A0D-3CFC643F4D5F}">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Brownie_22</v>
      </c>
      <c r="U1" s="349" t="str">
        <f ca="1">MID(CELL("filename",A1),FIND(IF(ISERROR(FIND("]",CELL("filename",A1))),"$","]"),CELL("filename",A1))+1,256)</f>
        <v>Brownie_22</v>
      </c>
      <c r="W1" s="350" t="str">
        <f ca="1">IF(T1&lt;&gt;"",T1,"")</f>
        <v>Brownie_22</v>
      </c>
      <c r="X1" s="351"/>
      <c r="Y1" s="351"/>
      <c r="Z1" s="352"/>
      <c r="AA1" s="353"/>
      <c r="AB1" s="351"/>
      <c r="AC1" s="351"/>
      <c r="AD1" s="352"/>
    </row>
    <row r="2" spans="2:30" ht="12.95" customHeight="1">
      <c r="T2" s="357"/>
    </row>
    <row r="3" spans="2:30" ht="12.95" customHeight="1"/>
    <row r="4" spans="2:30" ht="12.95" customHeight="1">
      <c r="B4" s="360"/>
      <c r="C4" s="361" t="s">
        <v>130</v>
      </c>
      <c r="D4" s="292" t="str">
        <f>IF(Badges!$Y11="A","/","")</f>
        <v/>
      </c>
      <c r="E4" s="292" t="str">
        <f>IF(Badges!$Y15="A","/","")</f>
        <v/>
      </c>
      <c r="F4" s="292" t="str">
        <f>IF(Badges!$Y19="A","/","")</f>
        <v/>
      </c>
      <c r="G4" s="292" t="str">
        <f>IF(Badges!$Y23="A","/","")</f>
        <v/>
      </c>
      <c r="H4" s="292" t="str">
        <f>IF(Badges!$Y27="A","/","")</f>
        <v/>
      </c>
      <c r="I4" s="293" t="str">
        <f>IF(Summary!$AR4="E","E","")</f>
        <v/>
      </c>
      <c r="J4" s="293" t="str">
        <f>IF(Summary!$AS4="Y","R","")</f>
        <v/>
      </c>
      <c r="K4" s="285" t="str">
        <f>IF(COUNT(#REF!)=4,MAX(#REF!),"")</f>
        <v/>
      </c>
      <c r="L4" s="360"/>
      <c r="M4" s="362" t="s">
        <v>897</v>
      </c>
      <c r="N4" s="363"/>
      <c r="O4" s="363"/>
      <c r="P4" s="363"/>
      <c r="Q4" s="363"/>
      <c r="R4" s="364"/>
      <c r="S4" s="293" t="str">
        <f>IF(Summary!$AR67="E","E","")</f>
        <v/>
      </c>
      <c r="T4" s="293" t="str">
        <f>IF(Summary!$AS67="Y","R","")</f>
        <v/>
      </c>
      <c r="W4" s="474" t="str">
        <f>'Fun Patches'!C5</f>
        <v>&lt;List Patch Here&gt;</v>
      </c>
      <c r="X4" s="475" t="str">
        <f>IF(Summary!$AR113="E","E","")</f>
        <v/>
      </c>
      <c r="Y4" s="475" t="str">
        <f>IF(Summary!$AS113="Y","R","")</f>
        <v/>
      </c>
      <c r="AA4" s="286"/>
      <c r="AB4" s="283"/>
      <c r="AC4" s="284"/>
    </row>
    <row r="5" spans="2:30" ht="12.95" customHeight="1">
      <c r="B5" s="360"/>
      <c r="C5" s="365" t="s">
        <v>152</v>
      </c>
      <c r="D5" s="292" t="str">
        <f>IF(Badges!$Y34="A","/","")</f>
        <v/>
      </c>
      <c r="E5" s="292" t="str">
        <f>IF(Badges!$Y38="A","/","")</f>
        <v/>
      </c>
      <c r="F5" s="292" t="str">
        <f>IF(Badges!$Y42="A","/","")</f>
        <v/>
      </c>
      <c r="G5" s="292" t="str">
        <f>IF(Badges!$Y46="A","/","")</f>
        <v/>
      </c>
      <c r="H5" s="292" t="str">
        <f>IF(Badges!$Y50="A","/","")</f>
        <v/>
      </c>
      <c r="I5" s="293" t="str">
        <f>IF(Summary!$AR5="E","E","")</f>
        <v/>
      </c>
      <c r="J5" s="293" t="str">
        <f>IF(Summary!$AS5="Y","R","")</f>
        <v/>
      </c>
      <c r="L5" s="360"/>
      <c r="M5" s="366" t="s">
        <v>1085</v>
      </c>
      <c r="N5" s="367"/>
      <c r="O5" s="367"/>
      <c r="P5" s="367"/>
      <c r="Q5" s="367"/>
      <c r="R5" s="368"/>
      <c r="S5" s="301" t="str">
        <f>IF(Summary!$AR64="E","E","")</f>
        <v/>
      </c>
      <c r="T5" s="301" t="str">
        <f>IF(Summary!$AS64="Y","R","")</f>
        <v/>
      </c>
      <c r="W5" s="476" t="str">
        <f>'Fun Patches'!C6</f>
        <v>&lt;List Patch Here&gt;</v>
      </c>
      <c r="X5" s="475" t="str">
        <f>IF(Summary!$AR114="E","E","")</f>
        <v/>
      </c>
      <c r="Y5" s="475" t="str">
        <f>IF(Summary!$AS114="Y","R","")</f>
        <v/>
      </c>
      <c r="AA5" s="472"/>
      <c r="AB5" s="287"/>
      <c r="AC5" s="288"/>
    </row>
    <row r="6" spans="2:30" ht="12.95" customHeight="1" thickBot="1">
      <c r="B6" s="360"/>
      <c r="C6" s="369" t="s">
        <v>193</v>
      </c>
      <c r="D6" s="297" t="str">
        <f>IF(Badges!$Y80="A","/","")</f>
        <v/>
      </c>
      <c r="E6" s="297" t="str">
        <f>IF(Badges!$Y84="A","/","")</f>
        <v/>
      </c>
      <c r="F6" s="297" t="str">
        <f>IF(Badges!$Y88="A","/","")</f>
        <v/>
      </c>
      <c r="G6" s="297" t="str">
        <f>IF(Badges!$Y92="A","/","")</f>
        <v/>
      </c>
      <c r="H6" s="297" t="str">
        <f>IF(Badges!$Y96="A","/","")</f>
        <v/>
      </c>
      <c r="I6" s="295" t="str">
        <f>IF(Summary!$AR7="E","E","")</f>
        <v/>
      </c>
      <c r="J6" s="295" t="str">
        <f>IF(Summary!$AS7="Y","R","")</f>
        <v/>
      </c>
      <c r="L6" s="360"/>
      <c r="M6" s="366" t="s">
        <v>1086</v>
      </c>
      <c r="N6" s="367"/>
      <c r="O6" s="367"/>
      <c r="P6" s="367"/>
      <c r="Q6" s="367"/>
      <c r="R6" s="368"/>
      <c r="S6" s="301" t="str">
        <f>IF(Summary!$AR65="E","E","")</f>
        <v/>
      </c>
      <c r="T6" s="301" t="str">
        <f>IF(Summary!$AS65="Y","R","")</f>
        <v/>
      </c>
      <c r="W6" s="476" t="str">
        <f>'Fun Patches'!C7</f>
        <v>&lt;List Patch Here&gt;</v>
      </c>
      <c r="X6" s="475" t="str">
        <f>IF(Summary!$AR115="E","E","")</f>
        <v/>
      </c>
      <c r="Y6" s="475" t="str">
        <f>IF(Summary!$AS115="Y","R","")</f>
        <v/>
      </c>
      <c r="AA6" s="472"/>
      <c r="AB6" s="287"/>
      <c r="AC6" s="288"/>
    </row>
    <row r="7" spans="2:30" ht="12.95" customHeight="1" thickBot="1">
      <c r="B7" s="360"/>
      <c r="C7" s="370" t="s">
        <v>233</v>
      </c>
      <c r="D7" s="292" t="str">
        <f>IF(Badges!$Y126="A","/","")</f>
        <v/>
      </c>
      <c r="E7" s="292" t="str">
        <f>IF(Badges!$Y130="A","/","")</f>
        <v/>
      </c>
      <c r="F7" s="292" t="str">
        <f>IF(Badges!$Y134="A","/","")</f>
        <v/>
      </c>
      <c r="G7" s="292" t="str">
        <f>IF(Badges!$Y138="A","/","")</f>
        <v/>
      </c>
      <c r="H7" s="292" t="str">
        <f>IF(Badges!$Y142="A","/","")</f>
        <v/>
      </c>
      <c r="I7" s="293" t="str">
        <f>IF(Summary!$AR9="E","E","")</f>
        <v/>
      </c>
      <c r="J7" s="293" t="str">
        <f>IF(Summary!$AS9="Y","R","")</f>
        <v/>
      </c>
      <c r="L7" s="360"/>
      <c r="M7" s="371" t="s">
        <v>1087</v>
      </c>
      <c r="N7" s="372"/>
      <c r="O7" s="372"/>
      <c r="P7" s="372"/>
      <c r="Q7" s="372"/>
      <c r="R7" s="373"/>
      <c r="S7" s="295" t="str">
        <f>IF(Summary!$AR66="E","E","")</f>
        <v/>
      </c>
      <c r="T7" s="295" t="str">
        <f>IF(Summary!$AS66="Y","R","")</f>
        <v/>
      </c>
      <c r="U7" s="354" t="str">
        <f>IF(COUNTIF(S4:S7,"E")=4,"C"," ")</f>
        <v xml:space="preserve"> </v>
      </c>
      <c r="W7" s="476" t="str">
        <f>'Fun Patches'!C8</f>
        <v>&lt;List Patch Here&gt;</v>
      </c>
      <c r="X7" s="475" t="str">
        <f>IF(Summary!$AR116="E","E","")</f>
        <v/>
      </c>
      <c r="Y7" s="475" t="str">
        <f>IF(Summary!$AS116="Y","R","")</f>
        <v/>
      </c>
      <c r="AA7" s="472"/>
      <c r="AB7" s="287"/>
      <c r="AC7" s="288"/>
    </row>
    <row r="8" spans="2:30" ht="12.95" customHeight="1">
      <c r="B8" s="360"/>
      <c r="C8" s="365" t="s">
        <v>254</v>
      </c>
      <c r="D8" s="334" t="str">
        <f>IF(Badges!$Y149="A","/","")</f>
        <v/>
      </c>
      <c r="E8" s="334" t="str">
        <f>IF(Badges!$Y153="A","/","")</f>
        <v/>
      </c>
      <c r="F8" s="334" t="str">
        <f>IF(Badges!$Y157="A","/","")</f>
        <v/>
      </c>
      <c r="G8" s="334" t="str">
        <f>IF(Badges!$Y161="A","/","")</f>
        <v/>
      </c>
      <c r="H8" s="334" t="str">
        <f>IF(Badges!$Y165="A","/","")</f>
        <v/>
      </c>
      <c r="I8" s="301" t="str">
        <f>IF(Summary!$AR10="E","E","")</f>
        <v/>
      </c>
      <c r="J8" s="301" t="str">
        <f>IF(Summary!$AS10="Y","R","")</f>
        <v/>
      </c>
      <c r="L8" s="360"/>
      <c r="M8" s="362" t="s">
        <v>1054</v>
      </c>
      <c r="N8" s="363"/>
      <c r="O8" s="363"/>
      <c r="P8" s="363"/>
      <c r="Q8" s="363"/>
      <c r="R8" s="364"/>
      <c r="S8" s="293" t="str">
        <f>IF(Summary!$AR72="E","E","")</f>
        <v/>
      </c>
      <c r="T8" s="293" t="str">
        <f>IF(Summary!$AS72="Y","R","")</f>
        <v/>
      </c>
      <c r="W8" s="476" t="str">
        <f>'Fun Patches'!C9</f>
        <v>&lt;List Patch Here&gt;</v>
      </c>
      <c r="X8" s="475" t="str">
        <f>IF(Summary!$AR117="E","E","")</f>
        <v/>
      </c>
      <c r="Y8" s="475" t="str">
        <f>IF(Summary!$AS117="Y","R","")</f>
        <v/>
      </c>
      <c r="AA8" s="472"/>
      <c r="AB8" s="287"/>
      <c r="AC8" s="288"/>
    </row>
    <row r="9" spans="2:30" ht="12.95" customHeight="1" thickBot="1">
      <c r="B9" s="360"/>
      <c r="C9" s="374" t="s">
        <v>275</v>
      </c>
      <c r="D9" s="297" t="str">
        <f>IF(Badges!$Y172="A","/","")</f>
        <v/>
      </c>
      <c r="E9" s="297" t="str">
        <f>IF(Badges!$Y176="A","/","")</f>
        <v/>
      </c>
      <c r="F9" s="297" t="str">
        <f>IF(Badges!$Y180="A","/","")</f>
        <v/>
      </c>
      <c r="G9" s="297" t="str">
        <f>IF(Badges!$Y184="A","/","")</f>
        <v/>
      </c>
      <c r="H9" s="297" t="str">
        <f>IF(Badges!$Y188="A","/","")</f>
        <v/>
      </c>
      <c r="I9" s="295" t="str">
        <f>IF(Summary!$AR11="E","E","")</f>
        <v/>
      </c>
      <c r="J9" s="295" t="str">
        <f>IF(Summary!$AS11="Y","R","")</f>
        <v/>
      </c>
      <c r="L9" s="360"/>
      <c r="M9" s="366" t="s">
        <v>1088</v>
      </c>
      <c r="N9" s="367"/>
      <c r="O9" s="367"/>
      <c r="P9" s="367"/>
      <c r="Q9" s="367"/>
      <c r="R9" s="368"/>
      <c r="S9" s="301" t="str">
        <f>IF(Summary!$AR69="E","E","")</f>
        <v/>
      </c>
      <c r="T9" s="301" t="str">
        <f>IF(Summary!$AS69="Y","R","")</f>
        <v/>
      </c>
      <c r="W9" s="476" t="str">
        <f>'Fun Patches'!C10</f>
        <v>&lt;List Patch Here&gt;</v>
      </c>
      <c r="X9" s="475" t="str">
        <f>IF(Summary!$AR118="E","E","")</f>
        <v/>
      </c>
      <c r="Y9" s="475" t="str">
        <f>IF(Summary!$AS118="Y","R","")</f>
        <v/>
      </c>
      <c r="AA9" s="472"/>
      <c r="AB9" s="287"/>
      <c r="AC9" s="288"/>
    </row>
    <row r="10" spans="2:30" ht="12.95" customHeight="1">
      <c r="B10" s="360"/>
      <c r="C10" s="361" t="s">
        <v>278</v>
      </c>
      <c r="D10" s="292" t="str">
        <f>IF(Badges!$Y195="A","/","")</f>
        <v/>
      </c>
      <c r="E10" s="292" t="str">
        <f>IF(Badges!$Y199="A","/","")</f>
        <v/>
      </c>
      <c r="F10" s="292" t="str">
        <f>IF(Badges!$Y202="A","/","")</f>
        <v/>
      </c>
      <c r="G10" s="292" t="str">
        <f>IF(Badges!$Y206="A","/","")</f>
        <v/>
      </c>
      <c r="H10" s="292" t="str">
        <f>IF(Badges!$Y210="A","/","")</f>
        <v/>
      </c>
      <c r="I10" s="293" t="str">
        <f>IF(Summary!$AR12="E","E","")</f>
        <v/>
      </c>
      <c r="J10" s="293" t="str">
        <f>IF(Summary!$AS12="Y","R","")</f>
        <v/>
      </c>
      <c r="K10" s="285" t="str">
        <f>IF(COUNT(#REF!)=4,MAX(#REF!),"")</f>
        <v/>
      </c>
      <c r="L10" s="360"/>
      <c r="M10" s="366" t="s">
        <v>1089</v>
      </c>
      <c r="N10" s="367"/>
      <c r="O10" s="367"/>
      <c r="P10" s="367"/>
      <c r="Q10" s="367"/>
      <c r="R10" s="368"/>
      <c r="S10" s="301" t="str">
        <f>IF(Summary!$AR70="E","E","")</f>
        <v/>
      </c>
      <c r="T10" s="301" t="str">
        <f>IF(Summary!$AS70="Y","R","")</f>
        <v/>
      </c>
      <c r="W10" s="476" t="str">
        <f>'Fun Patches'!C11</f>
        <v>&lt;List Patch Here&gt;</v>
      </c>
      <c r="X10" s="475" t="str">
        <f>IF(Summary!$AR119="E","E","")</f>
        <v/>
      </c>
      <c r="Y10" s="475" t="str">
        <f>IF(Summary!$AS119="Y","R","")</f>
        <v/>
      </c>
      <c r="AA10" s="472"/>
      <c r="AB10" s="287"/>
      <c r="AC10" s="288"/>
    </row>
    <row r="11" spans="2:30" ht="12.95" customHeight="1" thickBot="1">
      <c r="B11" s="360"/>
      <c r="C11" s="365" t="s">
        <v>297</v>
      </c>
      <c r="D11" s="334" t="str">
        <f>IF(Badges!$Y217="A","/","")</f>
        <v/>
      </c>
      <c r="E11" s="334" t="str">
        <f>IF(Badges!$Y221="A","/","")</f>
        <v/>
      </c>
      <c r="F11" s="334" t="str">
        <f>IF(Badges!$Y225="A","/","")</f>
        <v/>
      </c>
      <c r="G11" s="334" t="str">
        <f>IF(Badges!$Y229="A","/","")</f>
        <v/>
      </c>
      <c r="H11" s="334" t="str">
        <f>IF(Badges!$Y233="A","/","")</f>
        <v/>
      </c>
      <c r="I11" s="301" t="str">
        <f>IF(Summary!$AR13="E","E","")</f>
        <v/>
      </c>
      <c r="J11" s="301" t="str">
        <f>IF(Summary!$AS13="Y","R","")</f>
        <v/>
      </c>
      <c r="L11" s="360"/>
      <c r="M11" s="375" t="s">
        <v>1090</v>
      </c>
      <c r="N11" s="376"/>
      <c r="O11" s="376"/>
      <c r="P11" s="376"/>
      <c r="Q11" s="376"/>
      <c r="R11" s="377"/>
      <c r="S11" s="298" t="str">
        <f>IF(Summary!$AR71="E","E","")</f>
        <v/>
      </c>
      <c r="T11" s="298" t="str">
        <f>IF(Summary!$AS71="Y","R","")</f>
        <v/>
      </c>
      <c r="U11" s="354" t="str">
        <f>IF(COUNTIF(S8:S11,"E")=4,"C"," ")</f>
        <v xml:space="preserve"> </v>
      </c>
      <c r="W11" s="476" t="str">
        <f>'Fun Patches'!C12</f>
        <v>&lt;List Patch Here&gt;</v>
      </c>
      <c r="X11" s="475" t="str">
        <f>IF(Summary!$AR120="E","E","")</f>
        <v/>
      </c>
      <c r="Y11" s="475" t="str">
        <f>IF(Summary!$AS120="Y","R","")</f>
        <v/>
      </c>
      <c r="AA11" s="472"/>
      <c r="AB11" s="287"/>
      <c r="AC11" s="288"/>
    </row>
    <row r="12" spans="2:30" ht="12.95" customHeight="1" thickBot="1">
      <c r="B12" s="360"/>
      <c r="C12" s="365" t="s">
        <v>319</v>
      </c>
      <c r="D12" s="297" t="str">
        <f>IF(Badges!$Y263="A","/","")</f>
        <v/>
      </c>
      <c r="E12" s="297" t="str">
        <f>IF(Badges!$Y267="A","/","")</f>
        <v/>
      </c>
      <c r="F12" s="297" t="str">
        <f>IF(Badges!$Y271="A","/","")</f>
        <v/>
      </c>
      <c r="G12" s="297" t="str">
        <f>IF(Badges!$Y275="A","/","")</f>
        <v/>
      </c>
      <c r="H12" s="297" t="str">
        <f>IF(Badges!$Y279="A","/","")</f>
        <v/>
      </c>
      <c r="I12" s="295" t="str">
        <f>IF(Summary!$AR15="E","E","")</f>
        <v/>
      </c>
      <c r="J12" s="295" t="str">
        <f>IF(Summary!$AS15="Y","R","")</f>
        <v/>
      </c>
      <c r="L12" s="360"/>
      <c r="M12" s="378" t="s">
        <v>1055</v>
      </c>
      <c r="N12" s="379"/>
      <c r="O12" s="379"/>
      <c r="P12" s="379"/>
      <c r="Q12" s="379"/>
      <c r="R12" s="380"/>
      <c r="S12" s="299" t="str">
        <f>IF(Summary!$AR77="E","E","")</f>
        <v/>
      </c>
      <c r="T12" s="299" t="str">
        <f>IF(Summary!$AS77="Y","R","")</f>
        <v/>
      </c>
      <c r="W12" s="476" t="str">
        <f>'Fun Patches'!C13</f>
        <v>&lt;List Patch Here&gt;</v>
      </c>
      <c r="X12" s="475" t="str">
        <f>IF(Summary!$AR121="E","E","")</f>
        <v/>
      </c>
      <c r="Y12" s="475" t="str">
        <f>IF(Summary!$AS121="Y","R","")</f>
        <v/>
      </c>
      <c r="AA12" s="472"/>
      <c r="AB12" s="287"/>
      <c r="AC12" s="288"/>
    </row>
    <row r="13" spans="2:30" ht="12.95" customHeight="1">
      <c r="B13" s="360"/>
      <c r="C13" s="370" t="s">
        <v>372</v>
      </c>
      <c r="D13" s="292" t="str">
        <f>IF(Badges!$Y322="A","/","")</f>
        <v/>
      </c>
      <c r="E13" s="292" t="str">
        <f>IF(Badges!$Y326="A","/","")</f>
        <v/>
      </c>
      <c r="F13" s="292" t="str">
        <f>IF(Badges!$Y330="A","/","")</f>
        <v/>
      </c>
      <c r="G13" s="292" t="str">
        <f>IF(Badges!$Y334="A","/","")</f>
        <v/>
      </c>
      <c r="H13" s="292" t="str">
        <f>IF(Badges!$Y338="A","/","")</f>
        <v/>
      </c>
      <c r="I13" s="293" t="str">
        <f>IF(Summary!$AR18="E","E","")</f>
        <v/>
      </c>
      <c r="J13" s="293" t="str">
        <f>IF(Summary!$AS18="Y","R","")</f>
        <v/>
      </c>
      <c r="L13" s="360"/>
      <c r="M13" s="366" t="s">
        <v>925</v>
      </c>
      <c r="N13" s="367"/>
      <c r="O13" s="367"/>
      <c r="P13" s="367"/>
      <c r="Q13" s="367"/>
      <c r="R13" s="368"/>
      <c r="S13" s="301" t="str">
        <f>IF(Summary!$AR74="E","E","")</f>
        <v/>
      </c>
      <c r="T13" s="301" t="str">
        <f>IF(Summary!$AS74="Y","R","")</f>
        <v/>
      </c>
      <c r="W13" s="476" t="str">
        <f>'Fun Patches'!C14</f>
        <v>&lt;List Patch Here&gt;</v>
      </c>
      <c r="X13" s="475" t="str">
        <f>IF(Summary!$AR122="E","E","")</f>
        <v/>
      </c>
      <c r="Y13" s="475" t="str">
        <f>IF(Summary!$AS122="Y","R","")</f>
        <v/>
      </c>
      <c r="AA13" s="472"/>
      <c r="AB13" s="287"/>
      <c r="AC13" s="288"/>
    </row>
    <row r="14" spans="2:30" ht="12.95" customHeight="1">
      <c r="B14" s="360"/>
      <c r="C14" s="365" t="s">
        <v>393</v>
      </c>
      <c r="D14" s="334" t="str">
        <f>IF(Badges!$Y345="A","/","")</f>
        <v/>
      </c>
      <c r="E14" s="334" t="str">
        <f>IF(Badges!$Y349="A","/","")</f>
        <v/>
      </c>
      <c r="F14" s="334" t="str">
        <f>IF(Badges!$Y353="A","/","")</f>
        <v/>
      </c>
      <c r="G14" s="334" t="str">
        <f>IF(Badges!$Y357="A","/","")</f>
        <v/>
      </c>
      <c r="H14" s="334" t="str">
        <f>IF(Badges!$Y361="A","/","")</f>
        <v/>
      </c>
      <c r="I14" s="301" t="str">
        <f>IF(Summary!$AR19="E","E","")</f>
        <v/>
      </c>
      <c r="J14" s="301" t="str">
        <f>IF(Summary!$AS19="Y","R","")</f>
        <v/>
      </c>
      <c r="K14" s="285" t="str">
        <f>IF(COUNT(#REF!)=4,MAX(#REF!),"")</f>
        <v/>
      </c>
      <c r="L14" s="360"/>
      <c r="M14" s="366" t="s">
        <v>927</v>
      </c>
      <c r="N14" s="367"/>
      <c r="O14" s="367"/>
      <c r="P14" s="367"/>
      <c r="Q14" s="367"/>
      <c r="R14" s="368"/>
      <c r="S14" s="301" t="str">
        <f>IF(Summary!$AR75="E","E","")</f>
        <v/>
      </c>
      <c r="T14" s="301" t="str">
        <f>IF(Summary!$AS75="Y","R","")</f>
        <v/>
      </c>
      <c r="W14" s="476" t="str">
        <f>'Fun Patches'!C15</f>
        <v>&lt;List Patch Here&gt;</v>
      </c>
      <c r="X14" s="475" t="str">
        <f>IF(Summary!$AR123="E","E","")</f>
        <v/>
      </c>
      <c r="Y14" s="475" t="str">
        <f>IF(Summary!$AS123="Y","R","")</f>
        <v/>
      </c>
      <c r="AA14" s="472"/>
      <c r="AB14" s="287"/>
      <c r="AC14" s="288"/>
    </row>
    <row r="15" spans="2:30" ht="12.95" customHeight="1" thickBot="1">
      <c r="B15" s="360"/>
      <c r="C15" s="374" t="s">
        <v>414</v>
      </c>
      <c r="D15" s="297" t="str">
        <f>IF(Badges!$Y368="A","/","")</f>
        <v/>
      </c>
      <c r="E15" s="297" t="str">
        <f>IF(Badges!$Y372="A","/","")</f>
        <v/>
      </c>
      <c r="F15" s="297" t="str">
        <f>IF(Badges!$Y376="A","/","")</f>
        <v/>
      </c>
      <c r="G15" s="297" t="str">
        <f>IF(Badges!$Y380="A","/","")</f>
        <v/>
      </c>
      <c r="H15" s="297" t="str">
        <f>IF(Badges!$Y384="A","/","")</f>
        <v/>
      </c>
      <c r="I15" s="295" t="str">
        <f>IF(Summary!$AR20="E","E","")</f>
        <v/>
      </c>
      <c r="J15" s="295" t="str">
        <f>IF(Summary!$AS20="Y","R","")</f>
        <v/>
      </c>
      <c r="L15" s="360"/>
      <c r="M15" s="371" t="s">
        <v>929</v>
      </c>
      <c r="N15" s="372"/>
      <c r="O15" s="372"/>
      <c r="P15" s="372"/>
      <c r="Q15" s="372"/>
      <c r="R15" s="373"/>
      <c r="S15" s="295" t="str">
        <f>IF(Summary!$AR76="E","E","")</f>
        <v/>
      </c>
      <c r="T15" s="295" t="str">
        <f>IF(Summary!$AS76="Y","R","")</f>
        <v/>
      </c>
      <c r="U15" s="354" t="str">
        <f>IF(COUNTIF(S12:S15,"E")=4,"C"," ")</f>
        <v xml:space="preserve"> </v>
      </c>
      <c r="W15" s="476" t="str">
        <f>'Fun Patches'!C16</f>
        <v>&lt;List Patch Here&gt;</v>
      </c>
      <c r="X15" s="475" t="str">
        <f>IF(Summary!$AR124="E","E","")</f>
        <v/>
      </c>
      <c r="Y15" s="475" t="str">
        <f>IF(Summary!$AS124="Y","R","")</f>
        <v/>
      </c>
      <c r="AA15" s="472"/>
      <c r="AB15" s="287"/>
      <c r="AC15" s="288"/>
    </row>
    <row r="16" spans="2:30" ht="12.95" customHeight="1">
      <c r="B16" s="360"/>
      <c r="C16" s="365" t="s">
        <v>435</v>
      </c>
      <c r="D16" s="292" t="str">
        <f>IF(Badges!$Y391="A","/","")</f>
        <v/>
      </c>
      <c r="E16" s="292" t="str">
        <f>IF(Badges!$Y395="A","/","")</f>
        <v/>
      </c>
      <c r="F16" s="292" t="str">
        <f>IF(Badges!$Y399="A","/","")</f>
        <v/>
      </c>
      <c r="G16" s="292" t="str">
        <f>IF(Badges!$Y403="A","/","")</f>
        <v/>
      </c>
      <c r="H16" s="292" t="str">
        <f>IF(Badges!$Y407="A","/","")</f>
        <v/>
      </c>
      <c r="I16" s="293" t="str">
        <f>IF(Summary!$AR21="E","E","")</f>
        <v/>
      </c>
      <c r="J16" s="293" t="str">
        <f>IF(Summary!$AS21="Y","R","")</f>
        <v/>
      </c>
      <c r="L16" s="360"/>
      <c r="M16" s="361" t="s">
        <v>1056</v>
      </c>
      <c r="N16" s="292" t="str">
        <f>IF(Badges!$Y240="A","/","")</f>
        <v/>
      </c>
      <c r="O16" s="292" t="str">
        <f>IF(Badges!$Y244="A","/","")</f>
        <v/>
      </c>
      <c r="P16" s="292" t="str">
        <f>IF(Badges!$Y248="A","/","")</f>
        <v/>
      </c>
      <c r="Q16" s="292" t="str">
        <f>IF(Badges!$Y252="A","/","")</f>
        <v/>
      </c>
      <c r="R16" s="292" t="str">
        <f>IF(Badges!$Y256="A","/","")</f>
        <v/>
      </c>
      <c r="S16" s="293" t="str">
        <f>IF(Summary!$AR14="E","E","")</f>
        <v/>
      </c>
      <c r="T16" s="293" t="str">
        <f>IF(Summary!$AS14="Y","R","")</f>
        <v/>
      </c>
      <c r="W16" s="476" t="str">
        <f>'Fun Patches'!C17</f>
        <v>&lt;List Patch Here&gt;</v>
      </c>
      <c r="X16" s="475" t="str">
        <f>IF(Summary!$AR125="E","E","")</f>
        <v/>
      </c>
      <c r="Y16" s="475" t="str">
        <f>IF(Summary!$AS125="Y","R","")</f>
        <v/>
      </c>
      <c r="AA16" s="472"/>
      <c r="AB16" s="287"/>
      <c r="AC16" s="288"/>
    </row>
    <row r="17" spans="2:29" ht="12.95" customHeight="1">
      <c r="B17" s="360"/>
      <c r="C17" s="365" t="s">
        <v>456</v>
      </c>
      <c r="D17" s="334" t="str">
        <f>IF(Badges!$Y414="A","/","")</f>
        <v/>
      </c>
      <c r="E17" s="334" t="str">
        <f>IF(Badges!$Y418="A","/","")</f>
        <v/>
      </c>
      <c r="F17" s="334" t="str">
        <f>IF(Badges!$Y422="A","/","")</f>
        <v/>
      </c>
      <c r="G17" s="334" t="str">
        <f>IF(Badges!$Y426="A","/","")</f>
        <v/>
      </c>
      <c r="H17" s="334" t="str">
        <f>IF(Badges!$Y430="A","/","")</f>
        <v/>
      </c>
      <c r="I17" s="301" t="str">
        <f>IF(Summary!$AR22="E","E","")</f>
        <v/>
      </c>
      <c r="J17" s="301" t="str">
        <f>IF(Summary!$AS22="Y","R","")</f>
        <v/>
      </c>
      <c r="L17" s="360"/>
      <c r="M17" s="365" t="s">
        <v>1057</v>
      </c>
      <c r="N17" s="292" t="str">
        <f>IF(Badges!$Y299="A","/","")</f>
        <v/>
      </c>
      <c r="O17" s="292" t="str">
        <f>IF(Badges!$Y303="A","/","")</f>
        <v/>
      </c>
      <c r="P17" s="292" t="str">
        <f>IF(Badges!$Y307="A","/","")</f>
        <v/>
      </c>
      <c r="Q17" s="292" t="str">
        <f>IF(Badges!$Y311="A","/","")</f>
        <v/>
      </c>
      <c r="R17" s="292" t="str">
        <f>IF(Badges!$Y315="A","/","")</f>
        <v/>
      </c>
      <c r="S17" s="293" t="str">
        <f>IF(Summary!$AR17="E","E","")</f>
        <v/>
      </c>
      <c r="T17" s="293" t="str">
        <f>IF(Summary!$AS17="Y","R","")</f>
        <v/>
      </c>
      <c r="W17" s="476" t="str">
        <f>'Fun Patches'!C18</f>
        <v>&lt;List Patch Here&gt;</v>
      </c>
      <c r="X17" s="475" t="str">
        <f>IF(Summary!$AR126="E","E","")</f>
        <v/>
      </c>
      <c r="Y17" s="475" t="str">
        <f>IF(Summary!$AS126="Y","R","")</f>
        <v/>
      </c>
      <c r="AA17" s="472"/>
      <c r="AB17" s="287"/>
      <c r="AC17" s="288"/>
    </row>
    <row r="18" spans="2:29" ht="12.95" customHeight="1" thickBot="1">
      <c r="B18" s="360"/>
      <c r="C18" s="365" t="s">
        <v>477</v>
      </c>
      <c r="D18" s="297" t="str">
        <f>IF(Badges!$Y437="A","/","")</f>
        <v/>
      </c>
      <c r="E18" s="297" t="str">
        <f>IF(Badges!$Y441="A","/","")</f>
        <v/>
      </c>
      <c r="F18" s="297" t="str">
        <f>IF(Badges!$Y445="A","/","")</f>
        <v/>
      </c>
      <c r="G18" s="297" t="str">
        <f>IF(Badges!$Y449="A","/","")</f>
        <v/>
      </c>
      <c r="H18" s="297" t="str">
        <f>IF(Badges!$Y453="A","/","")</f>
        <v/>
      </c>
      <c r="I18" s="295" t="str">
        <f>IF(Summary!$AR23="E","E","")</f>
        <v/>
      </c>
      <c r="J18" s="295" t="str">
        <f>IF(Summary!$AS23="Y","R","")</f>
        <v/>
      </c>
      <c r="K18" s="285" t="str">
        <f>IF(COUNT(#REF!)=4,MAX(#REF!),"")</f>
        <v/>
      </c>
      <c r="L18" s="360"/>
      <c r="M18" s="365" t="s">
        <v>1058</v>
      </c>
      <c r="N18" s="292" t="str">
        <f>IF(Badges!$Y57="A","/","")</f>
        <v/>
      </c>
      <c r="O18" s="292" t="str">
        <f>IF(Badges!$Y61="A","/","")</f>
        <v/>
      </c>
      <c r="P18" s="292" t="str">
        <f>IF(Badges!$Y65="A","/","")</f>
        <v/>
      </c>
      <c r="Q18" s="292" t="str">
        <f>IF(Badges!$Y69="A","/","")</f>
        <v/>
      </c>
      <c r="R18" s="292" t="str">
        <f>IF(Badges!$Y73="A","/","")</f>
        <v/>
      </c>
      <c r="S18" s="293" t="str">
        <f>IF(Summary!$AR6="E","E","")</f>
        <v/>
      </c>
      <c r="T18" s="293" t="str">
        <f>IF(Summary!$AS6="Y","R","")</f>
        <v/>
      </c>
      <c r="W18" s="476" t="str">
        <f>'Fun Patches'!C19</f>
        <v>&lt;List Patch Here&gt;</v>
      </c>
      <c r="X18" s="475" t="str">
        <f>IF(Summary!$AR127="E","E","")</f>
        <v/>
      </c>
      <c r="Y18" s="475" t="str">
        <f>IF(Summary!$AS127="Y","R","")</f>
        <v/>
      </c>
      <c r="AA18" s="472"/>
      <c r="AB18" s="287"/>
      <c r="AC18" s="288"/>
    </row>
    <row r="19" spans="2:29" ht="12.95" customHeight="1" thickBot="1">
      <c r="B19" s="360"/>
      <c r="C19" s="370" t="s">
        <v>530</v>
      </c>
      <c r="D19" s="292" t="str">
        <f>IF(Badges!$Y496="A","/","")</f>
        <v/>
      </c>
      <c r="E19" s="292" t="str">
        <f>IF(Badges!$Y500="A","/","")</f>
        <v/>
      </c>
      <c r="F19" s="292" t="str">
        <f>IF(Badges!$Y504="A","/","")</f>
        <v/>
      </c>
      <c r="G19" s="292" t="str">
        <f>IF(Badges!$Y508="A","/","")</f>
        <v/>
      </c>
      <c r="H19" s="292" t="str">
        <f>IF(Badges!$Y512="A","/","")</f>
        <v/>
      </c>
      <c r="I19" s="293" t="str">
        <f>IF(Summary!$AR26="E","E","")</f>
        <v/>
      </c>
      <c r="J19" s="293" t="str">
        <f>IF(Summary!$AS26="Y","R","")</f>
        <v/>
      </c>
      <c r="L19" s="360"/>
      <c r="M19" s="381" t="s">
        <v>1091</v>
      </c>
      <c r="N19" s="376"/>
      <c r="O19" s="376"/>
      <c r="P19" s="376"/>
      <c r="Q19" s="376"/>
      <c r="R19" s="377"/>
      <c r="S19" s="295" t="str">
        <f>IF(Summary!$AR78="E","E","")</f>
        <v/>
      </c>
      <c r="T19" s="295" t="str">
        <f>IF(Summary!$AS78="Y","R","")</f>
        <v/>
      </c>
      <c r="U19" s="354" t="str">
        <f>IF(COUNTIF(S16:S19,"E")=4,"C"," ")</f>
        <v xml:space="preserve"> </v>
      </c>
      <c r="W19" s="476" t="str">
        <f>'Fun Patches'!C20</f>
        <v>&lt;List Patch Here&gt;</v>
      </c>
      <c r="X19" s="475" t="str">
        <f>IF(Summary!$AR128="E","E","")</f>
        <v/>
      </c>
      <c r="Y19" s="475" t="str">
        <f>IF(Summary!$AS128="Y","R","")</f>
        <v/>
      </c>
      <c r="AA19" s="472"/>
      <c r="AB19" s="287"/>
      <c r="AC19" s="288"/>
    </row>
    <row r="20" spans="2:29" ht="12.95" customHeight="1">
      <c r="B20" s="360"/>
      <c r="C20" s="365" t="s">
        <v>551</v>
      </c>
      <c r="D20" s="334" t="str">
        <f>IF(Badges!$Y519="A","/","")</f>
        <v/>
      </c>
      <c r="E20" s="334" t="str">
        <f>IF(Badges!$Y523="A","/","")</f>
        <v/>
      </c>
      <c r="F20" s="334" t="str">
        <f>IF(Badges!$Y527="A","/","")</f>
        <v/>
      </c>
      <c r="G20" s="334" t="str">
        <f>IF(Badges!$Y531="A","/","")</f>
        <v/>
      </c>
      <c r="H20" s="334" t="str">
        <f>IF(Badges!$Y535="A","/","")</f>
        <v/>
      </c>
      <c r="I20" s="301" t="str">
        <f>IF(Summary!$AR27="E","E","")</f>
        <v/>
      </c>
      <c r="J20" s="301" t="str">
        <f>IF(Summary!$AS27="Y","R","")</f>
        <v/>
      </c>
      <c r="L20" s="360"/>
      <c r="M20" s="378" t="s">
        <v>935</v>
      </c>
      <c r="N20" s="379"/>
      <c r="O20" s="379"/>
      <c r="P20" s="379"/>
      <c r="Q20" s="379"/>
      <c r="R20" s="380"/>
      <c r="S20" s="293" t="str">
        <f>IF(Summary!$AR79="E","E","")</f>
        <v/>
      </c>
      <c r="T20" s="293" t="str">
        <f>IF(Summary!$AS79="Y","R","")</f>
        <v/>
      </c>
      <c r="W20" s="476" t="str">
        <f>'Fun Patches'!C21</f>
        <v>&lt;List Patch Here&gt;</v>
      </c>
      <c r="X20" s="475" t="str">
        <f>IF(Summary!$AR129="E","E","")</f>
        <v/>
      </c>
      <c r="Y20" s="475" t="str">
        <f>IF(Summary!$AS129="Y","R","")</f>
        <v/>
      </c>
      <c r="AA20" s="472"/>
      <c r="AB20" s="287"/>
      <c r="AC20" s="288"/>
    </row>
    <row r="21" spans="2:29" ht="12.95" customHeight="1" thickBot="1">
      <c r="B21" s="360"/>
      <c r="C21" s="374" t="s">
        <v>572</v>
      </c>
      <c r="D21" s="297" t="str">
        <f>IF(Badges!$Y542="A","/","")</f>
        <v/>
      </c>
      <c r="E21" s="297" t="str">
        <f>IF(Badges!$Y546="A","/","")</f>
        <v/>
      </c>
      <c r="F21" s="297" t="str">
        <f>IF(Badges!$Y550="A","/","")</f>
        <v/>
      </c>
      <c r="G21" s="297" t="str">
        <f>IF(Badges!$Y554="A","/","")</f>
        <v/>
      </c>
      <c r="H21" s="297" t="str">
        <f>IF(Badges!$Y558="A","/","")</f>
        <v/>
      </c>
      <c r="I21" s="295" t="str">
        <f>IF(Summary!$AR28="E","E","")</f>
        <v/>
      </c>
      <c r="J21" s="295" t="str">
        <f>IF(Summary!$AS28="Y","R","")</f>
        <v/>
      </c>
      <c r="L21" s="360"/>
      <c r="M21" s="371" t="s">
        <v>1092</v>
      </c>
      <c r="N21" s="372"/>
      <c r="O21" s="372"/>
      <c r="P21" s="372"/>
      <c r="Q21" s="372"/>
      <c r="R21" s="373"/>
      <c r="S21" s="295" t="str">
        <f>IF(Summary!$AR80="E","E","")</f>
        <v/>
      </c>
      <c r="T21" s="295" t="str">
        <f>IF(Summary!$AS80="Y","R","")</f>
        <v/>
      </c>
      <c r="U21" s="354" t="str">
        <f>IF(COUNTIF(S20:S21,"E")=2,"C"," ")</f>
        <v xml:space="preserve"> </v>
      </c>
      <c r="W21" s="476" t="str">
        <f>'Fun Patches'!C22</f>
        <v>&lt;List Patch Here&gt;</v>
      </c>
      <c r="X21" s="475" t="str">
        <f>IF(Summary!$AR130="E","E","")</f>
        <v/>
      </c>
      <c r="Y21" s="475" t="str">
        <f>IF(Summary!$AS130="Y","R","")</f>
        <v/>
      </c>
      <c r="AA21" s="472"/>
      <c r="AB21" s="287"/>
      <c r="AC21" s="288"/>
    </row>
    <row r="22" spans="2:29" ht="12.95" customHeight="1">
      <c r="B22" s="360"/>
      <c r="C22" s="365" t="s">
        <v>593</v>
      </c>
      <c r="D22" s="292" t="str">
        <f>IF(Badges!$Y565="A","/","")</f>
        <v/>
      </c>
      <c r="E22" s="292" t="str">
        <f>IF(Badges!$Y569="A","/","")</f>
        <v/>
      </c>
      <c r="F22" s="292" t="str">
        <f>IF(Badges!$Y573="A","/","")</f>
        <v/>
      </c>
      <c r="G22" s="292" t="str">
        <f>IF(Badges!$Y577="A","/","")</f>
        <v/>
      </c>
      <c r="H22" s="292" t="str">
        <f>IF(Badges!$Y581="A","/","")</f>
        <v/>
      </c>
      <c r="I22" s="293" t="str">
        <f>IF(Summary!$AR29="E","E","")</f>
        <v/>
      </c>
      <c r="J22" s="293" t="str">
        <f>IF(Summary!$AS29="Y","R","")</f>
        <v/>
      </c>
      <c r="K22" s="285" t="str">
        <f>IF(COUNT(#REF!)=2,MAX(#REF!),"")</f>
        <v/>
      </c>
      <c r="L22" s="360"/>
      <c r="M22" s="362" t="s">
        <v>942</v>
      </c>
      <c r="N22" s="363"/>
      <c r="O22" s="363"/>
      <c r="P22" s="363"/>
      <c r="Q22" s="363"/>
      <c r="R22" s="364"/>
      <c r="S22" s="293" t="str">
        <f>IF(Summary!$AR81="E","E","")</f>
        <v/>
      </c>
      <c r="T22" s="293" t="str">
        <f>IF(Summary!$AS81="Y","R","")</f>
        <v/>
      </c>
      <c r="U22" s="354" t="str">
        <f>IF(COUNTIF(S22:S23,"E")=2,"C"," ")</f>
        <v xml:space="preserve"> </v>
      </c>
      <c r="W22" s="476" t="str">
        <f>'Fun Patches'!C23</f>
        <v>&lt;List Patch Here&gt;</v>
      </c>
      <c r="X22" s="475" t="str">
        <f>IF(Summary!$AR131="E","E","")</f>
        <v/>
      </c>
      <c r="Y22" s="475" t="str">
        <f>IF(Summary!$AS131="Y","R","")</f>
        <v/>
      </c>
      <c r="AA22" s="472"/>
      <c r="AB22" s="287"/>
      <c r="AC22" s="288"/>
    </row>
    <row r="23" spans="2:29" ht="12.95" customHeight="1" thickBot="1">
      <c r="B23" s="360"/>
      <c r="C23" s="365" t="s">
        <v>614</v>
      </c>
      <c r="D23" s="334" t="str">
        <f>IF(Badges!$Y588="A","/","")</f>
        <v/>
      </c>
      <c r="E23" s="334" t="str">
        <f>IF(Badges!$Y592="A","/","")</f>
        <v/>
      </c>
      <c r="F23" s="334" t="str">
        <f>IF(Badges!$Y596="A","/","")</f>
        <v/>
      </c>
      <c r="G23" s="334" t="str">
        <f>IF(Badges!$Y600="A","/","")</f>
        <v/>
      </c>
      <c r="H23" s="334" t="str">
        <f>IF(Badges!$Y604="A","/","")</f>
        <v/>
      </c>
      <c r="I23" s="301" t="str">
        <f>IF(Summary!$AR30="E","E","")</f>
        <v/>
      </c>
      <c r="J23" s="301" t="str">
        <f>IF(Summary!$AS30="Y","R","")</f>
        <v/>
      </c>
      <c r="L23" s="360"/>
      <c r="M23" s="375" t="s">
        <v>1093</v>
      </c>
      <c r="N23" s="376"/>
      <c r="O23" s="376"/>
      <c r="P23" s="376"/>
      <c r="Q23" s="376"/>
      <c r="R23" s="377"/>
      <c r="S23" s="295" t="str">
        <f>IF(Summary!$AR82="E","E","")</f>
        <v/>
      </c>
      <c r="T23" s="295" t="str">
        <f>IF(Summary!$AS82="Y","R","")</f>
        <v/>
      </c>
      <c r="U23" s="354" t="str">
        <f>IF(COUNTIF(S24:S25,"E")=2,"C"," ")</f>
        <v xml:space="preserve"> </v>
      </c>
      <c r="W23" s="476" t="str">
        <f>'Fun Patches'!C24</f>
        <v>&lt;List Patch Here&gt;</v>
      </c>
      <c r="X23" s="475" t="str">
        <f>IF(Summary!$AR132="E","E","")</f>
        <v/>
      </c>
      <c r="Y23" s="475" t="str">
        <f>IF(Summary!$AS132="Y","R","")</f>
        <v/>
      </c>
      <c r="AA23" s="472"/>
      <c r="AB23" s="287"/>
      <c r="AC23" s="288"/>
    </row>
    <row r="24" spans="2:29" ht="12.95" customHeight="1" thickBot="1">
      <c r="B24" s="360"/>
      <c r="C24" s="365" t="s">
        <v>635</v>
      </c>
      <c r="D24" s="297" t="str">
        <f>IF(Badges!$Y611="A","/","")</f>
        <v/>
      </c>
      <c r="E24" s="297" t="str">
        <f>IF(Badges!$Y615="A","/","")</f>
        <v/>
      </c>
      <c r="F24" s="297" t="str">
        <f>IF(Badges!$Y619="A","/","")</f>
        <v/>
      </c>
      <c r="G24" s="297" t="str">
        <f>IF(Badges!$Y623="A","/","")</f>
        <v/>
      </c>
      <c r="H24" s="297" t="str">
        <f>IF(Badges!$Y627="A","/","")</f>
        <v/>
      </c>
      <c r="I24" s="295" t="str">
        <f>IF(Summary!$AR31="E","E","")</f>
        <v/>
      </c>
      <c r="J24" s="295" t="str">
        <f>IF(Summary!$AS31="Y","R","")</f>
        <v/>
      </c>
      <c r="K24" s="285" t="str">
        <f>IF(COUNT(#REF!)=2,MAX(#REF!),"")</f>
        <v/>
      </c>
      <c r="L24" s="360"/>
      <c r="M24" s="378" t="s">
        <v>948</v>
      </c>
      <c r="N24" s="379"/>
      <c r="O24" s="379"/>
      <c r="P24" s="379"/>
      <c r="Q24" s="379"/>
      <c r="R24" s="380"/>
      <c r="S24" s="293" t="str">
        <f>IF(Summary!$AR83="E","E","")</f>
        <v/>
      </c>
      <c r="T24" s="293" t="str">
        <f>IF(Summary!$AS83="Y","R","")</f>
        <v/>
      </c>
      <c r="U24" s="439"/>
      <c r="W24" s="476" t="str">
        <f>'Fun Patches'!C25</f>
        <v>&lt;List Patch Here&gt;</v>
      </c>
      <c r="X24" s="475" t="str">
        <f>IF(Summary!$AR133="E","E","")</f>
        <v/>
      </c>
      <c r="Y24" s="475" t="str">
        <f>IF(Summary!$AS133="Y","R","")</f>
        <v/>
      </c>
      <c r="AA24" s="472"/>
      <c r="AB24" s="287"/>
      <c r="AC24" s="288"/>
    </row>
    <row r="25" spans="2:29" ht="12.95" customHeight="1">
      <c r="B25" s="360"/>
      <c r="C25" s="370" t="s">
        <v>655</v>
      </c>
      <c r="D25" s="292" t="str">
        <f>IF(Badges!$Y634="A","/","")</f>
        <v/>
      </c>
      <c r="E25" s="292" t="str">
        <f>IF(Badges!$Y638="A","/","")</f>
        <v/>
      </c>
      <c r="F25" s="292" t="str">
        <f>IF(Badges!$Y642="A","/","")</f>
        <v/>
      </c>
      <c r="G25" s="292" t="str">
        <f>IF(Badges!$Y646="A","/","")</f>
        <v/>
      </c>
      <c r="H25" s="292" t="str">
        <f>IF(Badges!$Y650="A","/","")</f>
        <v/>
      </c>
      <c r="I25" s="293" t="str">
        <f>IF(Summary!$AR32="E","E","")</f>
        <v/>
      </c>
      <c r="J25" s="293" t="str">
        <f>IF(Summary!$AS32="Y","R","")</f>
        <v/>
      </c>
      <c r="L25" s="360"/>
      <c r="M25" s="375" t="s">
        <v>1094</v>
      </c>
      <c r="N25" s="376"/>
      <c r="O25" s="376"/>
      <c r="P25" s="376"/>
      <c r="Q25" s="376"/>
      <c r="R25" s="377"/>
      <c r="S25" s="293" t="str">
        <f>IF(Summary!$AR84="E","E","")</f>
        <v/>
      </c>
      <c r="T25" s="293" t="str">
        <f>IF(Summary!$AS84="Y","R","")</f>
        <v/>
      </c>
      <c r="U25" s="607" t="s">
        <v>1136</v>
      </c>
      <c r="W25" s="476" t="str">
        <f>'Fun Patches'!C26</f>
        <v>&lt;List Patch Here&gt;</v>
      </c>
      <c r="X25" s="475" t="str">
        <f>IF(Summary!$AR134="E","E","")</f>
        <v/>
      </c>
      <c r="Y25" s="475" t="str">
        <f>IF(Summary!$AS134="Y","R","")</f>
        <v/>
      </c>
      <c r="AA25" s="472"/>
      <c r="AB25" s="287"/>
      <c r="AC25" s="288"/>
    </row>
    <row r="26" spans="2:29" ht="12.95" customHeight="1">
      <c r="B26" s="360"/>
      <c r="C26" s="365" t="s">
        <v>692</v>
      </c>
      <c r="D26" s="334" t="str">
        <f>IF(Badges!$Y680="A","/","")</f>
        <v/>
      </c>
      <c r="E26" s="334" t="str">
        <f>IF(Badges!$Y684="A","/","")</f>
        <v/>
      </c>
      <c r="F26" s="334" t="str">
        <f>IF(Badges!$Y688="A","/","")</f>
        <v/>
      </c>
      <c r="G26" s="334" t="str">
        <f>IF(Badges!$Y692="A","/","")</f>
        <v/>
      </c>
      <c r="H26" s="334" t="str">
        <f>IF(Badges!$Y696="A","/","")</f>
        <v/>
      </c>
      <c r="I26" s="301" t="str">
        <f>IF(Summary!$AR34="E","E","")</f>
        <v/>
      </c>
      <c r="J26" s="301" t="str">
        <f>IF(Summary!$AS34="Y","R","")</f>
        <v/>
      </c>
      <c r="K26" s="285" t="str">
        <f>IF(COUNT(#REF!)=2,MAX(#REF!),"")</f>
        <v/>
      </c>
      <c r="L26" s="398"/>
      <c r="M26" s="398"/>
      <c r="N26" s="399"/>
      <c r="O26" s="399"/>
      <c r="P26" s="399"/>
      <c r="Q26" s="399"/>
      <c r="R26" s="399"/>
      <c r="S26" s="470"/>
      <c r="T26" s="470"/>
      <c r="U26" s="607"/>
      <c r="W26" s="476" t="str">
        <f>'Fun Patches'!C27</f>
        <v>&lt;List Patch Here&gt;</v>
      </c>
      <c r="X26" s="475" t="str">
        <f>IF(Summary!$AR135="E","E","")</f>
        <v/>
      </c>
      <c r="Y26" s="475" t="str">
        <f>IF(Summary!$AS135="Y","R","")</f>
        <v/>
      </c>
      <c r="AA26" s="472"/>
      <c r="AB26" s="287"/>
      <c r="AC26" s="288"/>
    </row>
    <row r="27" spans="2:29" ht="12.95" customHeight="1" thickBot="1">
      <c r="B27" s="360"/>
      <c r="C27" s="374" t="s">
        <v>713</v>
      </c>
      <c r="D27" s="297" t="str">
        <f>IF(Badges!$Y703="A","/","")</f>
        <v/>
      </c>
      <c r="E27" s="297" t="str">
        <f>IF(Badges!$Y707="A","/","")</f>
        <v/>
      </c>
      <c r="F27" s="297" t="str">
        <f>IF(Badges!$Y711="A","/","")</f>
        <v/>
      </c>
      <c r="G27" s="297" t="str">
        <f>IF(Badges!$Y715="A","/","")</f>
        <v/>
      </c>
      <c r="H27" s="297" t="str">
        <f>IF(Badges!$Y719="A","/","")</f>
        <v/>
      </c>
      <c r="I27" s="295" t="str">
        <f>IF(Summary!$AR35="E","E","")</f>
        <v/>
      </c>
      <c r="J27" s="295" t="str">
        <f>IF(Summary!$AS35="Y","R","")</f>
        <v/>
      </c>
      <c r="L27" s="300"/>
      <c r="M27" s="300"/>
      <c r="N27" s="300"/>
      <c r="O27" s="300"/>
      <c r="P27" s="300"/>
      <c r="Q27" s="300"/>
      <c r="R27" s="300"/>
      <c r="S27" s="307"/>
      <c r="T27" s="307"/>
      <c r="U27" s="607"/>
      <c r="W27" s="476" t="str">
        <f>'Fun Patches'!C28</f>
        <v>&lt;List Patch Here&gt;</v>
      </c>
      <c r="X27" s="475" t="str">
        <f>IF(Summary!$AR136="E","E","")</f>
        <v/>
      </c>
      <c r="Y27" s="475" t="str">
        <f>IF(Summary!$AS136="Y","R","")</f>
        <v/>
      </c>
      <c r="AA27" s="472"/>
      <c r="AB27" s="287"/>
      <c r="AC27" s="288"/>
    </row>
    <row r="28" spans="2:29" ht="12.95" customHeight="1">
      <c r="B28" s="360"/>
      <c r="C28" s="365" t="s">
        <v>734</v>
      </c>
      <c r="D28" s="292" t="str">
        <f>IF(Badges!$Y726="A","/","")</f>
        <v/>
      </c>
      <c r="E28" s="292" t="str">
        <f>IF(Badges!$Y730="A","/","")</f>
        <v/>
      </c>
      <c r="F28" s="292" t="str">
        <f>IF(Badges!$Y734="A","/","")</f>
        <v/>
      </c>
      <c r="G28" s="292" t="str">
        <f>IF(Badges!$Y738="A","/","")</f>
        <v/>
      </c>
      <c r="H28" s="292" t="str">
        <f>IF(Badges!$Y742="A","/","")</f>
        <v/>
      </c>
      <c r="I28" s="293" t="str">
        <f>IF(Summary!$AR36="E","E","")</f>
        <v/>
      </c>
      <c r="J28" s="293" t="str">
        <f>IF(Summary!$AS36="Y","R","")</f>
        <v/>
      </c>
      <c r="L28" s="611" t="str">
        <f>'Age-Level'!C117</f>
        <v>Investiture</v>
      </c>
      <c r="M28" s="611"/>
      <c r="N28" s="611"/>
      <c r="O28" s="611"/>
      <c r="P28" s="611"/>
      <c r="Q28" s="611"/>
      <c r="R28" s="613"/>
      <c r="S28" s="293" t="str">
        <f>IF(Summary!$AR108="E","E","")</f>
        <v/>
      </c>
      <c r="T28" s="293" t="str">
        <f>IF(Summary!$AS108="Y","R","")</f>
        <v/>
      </c>
      <c r="U28" s="607"/>
      <c r="W28" s="476" t="str">
        <f>'Fun Patches'!C29</f>
        <v>&lt;List Patch Here&gt;</v>
      </c>
      <c r="X28" s="475" t="str">
        <f>IF(Summary!$AR137="E","E","")</f>
        <v/>
      </c>
      <c r="Y28" s="475" t="str">
        <f>IF(Summary!$AS137="Y","R","")</f>
        <v/>
      </c>
      <c r="AA28" s="472"/>
      <c r="AB28" s="287"/>
      <c r="AC28" s="288"/>
    </row>
    <row r="29" spans="2:29" ht="12.95" customHeight="1">
      <c r="B29" s="360"/>
      <c r="C29" s="365" t="s">
        <v>1059</v>
      </c>
      <c r="D29" s="334" t="str">
        <f>IF(Badges!$Y103="A","/","")</f>
        <v/>
      </c>
      <c r="E29" s="334" t="str">
        <f>IF(Badges!$Y107="A","/","")</f>
        <v/>
      </c>
      <c r="F29" s="334" t="str">
        <f>IF(Badges!$Y111="A","/","")</f>
        <v/>
      </c>
      <c r="G29" s="334" t="str">
        <f>IF(Badges!$Y115="A","/","")</f>
        <v/>
      </c>
      <c r="H29" s="334" t="str">
        <f>IF(Badges!$Y119="A","/","")</f>
        <v/>
      </c>
      <c r="I29" s="301" t="str">
        <f>IF(Summary!$AR8="E","E","")</f>
        <v/>
      </c>
      <c r="J29" s="301" t="str">
        <f>IF(Summary!$AS8="Y","R","")</f>
        <v/>
      </c>
      <c r="L29" s="611" t="str">
        <f>'Age-Level'!C118</f>
        <v>Rededication (1st year)</v>
      </c>
      <c r="M29" s="611"/>
      <c r="N29" s="611"/>
      <c r="O29" s="611"/>
      <c r="P29" s="611"/>
      <c r="Q29" s="611"/>
      <c r="R29" s="613"/>
      <c r="S29" s="293" t="str">
        <f>IF(Summary!$AR109="E","E","")</f>
        <v/>
      </c>
      <c r="T29" s="293" t="str">
        <f>IF(Summary!$AS109="Y","R","")</f>
        <v/>
      </c>
      <c r="U29" s="607"/>
      <c r="W29" s="476" t="str">
        <f>'Fun Patches'!C30</f>
        <v>&lt;List Patch Here&gt;</v>
      </c>
      <c r="X29" s="475" t="str">
        <f>IF(Summary!$AR138="E","E","")</f>
        <v/>
      </c>
      <c r="Y29" s="475" t="str">
        <f>IF(Summary!$AS138="Y","R","")</f>
        <v/>
      </c>
      <c r="AA29" s="472"/>
      <c r="AB29" s="287"/>
      <c r="AC29" s="288"/>
    </row>
    <row r="30" spans="2:29" ht="12.95" customHeight="1" thickBot="1">
      <c r="B30" s="360"/>
      <c r="C30" s="369" t="s">
        <v>1095</v>
      </c>
      <c r="D30" s="297" t="str">
        <f>IF(Badges!$Y749="A","/","")</f>
        <v/>
      </c>
      <c r="E30" s="297" t="str">
        <f>IF(Badges!$Y753="A","/","")</f>
        <v/>
      </c>
      <c r="F30" s="297" t="str">
        <f>IF(Badges!$Y757="A","/","")</f>
        <v/>
      </c>
      <c r="G30" s="297" t="str">
        <f>IF(Badges!$Y761="A","/","")</f>
        <v/>
      </c>
      <c r="H30" s="297" t="str">
        <f>IF(Badges!$Y765="A","/","")</f>
        <v/>
      </c>
      <c r="I30" s="295" t="str">
        <f>IF(Summary!$AR37="E","E","")</f>
        <v/>
      </c>
      <c r="J30" s="295" t="str">
        <f>IF(Summary!$AS37="Y","R","")</f>
        <v/>
      </c>
      <c r="L30" s="611" t="str">
        <f>'Age-Level'!C119</f>
        <v>Rededication (2nd year)</v>
      </c>
      <c r="M30" s="611"/>
      <c r="N30" s="611"/>
      <c r="O30" s="611"/>
      <c r="P30" s="611"/>
      <c r="Q30" s="611"/>
      <c r="R30" s="613"/>
      <c r="S30" s="293" t="str">
        <f>IF(Summary!$AR110="E","E","")</f>
        <v/>
      </c>
      <c r="T30" s="293" t="str">
        <f>IF(Summary!$AS110="Y","R","")</f>
        <v/>
      </c>
      <c r="U30" s="607"/>
      <c r="W30" s="476" t="str">
        <f>'Fun Patches'!C31</f>
        <v>&lt;List Patch Here&gt;</v>
      </c>
      <c r="X30" s="475" t="str">
        <f>IF(Summary!$AR139="E","E","")</f>
        <v/>
      </c>
      <c r="Y30" s="475" t="str">
        <f>IF(Summary!$AS139="Y","R","")</f>
        <v/>
      </c>
      <c r="AA30" s="472"/>
      <c r="AB30" s="287"/>
      <c r="AC30" s="288"/>
    </row>
    <row r="31" spans="2:29" ht="12.95" customHeight="1">
      <c r="B31" s="360"/>
      <c r="C31" s="370" t="s">
        <v>756</v>
      </c>
      <c r="D31" s="292" t="str">
        <f>IF(Badges!$Y772="A","/","")</f>
        <v/>
      </c>
      <c r="E31" s="292" t="str">
        <f>IF(Badges!$Y776="A","/","")</f>
        <v/>
      </c>
      <c r="F31" s="292" t="str">
        <f>IF(Badges!$Y780="A","/","")</f>
        <v/>
      </c>
      <c r="G31" s="292" t="str">
        <f>IF(Badges!$Y784="A","/","")</f>
        <v/>
      </c>
      <c r="H31" s="292" t="str">
        <f>IF(Badges!$Y788="A","/","")</f>
        <v/>
      </c>
      <c r="I31" s="293" t="str">
        <f>IF(Summary!$AR38="E","E","")</f>
        <v/>
      </c>
      <c r="J31" s="293" t="str">
        <f>IF(Summary!$AS38="Y","R","")</f>
        <v/>
      </c>
      <c r="L31" s="611" t="str">
        <f>'Age-Level'!C120</f>
        <v>Rededication (3rd year)</v>
      </c>
      <c r="M31" s="611"/>
      <c r="N31" s="611"/>
      <c r="O31" s="611"/>
      <c r="P31" s="611"/>
      <c r="Q31" s="611"/>
      <c r="R31" s="613"/>
      <c r="S31" s="293" t="str">
        <f>IF(Summary!$AR111="E","E","")</f>
        <v/>
      </c>
      <c r="T31" s="293" t="str">
        <f>IF(Summary!$AS111="Y","R","")</f>
        <v/>
      </c>
      <c r="U31" s="607"/>
      <c r="W31" s="476" t="str">
        <f>'Fun Patches'!C32</f>
        <v>&lt;List Patch Here&gt;</v>
      </c>
      <c r="X31" s="475" t="str">
        <f>IF(Summary!$AR140="E","E","")</f>
        <v/>
      </c>
      <c r="Y31" s="475" t="str">
        <f>IF(Summary!$AS140="Y","R","")</f>
        <v/>
      </c>
      <c r="AA31" s="472"/>
      <c r="AB31" s="287"/>
      <c r="AC31" s="288"/>
    </row>
    <row r="32" spans="2:29" ht="12.95" customHeight="1" thickBot="1">
      <c r="B32" s="360"/>
      <c r="C32" s="374" t="s">
        <v>777</v>
      </c>
      <c r="D32" s="297" t="str">
        <f>IF(Badges!$Y791="C","/","")</f>
        <v/>
      </c>
      <c r="E32" s="297" t="str">
        <f>IF(Badges!$Y792="C","/","")</f>
        <v/>
      </c>
      <c r="F32" s="297" t="str">
        <f>IF(Badges!$Y793="C","/","")</f>
        <v/>
      </c>
      <c r="G32" s="297" t="str">
        <f>IF(Badges!$Y794="C","/","")</f>
        <v/>
      </c>
      <c r="H32" s="297" t="str">
        <f>IF(Badges!$Y795="C","/","")</f>
        <v/>
      </c>
      <c r="I32" s="295" t="str">
        <f>IF(Summary!$AR39="E","E","")</f>
        <v/>
      </c>
      <c r="J32" s="295" t="str">
        <f>IF(Summary!$AS39="Y","R","")</f>
        <v/>
      </c>
      <c r="L32" s="398"/>
      <c r="M32" s="398"/>
      <c r="N32" s="399"/>
      <c r="O32" s="399"/>
      <c r="P32" s="399"/>
      <c r="Q32" s="399"/>
      <c r="R32" s="399"/>
      <c r="S32" s="470"/>
      <c r="T32" s="470"/>
      <c r="U32" s="607"/>
      <c r="W32" s="476" t="str">
        <f>'Fun Patches'!C33</f>
        <v>&lt;List Patch Here&gt;</v>
      </c>
      <c r="X32" s="475" t="str">
        <f>IF(Summary!$AR141="E","E","")</f>
        <v/>
      </c>
      <c r="Y32" s="475" t="str">
        <f>IF(Summary!$AS141="Y","R","")</f>
        <v/>
      </c>
      <c r="AA32" s="472"/>
      <c r="AB32" s="287"/>
      <c r="AC32" s="288"/>
    </row>
    <row r="33" spans="2:29" ht="12.95" customHeight="1">
      <c r="B33" s="360"/>
      <c r="C33" s="361" t="s">
        <v>1096</v>
      </c>
      <c r="D33" s="292" t="str">
        <f>IF(Badges!$Y802="A","/","")</f>
        <v/>
      </c>
      <c r="E33" s="292" t="str">
        <f>IF(Badges!$Y806="A","/","")</f>
        <v/>
      </c>
      <c r="F33" s="292" t="str">
        <f>IF(Badges!$Y810="A","/","")</f>
        <v/>
      </c>
      <c r="G33" s="292" t="str">
        <f>IF(Badges!$Y814="A","/","")</f>
        <v/>
      </c>
      <c r="H33" s="292" t="str">
        <f>IF(Badges!$Y818="A","/","")</f>
        <v/>
      </c>
      <c r="I33" s="293" t="str">
        <f>IF(Summary!$AR40="E","E","")</f>
        <v/>
      </c>
      <c r="J33" s="293" t="str">
        <f>IF(Summary!$AS40="Y","R","")</f>
        <v/>
      </c>
      <c r="L33" s="300"/>
      <c r="M33" s="300"/>
      <c r="N33" s="300"/>
      <c r="O33" s="300"/>
      <c r="P33" s="300"/>
      <c r="Q33" s="300"/>
      <c r="R33" s="300"/>
      <c r="S33" s="307"/>
      <c r="T33" s="307"/>
      <c r="U33" s="607"/>
      <c r="W33" s="476" t="str">
        <f>'Fun Patches'!C34</f>
        <v>&lt;List Patch Here&gt;</v>
      </c>
      <c r="X33" s="475" t="str">
        <f>IF(Summary!$AR142="E","E","")</f>
        <v/>
      </c>
      <c r="Y33" s="475" t="str">
        <f>IF(Summary!$AS142="Y","R","")</f>
        <v/>
      </c>
      <c r="AA33" s="472"/>
      <c r="AB33" s="287"/>
      <c r="AC33" s="288"/>
    </row>
    <row r="34" spans="2:29" ht="12.95" customHeight="1">
      <c r="B34" s="360"/>
      <c r="C34" s="369" t="s">
        <v>1060</v>
      </c>
      <c r="D34" s="334" t="str">
        <f>IF(Badges!$Y825="A","/","")</f>
        <v/>
      </c>
      <c r="E34" s="334" t="str">
        <f>IF(Badges!$Y829="A","/","")</f>
        <v/>
      </c>
      <c r="F34" s="334" t="str">
        <f>IF(Badges!$Y833="A","/","")</f>
        <v/>
      </c>
      <c r="G34" s="334" t="str">
        <f>IF(Badges!$Y837="A","/","")</f>
        <v/>
      </c>
      <c r="H34" s="334" t="str">
        <f>IF(Badges!$Y841="A","/","")</f>
        <v/>
      </c>
      <c r="I34" s="301" t="str">
        <f>IF(Summary!$AR41="E","E","")</f>
        <v/>
      </c>
      <c r="J34" s="301" t="str">
        <f>IF(Summary!$AS41="Y","R","")</f>
        <v/>
      </c>
      <c r="L34" s="612" t="str">
        <f>'Council Own'!B6</f>
        <v>&lt;&lt;List Badge 1 Here&gt;&gt;</v>
      </c>
      <c r="M34" s="613"/>
      <c r="N34" s="292" t="str">
        <f>IF('Council Own'!$Y11="A","/","")</f>
        <v/>
      </c>
      <c r="O34" s="292" t="str">
        <f>IF('Council Own'!$Y15="A","/","")</f>
        <v/>
      </c>
      <c r="P34" s="292" t="str">
        <f>IF('Council Own'!$Y19="A","/","")</f>
        <v/>
      </c>
      <c r="Q34" s="292" t="str">
        <f>IF('Council Own'!$Y23="A","/","")</f>
        <v/>
      </c>
      <c r="R34" s="292" t="str">
        <f>IF('Council Own'!$Y27="A","/","")</f>
        <v/>
      </c>
      <c r="S34" s="293" t="str">
        <f>IF(Summary!$AR86="E","E","")</f>
        <v/>
      </c>
      <c r="T34" s="308" t="str">
        <f>IF(Summary!$AS86="Y","R","")</f>
        <v/>
      </c>
      <c r="U34" s="607"/>
      <c r="W34" s="476" t="str">
        <f>'Fun Patches'!C35</f>
        <v>&lt;List Patch Here&gt;</v>
      </c>
      <c r="X34" s="475" t="str">
        <f>IF(Summary!$AR143="E","E","")</f>
        <v/>
      </c>
      <c r="Y34" s="475" t="str">
        <f>IF(Summary!$AS143="Y","R","")</f>
        <v/>
      </c>
      <c r="AA34" s="472"/>
      <c r="AB34" s="287"/>
      <c r="AC34" s="288"/>
    </row>
    <row r="35" spans="2:29" ht="12.95" customHeight="1">
      <c r="L35" s="612" t="str">
        <f>'Council Own'!B30</f>
        <v>&lt;&lt;List Badge 2 Here&gt;&gt;</v>
      </c>
      <c r="M35" s="613"/>
      <c r="N35" s="292" t="str">
        <f>IF('Council Own'!$Y35="A","/","")</f>
        <v/>
      </c>
      <c r="O35" s="292" t="str">
        <f>IF('Council Own'!$Y39="A","/","")</f>
        <v/>
      </c>
      <c r="P35" s="292" t="str">
        <f>IF('Council Own'!$Y43="A","/","")</f>
        <v/>
      </c>
      <c r="Q35" s="292" t="str">
        <f>IF('Council Own'!$Y47="A","/","")</f>
        <v/>
      </c>
      <c r="R35" s="292" t="str">
        <f>IF('Council Own'!$Y51="A","/","")</f>
        <v/>
      </c>
      <c r="S35" s="293" t="str">
        <f>IF(Summary!$AR87="E","E","")</f>
        <v/>
      </c>
      <c r="T35" s="308" t="str">
        <f>IF(Summary!$AS87="Y","R","")</f>
        <v/>
      </c>
      <c r="U35" s="607"/>
      <c r="W35" s="476" t="str">
        <f>'Fun Patches'!C36</f>
        <v>&lt;List Patch Here&gt;</v>
      </c>
      <c r="X35" s="475" t="str">
        <f>IF(Summary!$AR144="E","E","")</f>
        <v/>
      </c>
      <c r="Y35" s="475" t="str">
        <f>IF(Summary!$AS144="Y","R","")</f>
        <v/>
      </c>
      <c r="AA35" s="472"/>
      <c r="AB35" s="287"/>
      <c r="AC35" s="288"/>
    </row>
    <row r="36" spans="2:29" ht="12.95" customHeight="1">
      <c r="L36" s="614" t="str">
        <f>'Council Own'!B54</f>
        <v>&lt;&lt;List Badge 3 Here&gt;&gt;</v>
      </c>
      <c r="M36" s="615"/>
      <c r="N36" s="334" t="str">
        <f>IF('Council Own'!$Y59="A","/","")</f>
        <v/>
      </c>
      <c r="O36" s="334" t="str">
        <f>IF('Council Own'!$Y63="A","/","")</f>
        <v/>
      </c>
      <c r="P36" s="334" t="str">
        <f>IF('Council Own'!$Y67="A","/","")</f>
        <v/>
      </c>
      <c r="Q36" s="334" t="str">
        <f>IF('Council Own'!$Y71="A","/","")</f>
        <v/>
      </c>
      <c r="R36" s="334" t="str">
        <f>IF('Council Own'!$Y75="A","/","")</f>
        <v/>
      </c>
      <c r="S36" s="301" t="str">
        <f>IF(Summary!$AR88="E","E","")</f>
        <v/>
      </c>
      <c r="T36" s="335" t="str">
        <f>IF(Summary!$AS88="Y","R","")</f>
        <v/>
      </c>
      <c r="U36" s="607"/>
      <c r="W36" s="476" t="str">
        <f>'Fun Patches'!C37</f>
        <v>&lt;List Patch Here&gt;</v>
      </c>
      <c r="X36" s="475" t="str">
        <f>IF(Summary!$AR145="E","E","")</f>
        <v/>
      </c>
      <c r="Y36" s="475" t="str">
        <f>IF(Summary!$AS145="Y","R","")</f>
        <v/>
      </c>
      <c r="AA36" s="472"/>
      <c r="AB36" s="287"/>
      <c r="AC36" s="288"/>
    </row>
    <row r="37" spans="2:29" ht="12.95" customHeight="1">
      <c r="B37" s="382"/>
      <c r="C37" s="361" t="s">
        <v>509</v>
      </c>
      <c r="D37" s="292" t="str">
        <f>IF(Badges!$Y473="A","/","")</f>
        <v/>
      </c>
      <c r="E37" s="292" t="str">
        <f>IF(Badges!$Y477="A","/","")</f>
        <v/>
      </c>
      <c r="F37" s="292" t="str">
        <f>IF(Badges!$Y481="A","/","")</f>
        <v/>
      </c>
      <c r="G37" s="292" t="str">
        <f>IF(Badges!$Y485="A","/","")</f>
        <v/>
      </c>
      <c r="H37" s="292" t="str">
        <f>IF(Badges!$Y489="A","/","")</f>
        <v/>
      </c>
      <c r="I37" s="293" t="str">
        <f>IF(Summary!$AR25="E","E","")</f>
        <v/>
      </c>
      <c r="J37" s="293" t="str">
        <f>IF(Summary!$AS25="Y","R","")</f>
        <v/>
      </c>
      <c r="L37" s="614" t="str">
        <f>'Council Own'!B78</f>
        <v>&lt;&lt;List Badge 4 Here&gt;&gt;</v>
      </c>
      <c r="M37" s="615"/>
      <c r="N37" s="334" t="str">
        <f>IF('Council Own'!$Y83="A","/","")</f>
        <v/>
      </c>
      <c r="O37" s="334" t="str">
        <f>IF('Council Own'!$Y87="A","/","")</f>
        <v/>
      </c>
      <c r="P37" s="334" t="str">
        <f>IF('Council Own'!$Y91="A","/","")</f>
        <v/>
      </c>
      <c r="Q37" s="334" t="str">
        <f>IF('Council Own'!$Y95="A","/","")</f>
        <v/>
      </c>
      <c r="R37" s="334" t="str">
        <f>IF('Council Own'!$Y99="A","/","")</f>
        <v/>
      </c>
      <c r="S37" s="301" t="str">
        <f>IF(Summary!$AR89="E","E","")</f>
        <v/>
      </c>
      <c r="T37" s="335" t="str">
        <f>IF(Summary!$AS89="Y","R","")</f>
        <v/>
      </c>
      <c r="U37" s="607"/>
      <c r="W37" s="476" t="str">
        <f>'Fun Patches'!C38</f>
        <v>&lt;List Patch Here&gt;</v>
      </c>
      <c r="X37" s="475" t="str">
        <f>IF(Summary!$AR146="E","E","")</f>
        <v/>
      </c>
      <c r="Y37" s="475" t="str">
        <f>IF(Summary!$AS146="Y","R","")</f>
        <v/>
      </c>
      <c r="AA37" s="472"/>
      <c r="AB37" s="287"/>
      <c r="AC37" s="288"/>
    </row>
    <row r="38" spans="2:29" ht="12.95" customHeight="1" thickBot="1">
      <c r="B38" s="383"/>
      <c r="C38" s="374" t="s">
        <v>676</v>
      </c>
      <c r="D38" s="297" t="str">
        <f>IF(Badges!$Y657="A","/","")</f>
        <v/>
      </c>
      <c r="E38" s="297" t="str">
        <f>IF(Badges!$Y661="A","/","")</f>
        <v/>
      </c>
      <c r="F38" s="297" t="str">
        <f>IF(Badges!$Y665="A","/","")</f>
        <v/>
      </c>
      <c r="G38" s="297" t="str">
        <f>IF(Badges!$Y669="A","/","")</f>
        <v/>
      </c>
      <c r="H38" s="297" t="str">
        <f>IF(Badges!$Y673="A","/","")</f>
        <v/>
      </c>
      <c r="I38" s="295" t="str">
        <f>IF(Summary!$AR33="E","E","")</f>
        <v/>
      </c>
      <c r="J38" s="295" t="str">
        <f>IF(Summary!$AS33="Y","R","")</f>
        <v/>
      </c>
      <c r="L38" s="614" t="str">
        <f>'Council Own'!B102</f>
        <v>&lt;&lt;List Badge 5 Here&gt;&gt;</v>
      </c>
      <c r="M38" s="615"/>
      <c r="N38" s="334" t="str">
        <f>IF('Council Own'!$Y107="A","/","")</f>
        <v/>
      </c>
      <c r="O38" s="334" t="str">
        <f>IF('Council Own'!$Y111="A","/","")</f>
        <v/>
      </c>
      <c r="P38" s="334" t="str">
        <f>IF('Council Own'!$Y115="A","/","")</f>
        <v/>
      </c>
      <c r="Q38" s="334" t="str">
        <f>IF('Council Own'!$Y119="A","/","")</f>
        <v/>
      </c>
      <c r="R38" s="334" t="str">
        <f>IF('Council Own'!$Y123="A","/","")</f>
        <v/>
      </c>
      <c r="S38" s="301" t="str">
        <f>IF(Summary!$AR90="E","E","")</f>
        <v/>
      </c>
      <c r="T38" s="335" t="str">
        <f>IF(Summary!$AS90="Y","R","")</f>
        <v/>
      </c>
      <c r="U38" s="607"/>
      <c r="W38" s="476" t="str">
        <f>'Fun Patches'!C39</f>
        <v>&lt;List Patch Here&gt;</v>
      </c>
      <c r="X38" s="475" t="str">
        <f>IF(Summary!$AR147="E","E","")</f>
        <v/>
      </c>
      <c r="Y38" s="475" t="str">
        <f>IF(Summary!$AS147="Y","R","")</f>
        <v/>
      </c>
      <c r="AA38" s="472"/>
      <c r="AB38" s="287"/>
      <c r="AC38" s="288"/>
    </row>
    <row r="39" spans="2:29" ht="12.95" customHeight="1">
      <c r="B39" s="383"/>
      <c r="C39" s="361" t="s">
        <v>498</v>
      </c>
      <c r="D39" s="292" t="str">
        <f>IF(Badges!$Y458="A","/","")</f>
        <v/>
      </c>
      <c r="E39" s="292" t="str">
        <f>IF(Badges!$Y460="A","/","")</f>
        <v/>
      </c>
      <c r="F39" s="292" t="str">
        <f>IF(Badges!$Y462="A","/","")</f>
        <v/>
      </c>
      <c r="G39" s="292" t="str">
        <f>IF(Badges!$Y464="A","/","")</f>
        <v/>
      </c>
      <c r="H39" s="292" t="str">
        <f>IF(Badges!$Y466="A","/","")</f>
        <v/>
      </c>
      <c r="I39" s="293" t="str">
        <f>IF(Summary!$AR24="E","E","")</f>
        <v/>
      </c>
      <c r="J39" s="293" t="str">
        <f>IF(Summary!$AS24="Y","R","")</f>
        <v/>
      </c>
      <c r="L39" s="614" t="str">
        <f>'Council Own'!B125</f>
        <v>&lt;&lt;List Badge 6 Here&gt;&gt;</v>
      </c>
      <c r="M39" s="615"/>
      <c r="N39" s="334" t="str">
        <f>IF('Council Own'!$Y130="A","/","")</f>
        <v/>
      </c>
      <c r="O39" s="334" t="str">
        <f>IF('Council Own'!$Y134="A","/","")</f>
        <v/>
      </c>
      <c r="P39" s="334" t="str">
        <f>IF('Council Own'!$Y138="A","/","")</f>
        <v/>
      </c>
      <c r="Q39" s="334" t="str">
        <f>IF('Council Own'!$Y142="A","/","")</f>
        <v/>
      </c>
      <c r="R39" s="334" t="str">
        <f>IF('Council Own'!$Y146="A","/","")</f>
        <v/>
      </c>
      <c r="S39" s="301" t="str">
        <f>IF(Summary!$AR91="E","E","")</f>
        <v/>
      </c>
      <c r="T39" s="335" t="str">
        <f>IF(Summary!$AS91="Y","R","")</f>
        <v/>
      </c>
      <c r="U39" s="607"/>
      <c r="W39" s="476" t="str">
        <f>'Fun Patches'!C40</f>
        <v>&lt;List Patch Here&gt;</v>
      </c>
      <c r="X39" s="475" t="str">
        <f>IF(Summary!$AR148="E","E","")</f>
        <v/>
      </c>
      <c r="Y39" s="475" t="str">
        <f>IF(Summary!$AS148="Y","R","")</f>
        <v/>
      </c>
      <c r="AA39" s="472"/>
      <c r="AB39" s="287"/>
      <c r="AC39" s="288"/>
    </row>
    <row r="40" spans="2:29" ht="12.95" customHeight="1">
      <c r="B40" s="384"/>
      <c r="C40" s="369" t="s">
        <v>340</v>
      </c>
      <c r="D40" s="292" t="str">
        <f>IF(Badges!$Y284="A","/","")</f>
        <v/>
      </c>
      <c r="E40" s="292" t="str">
        <f>IF(Badges!$Y286="A","/","")</f>
        <v/>
      </c>
      <c r="F40" s="292" t="str">
        <f>IF(Badges!$Y288="A","/","")</f>
        <v/>
      </c>
      <c r="G40" s="292" t="str">
        <f>IF(Badges!$Y290="A","/","")</f>
        <v/>
      </c>
      <c r="H40" s="292" t="str">
        <f>IF(Badges!$Y292="A","/","")</f>
        <v/>
      </c>
      <c r="I40" s="293" t="str">
        <f>IF(Summary!$AR16="E","E","")</f>
        <v/>
      </c>
      <c r="J40" s="293" t="str">
        <f>IF(Summary!$AS16="Y","R","")</f>
        <v/>
      </c>
      <c r="L40" s="614" t="str">
        <f>'Council Own'!B149</f>
        <v>&lt;&lt;List Badge 7 Here&gt;&gt;</v>
      </c>
      <c r="M40" s="615"/>
      <c r="N40" s="334" t="str">
        <f>IF('Council Own'!$Y154="A","/","")</f>
        <v/>
      </c>
      <c r="O40" s="334" t="str">
        <f>IF('Council Own'!$Y158="A","/","")</f>
        <v/>
      </c>
      <c r="P40" s="334" t="str">
        <f>IF('Council Own'!$Y162="A","/","")</f>
        <v/>
      </c>
      <c r="Q40" s="334" t="str">
        <f>IF('Council Own'!$Y166="A","/","")</f>
        <v/>
      </c>
      <c r="R40" s="334" t="str">
        <f>IF('Council Own'!$Y170="A","/","")</f>
        <v/>
      </c>
      <c r="S40" s="301" t="str">
        <f>IF(Summary!$AR92="E","E","")</f>
        <v/>
      </c>
      <c r="T40" s="335" t="str">
        <f>IF(Summary!$AS92="Y","R","")</f>
        <v/>
      </c>
      <c r="U40" s="607"/>
      <c r="W40" s="476" t="str">
        <f>'Fun Patches'!C41</f>
        <v>&lt;List Patch Here&gt;</v>
      </c>
      <c r="X40" s="475" t="str">
        <f>IF(Summary!$AR149="E","E","")</f>
        <v/>
      </c>
      <c r="Y40" s="475" t="str">
        <f>IF(Summary!$AS149="Y","R","")</f>
        <v/>
      </c>
      <c r="AA40" s="472"/>
      <c r="AB40" s="287"/>
      <c r="AC40" s="288"/>
    </row>
    <row r="41" spans="2:29" ht="12.95" customHeight="1">
      <c r="L41" s="614" t="str">
        <f>'Council Own'!B173</f>
        <v>&lt;&lt;List Badge 8 Here&gt;&gt;</v>
      </c>
      <c r="M41" s="615"/>
      <c r="N41" s="334" t="str">
        <f>IF('Council Own'!$Y178="A","/","")</f>
        <v/>
      </c>
      <c r="O41" s="334" t="str">
        <f>IF('Council Own'!$Y182="A","/","")</f>
        <v/>
      </c>
      <c r="P41" s="334" t="str">
        <f>IF('Council Own'!$Y186="A","/","")</f>
        <v/>
      </c>
      <c r="Q41" s="334" t="str">
        <f>IF('Council Own'!$Y190="A","/","")</f>
        <v/>
      </c>
      <c r="R41" s="334" t="str">
        <f>IF('Council Own'!$Y194="A","/","")</f>
        <v/>
      </c>
      <c r="S41" s="301" t="str">
        <f>IF(Summary!$AR93="E","E","")</f>
        <v/>
      </c>
      <c r="T41" s="335" t="str">
        <f>IF(Summary!$AS93="Y","R","")</f>
        <v/>
      </c>
      <c r="U41" s="607"/>
      <c r="W41" s="476" t="str">
        <f>'Fun Patches'!C42</f>
        <v>&lt;List Patch Here&gt;</v>
      </c>
      <c r="X41" s="475" t="str">
        <f>IF(Summary!$AR150="E","E","")</f>
        <v/>
      </c>
      <c r="Y41" s="475" t="str">
        <f>IF(Summary!$AS150="Y","R","")</f>
        <v/>
      </c>
      <c r="AA41" s="472"/>
      <c r="AB41" s="287"/>
      <c r="AC41" s="288"/>
    </row>
    <row r="42" spans="2:29" ht="12.95" customHeight="1">
      <c r="L42" s="614" t="str">
        <f>'Council Own'!B197</f>
        <v>&lt;&lt;List Badge 9 Here&gt;&gt;</v>
      </c>
      <c r="M42" s="615"/>
      <c r="N42" s="334" t="str">
        <f>IF('Council Own'!$Y202="A","/","")</f>
        <v/>
      </c>
      <c r="O42" s="334" t="str">
        <f>IF('Council Own'!$Y206="A","/","")</f>
        <v/>
      </c>
      <c r="P42" s="334" t="str">
        <f>IF('Council Own'!$Y210="A","/","")</f>
        <v/>
      </c>
      <c r="Q42" s="334" t="str">
        <f>IF('Council Own'!$Y214="A","/","")</f>
        <v/>
      </c>
      <c r="R42" s="334" t="str">
        <f>IF('Council Own'!$Y218="A","/","")</f>
        <v/>
      </c>
      <c r="S42" s="301" t="str">
        <f>IF(Summary!$AR94="E","E","")</f>
        <v/>
      </c>
      <c r="T42" s="335" t="str">
        <f>IF(Summary!$AS94="Y","R","")</f>
        <v/>
      </c>
      <c r="U42" s="607"/>
      <c r="W42" s="476" t="str">
        <f>'Fun Patches'!C43</f>
        <v>&lt;List Patch Here&gt;</v>
      </c>
      <c r="X42" s="475" t="str">
        <f>IF(Summary!$AR151="E","E","")</f>
        <v/>
      </c>
      <c r="Y42" s="475" t="str">
        <f>IF(Summary!$AS151="Y","R","")</f>
        <v/>
      </c>
      <c r="AA42" s="472"/>
      <c r="AB42" s="287"/>
      <c r="AC42" s="288"/>
    </row>
    <row r="43" spans="2:29" ht="12.95" customHeight="1">
      <c r="B43" s="360"/>
      <c r="C43" s="361" t="s">
        <v>1061</v>
      </c>
      <c r="D43" s="292" t="str">
        <f>IF(Badges!$Y846="C","/","")</f>
        <v/>
      </c>
      <c r="E43" s="292" t="str">
        <f>IF(Badges!$Y847="C","/","")</f>
        <v/>
      </c>
      <c r="F43" s="292" t="str">
        <f>IF(Badges!$Y848="C","/","")</f>
        <v/>
      </c>
      <c r="G43" s="292" t="str">
        <f>IF(Badges!$Y849="C","/","")</f>
        <v/>
      </c>
      <c r="H43" s="292" t="str">
        <f>IF(Badges!$Y850="C","/","")</f>
        <v/>
      </c>
      <c r="I43" s="293" t="str">
        <f>IF(Summary!$AR43="E","E","")</f>
        <v/>
      </c>
      <c r="J43" s="293" t="str">
        <f>IF(Summary!$AS43="Y","R","")</f>
        <v/>
      </c>
      <c r="L43" s="614" t="str">
        <f>'Council Own'!B221</f>
        <v>&lt;&lt;List Badge 10 Here&gt;&gt;</v>
      </c>
      <c r="M43" s="615"/>
      <c r="N43" s="334" t="str">
        <f>IF('Council Own'!$Y226="A","/","")</f>
        <v/>
      </c>
      <c r="O43" s="334" t="str">
        <f>IF('Council Own'!$Y230="A","/","")</f>
        <v/>
      </c>
      <c r="P43" s="334" t="str">
        <f>IF('Council Own'!$Y234="A","/","")</f>
        <v/>
      </c>
      <c r="Q43" s="334" t="str">
        <f>IF('Council Own'!$Y238="A","/","")</f>
        <v/>
      </c>
      <c r="R43" s="334" t="str">
        <f>IF('Council Own'!$Y242="A","/","")</f>
        <v/>
      </c>
      <c r="S43" s="301" t="str">
        <f>IF(Summary!$AR95="E","E","")</f>
        <v/>
      </c>
      <c r="T43" s="335" t="str">
        <f>IF(Summary!$AS95="Y","R","")</f>
        <v/>
      </c>
      <c r="U43" s="607"/>
      <c r="W43" s="476" t="str">
        <f>'Fun Patches'!C44</f>
        <v>&lt;List Patch Here&gt;</v>
      </c>
      <c r="X43" s="475" t="str">
        <f>IF(Summary!$AR152="E","E","")</f>
        <v/>
      </c>
      <c r="Y43" s="475" t="str">
        <f>IF(Summary!$AS152="Y","R","")</f>
        <v/>
      </c>
      <c r="AA43" s="472"/>
      <c r="AB43" s="287"/>
      <c r="AC43" s="288"/>
    </row>
    <row r="44" spans="2:29" ht="12.95" customHeight="1">
      <c r="B44" s="360"/>
      <c r="C44" s="365" t="s">
        <v>1062</v>
      </c>
      <c r="D44" s="292" t="str">
        <f>IF(Badges!$Y853="C","/","")</f>
        <v/>
      </c>
      <c r="E44" s="292" t="str">
        <f>IF(Badges!$Y854="C","/","")</f>
        <v/>
      </c>
      <c r="F44" s="292" t="str">
        <f>IF(Badges!$Y855="C","/","")</f>
        <v/>
      </c>
      <c r="G44" s="292" t="str">
        <f>IF(Badges!$Y856="C","/","")</f>
        <v/>
      </c>
      <c r="H44" s="292" t="str">
        <f>IF(Badges!$Y857="C","/","")</f>
        <v/>
      </c>
      <c r="I44" s="293" t="str">
        <f>IF(Summary!$AR44="E","E","")</f>
        <v/>
      </c>
      <c r="J44" s="293" t="str">
        <f>IF(Summary!$AS44="Y","R","")</f>
        <v/>
      </c>
      <c r="U44" s="607"/>
      <c r="W44" s="476" t="str">
        <f>'Fun Patches'!C45</f>
        <v>&lt;List Patch Here&gt;</v>
      </c>
      <c r="X44" s="475" t="str">
        <f>IF(Summary!$AR153="E","E","")</f>
        <v/>
      </c>
      <c r="Y44" s="475" t="str">
        <f>IF(Summary!$AS153="Y","R","")</f>
        <v/>
      </c>
      <c r="AA44" s="472"/>
      <c r="AB44" s="287"/>
      <c r="AC44" s="288"/>
    </row>
    <row r="45" spans="2:29" ht="12.95" customHeight="1" thickBot="1">
      <c r="B45" s="360"/>
      <c r="C45" s="374" t="s">
        <v>1063</v>
      </c>
      <c r="D45" s="297" t="str">
        <f>IF(Badges!$Y860="C","/","")</f>
        <v/>
      </c>
      <c r="E45" s="297" t="str">
        <f>IF(Badges!$Y861="C","/","")</f>
        <v/>
      </c>
      <c r="F45" s="297" t="str">
        <f>IF(Badges!$Y862="C","/","")</f>
        <v/>
      </c>
      <c r="G45" s="297" t="str">
        <f>IF(Badges!$Y863="C","/","")</f>
        <v/>
      </c>
      <c r="H45" s="297" t="str">
        <f>IF(Badges!$Y864="C","/","")</f>
        <v/>
      </c>
      <c r="I45" s="295" t="str">
        <f>IF(Summary!$AR45="E","E","")</f>
        <v/>
      </c>
      <c r="J45" s="295" t="str">
        <f>IF(Summary!$AS45="Y","R","")</f>
        <v/>
      </c>
      <c r="U45" s="607"/>
      <c r="W45" s="476" t="str">
        <f>'Fun Patches'!C46</f>
        <v>&lt;List Patch Here&gt;</v>
      </c>
      <c r="X45" s="475" t="str">
        <f>IF(Summary!$AR154="E","E","")</f>
        <v/>
      </c>
      <c r="Y45" s="475" t="str">
        <f>IF(Summary!$AS154="Y","R","")</f>
        <v/>
      </c>
      <c r="AA45" s="472"/>
      <c r="AB45" s="287"/>
      <c r="AC45" s="288"/>
    </row>
    <row r="46" spans="2:29" ht="12.95" customHeight="1">
      <c r="B46" s="360"/>
      <c r="C46" s="361" t="s">
        <v>1064</v>
      </c>
      <c r="D46" s="292" t="str">
        <f>IF(Badges!$Y868="C","/","")</f>
        <v/>
      </c>
      <c r="E46" s="292" t="str">
        <f>IF(Badges!$Y869="C","/","")</f>
        <v/>
      </c>
      <c r="F46" s="292" t="str">
        <f>IF(Badges!$Y870="C","/","")</f>
        <v/>
      </c>
      <c r="G46" s="292" t="str">
        <f>IF(Badges!$Y871="C","/","")</f>
        <v/>
      </c>
      <c r="H46" s="292" t="str">
        <f>IF(Badges!$Y872="C","/","")</f>
        <v/>
      </c>
      <c r="I46" s="293" t="str">
        <f>IF(Summary!$AR47="E","E","")</f>
        <v/>
      </c>
      <c r="J46" s="293" t="str">
        <f>IF(Summary!$AS47="Y","R","")</f>
        <v/>
      </c>
      <c r="L46" s="610"/>
      <c r="M46" s="610"/>
      <c r="N46" s="610"/>
      <c r="O46" s="610"/>
      <c r="P46" s="610"/>
      <c r="Q46" s="610"/>
      <c r="R46" s="616"/>
      <c r="S46" s="283"/>
      <c r="T46" s="284"/>
      <c r="U46" s="607"/>
      <c r="W46" s="476" t="str">
        <f>'Fun Patches'!C47</f>
        <v>&lt;List Patch Here&gt;</v>
      </c>
      <c r="X46" s="475" t="str">
        <f>IF(Summary!$AR155="E","E","")</f>
        <v/>
      </c>
      <c r="Y46" s="475" t="str">
        <f>IF(Summary!$AS155="Y","R","")</f>
        <v/>
      </c>
      <c r="AA46" s="472"/>
      <c r="AB46" s="287"/>
      <c r="AC46" s="288"/>
    </row>
    <row r="47" spans="2:29" ht="12.95" customHeight="1">
      <c r="B47" s="360"/>
      <c r="C47" s="365" t="s">
        <v>1065</v>
      </c>
      <c r="D47" s="292" t="str">
        <f>IF(Badges!$Y875="C","/","")</f>
        <v/>
      </c>
      <c r="E47" s="292" t="str">
        <f>IF(Badges!$Y876="C","/","")</f>
        <v/>
      </c>
      <c r="F47" s="292" t="str">
        <f>IF(Badges!$Y877="C","/","")</f>
        <v/>
      </c>
      <c r="G47" s="292" t="str">
        <f>IF(Badges!$Y878="C","/","")</f>
        <v/>
      </c>
      <c r="H47" s="292" t="str">
        <f>IF(Badges!$Y879="C","/","")</f>
        <v/>
      </c>
      <c r="I47" s="293" t="str">
        <f>IF(Summary!$AR48="E","E","")</f>
        <v/>
      </c>
      <c r="J47" s="293" t="str">
        <f>IF(Summary!$AS48="Y","R","")</f>
        <v/>
      </c>
      <c r="L47" s="609"/>
      <c r="M47" s="609"/>
      <c r="N47" s="609"/>
      <c r="O47" s="609"/>
      <c r="P47" s="609"/>
      <c r="Q47" s="609"/>
      <c r="R47" s="617"/>
      <c r="S47" s="287"/>
      <c r="T47" s="288"/>
      <c r="U47" s="607"/>
      <c r="W47" s="476" t="str">
        <f>'Fun Patches'!C48</f>
        <v>&lt;List Patch Here&gt;</v>
      </c>
      <c r="X47" s="475" t="str">
        <f>IF(Summary!$AR156="E","E","")</f>
        <v/>
      </c>
      <c r="Y47" s="475" t="str">
        <f>IF(Summary!$AS156="Y","R","")</f>
        <v/>
      </c>
      <c r="AA47" s="472"/>
      <c r="AB47" s="287"/>
      <c r="AC47" s="288"/>
    </row>
    <row r="48" spans="2:29" ht="12.95" customHeight="1" thickBot="1">
      <c r="B48" s="360"/>
      <c r="C48" s="374" t="s">
        <v>1066</v>
      </c>
      <c r="D48" s="297" t="str">
        <f>IF(Badges!$Y882="C","/","")</f>
        <v/>
      </c>
      <c r="E48" s="297" t="str">
        <f>IF(Badges!$Y883="C","/","")</f>
        <v/>
      </c>
      <c r="F48" s="297" t="str">
        <f>IF(Badges!$Y884="C","/","")</f>
        <v/>
      </c>
      <c r="G48" s="297" t="str">
        <f>IF(Badges!$Y885="C","/","")</f>
        <v/>
      </c>
      <c r="H48" s="297" t="str">
        <f>IF(Badges!$Y886="C","/","")</f>
        <v/>
      </c>
      <c r="I48" s="298" t="str">
        <f>IF(Summary!$AR49="E","E","")</f>
        <v/>
      </c>
      <c r="J48" s="298" t="str">
        <f>IF(Summary!$AS49="Y","R","")</f>
        <v/>
      </c>
      <c r="L48" s="609"/>
      <c r="M48" s="609"/>
      <c r="N48" s="609"/>
      <c r="O48" s="609"/>
      <c r="P48" s="609"/>
      <c r="Q48" s="609"/>
      <c r="R48" s="617"/>
      <c r="S48" s="287"/>
      <c r="T48" s="288"/>
      <c r="U48" s="607"/>
      <c r="W48" s="476" t="str">
        <f>'Fun Patches'!C49</f>
        <v>&lt;List Patch Here&gt;</v>
      </c>
      <c r="X48" s="475" t="str">
        <f>IF(Summary!$AR157="E","E","")</f>
        <v/>
      </c>
      <c r="Y48" s="475" t="str">
        <f>IF(Summary!$AS157="Y","R","")</f>
        <v/>
      </c>
      <c r="AA48" s="472"/>
      <c r="AB48" s="287"/>
      <c r="AC48" s="288"/>
    </row>
    <row r="49" spans="2:29" ht="12.95" customHeight="1">
      <c r="B49" s="360"/>
      <c r="C49" s="385" t="s">
        <v>1067</v>
      </c>
      <c r="D49" s="292" t="str">
        <f>IF(Badges!$Y890="C","/","")</f>
        <v/>
      </c>
      <c r="E49" s="292" t="str">
        <f>IF(Badges!$Y891="C","/","")</f>
        <v/>
      </c>
      <c r="F49" s="292" t="str">
        <f>IF(Badges!$Y892="C","/","")</f>
        <v/>
      </c>
      <c r="G49" s="292" t="str">
        <f>IF(Badges!$Y893="C","/","")</f>
        <v/>
      </c>
      <c r="H49" s="292" t="str">
        <f>IF(Badges!$Y894="C","/","")</f>
        <v/>
      </c>
      <c r="I49" s="299" t="str">
        <f>IF(Summary!$AR51="E","E","")</f>
        <v/>
      </c>
      <c r="J49" s="299" t="str">
        <f>IF(Summary!$AS51="Y","R","")</f>
        <v/>
      </c>
      <c r="L49" s="610"/>
      <c r="M49" s="610"/>
      <c r="N49" s="610"/>
      <c r="O49" s="610"/>
      <c r="P49" s="610"/>
      <c r="Q49" s="610"/>
      <c r="R49" s="616"/>
      <c r="S49" s="287"/>
      <c r="T49" s="288"/>
      <c r="U49" s="607"/>
      <c r="W49" s="476" t="str">
        <f>'Fun Patches'!C50</f>
        <v>&lt;List Patch Here&gt;</v>
      </c>
      <c r="X49" s="475" t="str">
        <f>IF(Summary!$AR158="E","E","")</f>
        <v/>
      </c>
      <c r="Y49" s="475" t="str">
        <f>IF(Summary!$AS158="Y","R","")</f>
        <v/>
      </c>
      <c r="AA49" s="472"/>
      <c r="AB49" s="287"/>
      <c r="AC49" s="288"/>
    </row>
    <row r="50" spans="2:29" ht="12.95" customHeight="1">
      <c r="B50" s="360"/>
      <c r="C50" s="386" t="s">
        <v>1068</v>
      </c>
      <c r="D50" s="292" t="str">
        <f>IF(Badges!$Y897="C","/","")</f>
        <v/>
      </c>
      <c r="E50" s="292" t="str">
        <f>IF(Badges!$Y898="C","/","")</f>
        <v/>
      </c>
      <c r="F50" s="292" t="str">
        <f>IF(Badges!$Y899="C","/","")</f>
        <v/>
      </c>
      <c r="G50" s="292" t="str">
        <f>IF(Badges!$Y900="C","/","")</f>
        <v/>
      </c>
      <c r="H50" s="292" t="str">
        <f>IF(Badges!$Y901="C","/","")</f>
        <v/>
      </c>
      <c r="I50" s="293" t="str">
        <f>IF(Summary!$AR52="E","E","")</f>
        <v/>
      </c>
      <c r="J50" s="293" t="str">
        <f>IF(Summary!$AS52="Y","R","")</f>
        <v/>
      </c>
      <c r="L50" s="609"/>
      <c r="M50" s="609"/>
      <c r="N50" s="609"/>
      <c r="O50" s="609"/>
      <c r="P50" s="609"/>
      <c r="Q50" s="609"/>
      <c r="R50" s="617"/>
      <c r="S50" s="287"/>
      <c r="T50" s="288"/>
      <c r="U50" s="607"/>
      <c r="W50" s="476" t="str">
        <f>'Fun Patches'!C51</f>
        <v>&lt;List Patch Here&gt;</v>
      </c>
      <c r="X50" s="475" t="str">
        <f>IF(Summary!$AR159="E","E","")</f>
        <v/>
      </c>
      <c r="Y50" s="475" t="str">
        <f>IF(Summary!$AS159="Y","R","")</f>
        <v/>
      </c>
      <c r="AA50" s="472"/>
      <c r="AB50" s="287"/>
      <c r="AC50" s="288"/>
    </row>
    <row r="51" spans="2:29" ht="12.95" customHeight="1" thickBot="1">
      <c r="B51" s="360"/>
      <c r="C51" s="387" t="s">
        <v>1069</v>
      </c>
      <c r="D51" s="297" t="str">
        <f>IF(Badges!$Y904="C","/","")</f>
        <v/>
      </c>
      <c r="E51" s="297" t="str">
        <f>IF(Badges!$Y905="C","/","")</f>
        <v/>
      </c>
      <c r="F51" s="297" t="str">
        <f>IF(Badges!$Y906="C","/","")</f>
        <v/>
      </c>
      <c r="G51" s="297" t="str">
        <f>IF(Badges!$Y907="C","/","")</f>
        <v/>
      </c>
      <c r="H51" s="297" t="str">
        <f>IF(Badges!$Y908="C","/","")</f>
        <v/>
      </c>
      <c r="I51" s="298" t="str">
        <f>IF(Summary!$AR53="E","E","")</f>
        <v/>
      </c>
      <c r="J51" s="298" t="str">
        <f>IF(Summary!$AS53="Y","R","")</f>
        <v/>
      </c>
      <c r="L51" s="609"/>
      <c r="M51" s="609"/>
      <c r="N51" s="609"/>
      <c r="O51" s="609"/>
      <c r="P51" s="609"/>
      <c r="Q51" s="609"/>
      <c r="R51" s="617"/>
      <c r="S51" s="287"/>
      <c r="T51" s="288"/>
      <c r="U51" s="607"/>
      <c r="W51" s="476" t="str">
        <f>'Fun Patches'!C52</f>
        <v>&lt;List Patch Here&gt;</v>
      </c>
      <c r="X51" s="475" t="str">
        <f>IF(Summary!$AR160="E","E","")</f>
        <v/>
      </c>
      <c r="Y51" s="475" t="str">
        <f>IF(Summary!$AS160="Y","R","")</f>
        <v/>
      </c>
      <c r="AA51" s="472"/>
      <c r="AB51" s="287"/>
      <c r="AC51" s="288"/>
    </row>
    <row r="52" spans="2:29" ht="12.95" customHeight="1">
      <c r="B52" s="360"/>
      <c r="C52" s="370" t="s">
        <v>1070</v>
      </c>
      <c r="D52" s="292" t="str">
        <f>IF(Badges!$Y912="C","/","")</f>
        <v/>
      </c>
      <c r="E52" s="292" t="str">
        <f>IF(Badges!$Y913="C","/","")</f>
        <v/>
      </c>
      <c r="F52" s="292" t="str">
        <f>IF(Badges!$Y914="C","/","")</f>
        <v/>
      </c>
      <c r="G52" s="292" t="str">
        <f>IF(Badges!$Y915="C","/","")</f>
        <v/>
      </c>
      <c r="H52" s="292" t="str">
        <f>IF(Badges!$Y916="C","/","")</f>
        <v/>
      </c>
      <c r="I52" s="299" t="str">
        <f>IF(Summary!$AR55="E","E","")</f>
        <v/>
      </c>
      <c r="J52" s="299" t="str">
        <f>IF(Summary!$AS55="Y","R","")</f>
        <v/>
      </c>
      <c r="L52" s="610"/>
      <c r="M52" s="610"/>
      <c r="N52" s="610"/>
      <c r="O52" s="610"/>
      <c r="P52" s="610"/>
      <c r="Q52" s="610"/>
      <c r="R52" s="616"/>
      <c r="S52" s="287"/>
      <c r="T52" s="288"/>
      <c r="U52" s="607"/>
      <c r="W52" s="476" t="str">
        <f>'Fun Patches'!C53</f>
        <v>&lt;List Patch Here&gt;</v>
      </c>
      <c r="X52" s="475" t="str">
        <f>IF(Summary!$AR161="E","E","")</f>
        <v/>
      </c>
      <c r="Y52" s="475" t="str">
        <f>IF(Summary!$AS161="Y","R","")</f>
        <v/>
      </c>
      <c r="AA52" s="472"/>
      <c r="AB52" s="287"/>
      <c r="AC52" s="288"/>
    </row>
    <row r="53" spans="2:29" ht="12.95" customHeight="1">
      <c r="B53" s="360"/>
      <c r="C53" s="365" t="s">
        <v>1071</v>
      </c>
      <c r="D53" s="292" t="str">
        <f>IF(Badges!$Y919="C","/","")</f>
        <v/>
      </c>
      <c r="E53" s="292" t="str">
        <f>IF(Badges!$Y920="C","/","")</f>
        <v/>
      </c>
      <c r="F53" s="292" t="str">
        <f>IF(Badges!$Y921="C","/","")</f>
        <v/>
      </c>
      <c r="G53" s="292" t="str">
        <f>IF(Badges!$Y922="C","/","")</f>
        <v/>
      </c>
      <c r="H53" s="292" t="str">
        <f>IF(Badges!$Y923="C","/","")</f>
        <v/>
      </c>
      <c r="I53" s="293" t="str">
        <f>IF(Summary!$AR56="E","E","")</f>
        <v/>
      </c>
      <c r="J53" s="293" t="str">
        <f>IF(Summary!$AS56="Y","R","")</f>
        <v/>
      </c>
      <c r="L53" s="609"/>
      <c r="M53" s="609"/>
      <c r="N53" s="609"/>
      <c r="O53" s="609"/>
      <c r="P53" s="609"/>
      <c r="Q53" s="609"/>
      <c r="R53" s="617"/>
      <c r="S53" s="287"/>
      <c r="T53" s="288"/>
      <c r="U53" s="607"/>
      <c r="W53" s="477" t="str">
        <f>'Fun Patches'!C54</f>
        <v>&lt;List Patch Here&gt;</v>
      </c>
      <c r="X53" s="475" t="str">
        <f>IF(Summary!$AR162="E","E","")</f>
        <v/>
      </c>
      <c r="Y53" s="475" t="str">
        <f>IF(Summary!$AS162="Y","R","")</f>
        <v/>
      </c>
      <c r="AA53" s="472"/>
      <c r="AB53" s="287"/>
      <c r="AC53" s="288"/>
    </row>
    <row r="54" spans="2:29" ht="12.95" customHeight="1" thickBot="1">
      <c r="B54" s="360"/>
      <c r="C54" s="374" t="s">
        <v>1072</v>
      </c>
      <c r="D54" s="297" t="str">
        <f>IF(Badges!$Y926="C","/","")</f>
        <v/>
      </c>
      <c r="E54" s="297" t="str">
        <f>IF(Badges!$Y927="C","/","")</f>
        <v/>
      </c>
      <c r="F54" s="297" t="str">
        <f>IF(Badges!$Y928="C","/","")</f>
        <v/>
      </c>
      <c r="G54" s="297" t="str">
        <f>IF(Badges!$Y929="C","/","")</f>
        <v/>
      </c>
      <c r="H54" s="297" t="str">
        <f>IF(Badges!$Y930="C","/","")</f>
        <v/>
      </c>
      <c r="I54" s="298" t="str">
        <f>IF(Summary!$AR57="E","E","")</f>
        <v/>
      </c>
      <c r="J54" s="298" t="str">
        <f>IF(Summary!$AS57="Y","R","")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IF(Badges!$Y934="C","/","")</f>
        <v/>
      </c>
      <c r="E55" s="292" t="str">
        <f>IF(Badges!$Y935="C","/","")</f>
        <v/>
      </c>
      <c r="F55" s="292" t="str">
        <f>IF(Badges!$Y936="C","/","")</f>
        <v/>
      </c>
      <c r="G55" s="292" t="str">
        <f>IF(Badges!$Y937="C","/","")</f>
        <v/>
      </c>
      <c r="H55" s="292" t="str">
        <f>IF(Badges!$Y938="C","/","")</f>
        <v/>
      </c>
      <c r="I55" s="299" t="str">
        <f>IF(Summary!$AR59="E","E","")</f>
        <v/>
      </c>
      <c r="J55" s="299" t="str">
        <f>IF(Summary!$AS59="Y","R","")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IF(Badges!$Y941="C","/","")</f>
        <v/>
      </c>
      <c r="E56" s="292" t="str">
        <f>IF(Badges!$Y942="C","/","")</f>
        <v/>
      </c>
      <c r="F56" s="292" t="str">
        <f>IF(Badges!$Y943="C","/","")</f>
        <v/>
      </c>
      <c r="G56" s="292" t="str">
        <f>IF(Badges!$Y944="C","/","")</f>
        <v/>
      </c>
      <c r="H56" s="292" t="str">
        <f>IF(Badges!$Y945="C","/","")</f>
        <v/>
      </c>
      <c r="I56" s="293" t="str">
        <f>IF(Summary!$AR60="E","E","")</f>
        <v/>
      </c>
      <c r="J56" s="293" t="str">
        <f>IF(Summary!$AS60="Y","R","")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IF(Badges!$Y951="A","/","")</f>
        <v/>
      </c>
      <c r="E57" s="292" t="str">
        <f>IF(Badges!$Y954="A","/","")</f>
        <v/>
      </c>
      <c r="F57" s="292" t="str">
        <f>IF(Badges!$Y958="A","/","")</f>
        <v/>
      </c>
      <c r="G57" s="292" t="str">
        <f>IF(Badges!$Y962="A","/","")</f>
        <v/>
      </c>
      <c r="H57" s="292" t="str">
        <f>IF(Badges!$Y966="A","/","")</f>
        <v/>
      </c>
      <c r="I57" s="293" t="str">
        <f>IF(Summary!$AR61="E","E","")</f>
        <v/>
      </c>
      <c r="J57" s="293" t="str">
        <f>IF(Summary!$AS61="Y","R","")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IF('Age-Level'!$Y6="C","/","")</f>
        <v/>
      </c>
      <c r="E60" s="292" t="str">
        <f>IF('Age-Level'!$Y7="C","/","")</f>
        <v/>
      </c>
      <c r="F60" s="292" t="str">
        <f>IF('Age-Level'!$Y8="C","/","")</f>
        <v/>
      </c>
      <c r="G60" s="292" t="str">
        <f>IF('Age-Level'!$Y9="C","/","")</f>
        <v/>
      </c>
      <c r="H60" s="292" t="str">
        <f>IF('Age-Level'!$Y10="C","/","")</f>
        <v/>
      </c>
      <c r="I60" s="293" t="str">
        <f>IF(Summary!$AR98="E","E","")</f>
        <v/>
      </c>
      <c r="J60" s="293" t="str">
        <f>IF(Summary!$AS98="Y","R","")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IF('Age-Level'!$Y13="C","/","")</f>
        <v/>
      </c>
      <c r="E61" s="294" t="str">
        <f>IF('Age-Level'!$Y14="C","/","")</f>
        <v/>
      </c>
      <c r="F61" s="294" t="str">
        <f>IF('Age-Level'!$Y15="C","/","")</f>
        <v/>
      </c>
      <c r="G61" s="294" t="str">
        <f>IF('Age-Level'!$Y16="C","/","")</f>
        <v/>
      </c>
      <c r="H61" s="294" t="str">
        <f>IF('Age-Level'!$Y17="C","/","")</f>
        <v/>
      </c>
      <c r="I61" s="295" t="str">
        <f>IF(Summary!$AR99="E","E","")</f>
        <v/>
      </c>
      <c r="J61" s="295" t="str">
        <f>IF(Summary!$AS99="Y","R","")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IF('Age-Level'!$Y20="C","/","")</f>
        <v/>
      </c>
      <c r="E62" s="296" t="str">
        <f>IF('Age-Level'!$Y21="C","/","")</f>
        <v/>
      </c>
      <c r="F62" s="296" t="str">
        <f>IF('Age-Level'!$Y22="C","/","")</f>
        <v/>
      </c>
      <c r="G62" s="296" t="str">
        <f>IF('Age-Level'!$Y23="C","/","")</f>
        <v/>
      </c>
      <c r="H62" s="296" t="str">
        <f>IF('Age-Level'!$Y24="C","/","")</f>
        <v/>
      </c>
      <c r="I62" s="293" t="str">
        <f>IF(Summary!$AR100="E","E","")</f>
        <v/>
      </c>
      <c r="J62" s="293" t="str">
        <f>IF(Summary!$AS100="Y","R","")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IF('Age-Level'!$Y27="C","/","")</f>
        <v/>
      </c>
      <c r="E63" s="297" t="str">
        <f>IF('Age-Level'!$Y28="C","/","")</f>
        <v/>
      </c>
      <c r="F63" s="297" t="str">
        <f>IF('Age-Level'!$Y29="C","/","")</f>
        <v/>
      </c>
      <c r="G63" s="297" t="str">
        <f>IF('Age-Level'!$Y30="C","/","")</f>
        <v/>
      </c>
      <c r="H63" s="297" t="str">
        <f>IF('Age-Level'!$Y31="C","/","")</f>
        <v/>
      </c>
      <c r="I63" s="295" t="str">
        <f>IF(Summary!$AR101="E","E","")</f>
        <v/>
      </c>
      <c r="J63" s="295" t="str">
        <f>IF(Summary!$AS101="Y","R","")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IF('Age-Level'!$Y34="C","/","")</f>
        <v/>
      </c>
      <c r="E64" s="292" t="str">
        <f>IF('Age-Level'!$Y35="C","/","")</f>
        <v/>
      </c>
      <c r="F64" s="292" t="str">
        <f>IF('Age-Level'!$Y36="C","/","")</f>
        <v/>
      </c>
      <c r="G64" s="292" t="str">
        <f>IF('Age-Level'!$Y37="C","/","")</f>
        <v/>
      </c>
      <c r="H64" s="292" t="str">
        <f>IF('Age-Level'!$Y38="C","/","")</f>
        <v/>
      </c>
      <c r="I64" s="293" t="str">
        <f>IF(Summary!$AR102="E","E","")</f>
        <v/>
      </c>
      <c r="J64" s="293" t="str">
        <f>IF(Summary!$AS102="Y","R","")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IF(Summary!$AR103="E","E","")</f>
        <v/>
      </c>
      <c r="J65" s="295" t="str">
        <f>IF(Summary!$AS103="Y","R","")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IF('Age-Level'!$Y44="a","/","")</f>
        <v/>
      </c>
      <c r="E68" s="296" t="str">
        <f>IF('Age-Level'!$Y48="a","/","")</f>
        <v/>
      </c>
      <c r="F68" s="296" t="str">
        <f>IF('Age-Level'!$Y52="a","/","")</f>
        <v/>
      </c>
      <c r="G68" s="296" t="str">
        <f>IF('Age-Level'!$Y57="a","/","")</f>
        <v/>
      </c>
      <c r="H68" s="296" t="str">
        <f>IF('Age-Level'!$Y59="a","/","")</f>
        <v/>
      </c>
      <c r="I68" s="293" t="str">
        <f>IF(Summary!$AR104="E","E","")</f>
        <v/>
      </c>
      <c r="J68" s="293" t="str">
        <f>IF(Summary!$AS104="Y","R","")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IF('Age-Level'!$Y62="a","/","")</f>
        <v/>
      </c>
      <c r="E69" s="297" t="str">
        <f>IF('Age-Level'!$Y66="a","/","")</f>
        <v/>
      </c>
      <c r="F69" s="297" t="str">
        <f>IF('Age-Level'!$Y70="a","/","")</f>
        <v/>
      </c>
      <c r="G69" s="297" t="str">
        <f>IF('Age-Level'!$Y75="a","/","")</f>
        <v/>
      </c>
      <c r="H69" s="297" t="str">
        <f>IF('Age-Level'!$Y77="a","/","")</f>
        <v/>
      </c>
      <c r="I69" s="295" t="str">
        <f>IF(Summary!$AR105="E","E","")</f>
        <v/>
      </c>
      <c r="J69" s="295" t="str">
        <f>IF(Summary!$AS105="Y","R","")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IF('Age-Level'!$Y80="a","/","")</f>
        <v/>
      </c>
      <c r="E70" s="296" t="str">
        <f>IF('Age-Level'!$Y84="a","/","")</f>
        <v/>
      </c>
      <c r="F70" s="296" t="str">
        <f>IF('Age-Level'!$Y88="a","/","")</f>
        <v/>
      </c>
      <c r="G70" s="296" t="str">
        <f>IF('Age-Level'!$Y93="a","/","")</f>
        <v/>
      </c>
      <c r="H70" s="296" t="str">
        <f>IF('Age-Level'!$Y95="a","/","")</f>
        <v/>
      </c>
      <c r="I70" s="293" t="str">
        <f>IF(Summary!$AR106="E","E","")</f>
        <v/>
      </c>
      <c r="J70" s="293" t="str">
        <f>IF(Summary!$AS106="Y","R","")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IF('Age-Level'!$Y98="a","/","")</f>
        <v/>
      </c>
      <c r="E71" s="297" t="str">
        <f>IF('Age-Level'!$Y102="a","/","")</f>
        <v/>
      </c>
      <c r="F71" s="297" t="str">
        <f>IF('Age-Level'!$Y106="a","/","")</f>
        <v/>
      </c>
      <c r="G71" s="297" t="str">
        <f>IF('Age-Level'!$Y111="a","/","")</f>
        <v/>
      </c>
      <c r="H71" s="297" t="str">
        <f>IF('Age-Level'!$Y113="a","/","")</f>
        <v/>
      </c>
      <c r="I71" s="295" t="str">
        <f>IF(Summary!$AR107="E","E","")</f>
        <v/>
      </c>
      <c r="J71" s="295" t="str">
        <f>IF(Summary!$AS107="Y","R","")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IF(Bridging!$Y10="A","/","")</f>
        <v/>
      </c>
      <c r="G72" s="296" t="str">
        <f>IF(Bridging!$Y14="A","/","")</f>
        <v/>
      </c>
      <c r="H72" s="296" t="str">
        <f>IF(Bridging!$Y16="A","/","")</f>
        <v/>
      </c>
      <c r="I72" s="295" t="str">
        <f>IF(Summary!$AR96="E","E","")</f>
        <v/>
      </c>
      <c r="J72" s="295" t="str">
        <f>IF(Summary!$AS96="Y","R","")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612Nl0DeKDBXBsxQanLqMYn8FWIsqRxWpBMfbYUfT/ntXpGXJftD6iH2/z+2uCLVB08lrH2qf69Gv+euNXpKow==" saltValue="2B0Tb0EA4lF1yD3RkNmXC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35" priority="3">
      <formula>LEFT($U$1,8)&lt;&gt;"Brownie_"</formula>
    </cfRule>
  </conditionalFormatting>
  <conditionalFormatting sqref="T1:W1">
    <cfRule type="expression" dxfId="34" priority="2">
      <formula>LEFT($U$1,8)="Brownie_"</formula>
    </cfRule>
  </conditionalFormatting>
  <conditionalFormatting sqref="C1">
    <cfRule type="expression" dxfId="33" priority="1">
      <formula>LEFT($U$1,8)&lt;&gt;"Brownie_"</formula>
    </cfRule>
  </conditionalFormatting>
  <conditionalFormatting sqref="L46:L90 W54:W75 AA4:AA75">
    <cfRule type="duplicateValues" dxfId="3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9731B-79F3-42EB-95D7-418A20CC90E4}">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Brownie_23</v>
      </c>
      <c r="U1" s="349" t="str">
        <f ca="1">MID(CELL("filename",A1),FIND(IF(ISERROR(FIND("]",CELL("filename",A1))),"$","]"),CELL("filename",A1))+1,256)</f>
        <v>Brownie_23</v>
      </c>
      <c r="W1" s="350" t="str">
        <f ca="1">IF(T1&lt;&gt;"",T1,"")</f>
        <v>Brownie_23</v>
      </c>
      <c r="X1" s="351"/>
      <c r="Y1" s="351"/>
      <c r="Z1" s="352"/>
      <c r="AA1" s="353"/>
      <c r="AB1" s="351"/>
      <c r="AC1" s="351"/>
      <c r="AD1" s="352"/>
    </row>
    <row r="2" spans="2:30" ht="12.95" customHeight="1">
      <c r="T2" s="357"/>
    </row>
    <row r="3" spans="2:30" ht="12.95" customHeight="1"/>
    <row r="4" spans="2:30" ht="12.95" customHeight="1">
      <c r="B4" s="360"/>
      <c r="C4" s="361" t="s">
        <v>130</v>
      </c>
      <c r="D4" s="292" t="str">
        <f>IF(Badges!$Z11="A","/","")</f>
        <v/>
      </c>
      <c r="E4" s="292" t="str">
        <f>IF(Badges!$Z15="A","/","")</f>
        <v/>
      </c>
      <c r="F4" s="292" t="str">
        <f>IF(Badges!$Z19="A","/","")</f>
        <v/>
      </c>
      <c r="G4" s="292" t="str">
        <f>IF(Badges!$Z23="A","/","")</f>
        <v/>
      </c>
      <c r="H4" s="292" t="str">
        <f>IF(Badges!$Z27="A","/","")</f>
        <v/>
      </c>
      <c r="I4" s="293" t="str">
        <f>IF(Summary!$AT4="E","E","")</f>
        <v/>
      </c>
      <c r="J4" s="293" t="str">
        <f>IF(Summary!$AU4="Y","R","")</f>
        <v/>
      </c>
      <c r="K4" s="285" t="str">
        <f>IF(COUNT(#REF!)=4,MAX(#REF!),"")</f>
        <v/>
      </c>
      <c r="L4" s="360"/>
      <c r="M4" s="362" t="s">
        <v>897</v>
      </c>
      <c r="N4" s="363"/>
      <c r="O4" s="363"/>
      <c r="P4" s="363"/>
      <c r="Q4" s="363"/>
      <c r="R4" s="364"/>
      <c r="S4" s="293" t="str">
        <f>IF(Summary!$AT67="E","E","")</f>
        <v/>
      </c>
      <c r="T4" s="293" t="str">
        <f>IF(Summary!$AU67="Y","R","")</f>
        <v/>
      </c>
      <c r="W4" s="474" t="str">
        <f>'Fun Patches'!C5</f>
        <v>&lt;List Patch Here&gt;</v>
      </c>
      <c r="X4" s="475" t="str">
        <f>IF(Summary!$AT113="E","E","")</f>
        <v/>
      </c>
      <c r="Y4" s="475" t="str">
        <f>IF(Summary!$AU113="Y","R","")</f>
        <v/>
      </c>
      <c r="AA4" s="286"/>
      <c r="AB4" s="283"/>
      <c r="AC4" s="284"/>
    </row>
    <row r="5" spans="2:30" ht="12.95" customHeight="1">
      <c r="B5" s="360"/>
      <c r="C5" s="365" t="s">
        <v>152</v>
      </c>
      <c r="D5" s="292" t="str">
        <f>IF(Badges!$Z34="A","/","")</f>
        <v/>
      </c>
      <c r="E5" s="292" t="str">
        <f>IF(Badges!$Z38="A","/","")</f>
        <v/>
      </c>
      <c r="F5" s="292" t="str">
        <f>IF(Badges!$Z42="A","/","")</f>
        <v/>
      </c>
      <c r="G5" s="292" t="str">
        <f>IF(Badges!$Z46="A","/","")</f>
        <v/>
      </c>
      <c r="H5" s="292" t="str">
        <f>IF(Badges!$Z50="A","/","")</f>
        <v/>
      </c>
      <c r="I5" s="293" t="str">
        <f>IF(Summary!$AT5="E","E","")</f>
        <v/>
      </c>
      <c r="J5" s="293" t="str">
        <f>IF(Summary!$AU5="Y","R","")</f>
        <v/>
      </c>
      <c r="L5" s="360"/>
      <c r="M5" s="366" t="s">
        <v>1085</v>
      </c>
      <c r="N5" s="367"/>
      <c r="O5" s="367"/>
      <c r="P5" s="367"/>
      <c r="Q5" s="367"/>
      <c r="R5" s="368"/>
      <c r="S5" s="301" t="str">
        <f>IF(Summary!$AT64="E","E","")</f>
        <v/>
      </c>
      <c r="T5" s="301" t="str">
        <f>IF(Summary!$AU64="Y","R","")</f>
        <v/>
      </c>
      <c r="W5" s="476" t="str">
        <f>'Fun Patches'!C6</f>
        <v>&lt;List Patch Here&gt;</v>
      </c>
      <c r="X5" s="475" t="str">
        <f>IF(Summary!$AT114="E","E","")</f>
        <v/>
      </c>
      <c r="Y5" s="475" t="str">
        <f>IF(Summary!$AU114="Y","R","")</f>
        <v/>
      </c>
      <c r="AA5" s="472"/>
      <c r="AB5" s="287"/>
      <c r="AC5" s="288"/>
    </row>
    <row r="6" spans="2:30" ht="12.95" customHeight="1" thickBot="1">
      <c r="B6" s="360"/>
      <c r="C6" s="369" t="s">
        <v>193</v>
      </c>
      <c r="D6" s="297" t="str">
        <f>IF(Badges!$Z80="A","/","")</f>
        <v/>
      </c>
      <c r="E6" s="297" t="str">
        <f>IF(Badges!$Z84="A","/","")</f>
        <v/>
      </c>
      <c r="F6" s="297" t="str">
        <f>IF(Badges!$Z88="A","/","")</f>
        <v/>
      </c>
      <c r="G6" s="297" t="str">
        <f>IF(Badges!$Z92="A","/","")</f>
        <v/>
      </c>
      <c r="H6" s="297" t="str">
        <f>IF(Badges!$Z96="A","/","")</f>
        <v/>
      </c>
      <c r="I6" s="295" t="str">
        <f>IF(Summary!$AT7="E","E","")</f>
        <v/>
      </c>
      <c r="J6" s="295" t="str">
        <f>IF(Summary!$AU7="Y","R","")</f>
        <v/>
      </c>
      <c r="L6" s="360"/>
      <c r="M6" s="366" t="s">
        <v>1086</v>
      </c>
      <c r="N6" s="367"/>
      <c r="O6" s="367"/>
      <c r="P6" s="367"/>
      <c r="Q6" s="367"/>
      <c r="R6" s="368"/>
      <c r="S6" s="301" t="str">
        <f>IF(Summary!$AT65="E","E","")</f>
        <v/>
      </c>
      <c r="T6" s="301" t="str">
        <f>IF(Summary!$AU65="Y","R","")</f>
        <v/>
      </c>
      <c r="W6" s="476" t="str">
        <f>'Fun Patches'!C7</f>
        <v>&lt;List Patch Here&gt;</v>
      </c>
      <c r="X6" s="475" t="str">
        <f>IF(Summary!$AT115="E","E","")</f>
        <v/>
      </c>
      <c r="Y6" s="475" t="str">
        <f>IF(Summary!$AU115="Y","R","")</f>
        <v/>
      </c>
      <c r="AA6" s="472"/>
      <c r="AB6" s="287"/>
      <c r="AC6" s="288"/>
    </row>
    <row r="7" spans="2:30" ht="12.95" customHeight="1" thickBot="1">
      <c r="B7" s="360"/>
      <c r="C7" s="370" t="s">
        <v>233</v>
      </c>
      <c r="D7" s="292" t="str">
        <f>IF(Badges!$Z126="A","/","")</f>
        <v/>
      </c>
      <c r="E7" s="292" t="str">
        <f>IF(Badges!$Z130="A","/","")</f>
        <v/>
      </c>
      <c r="F7" s="292" t="str">
        <f>IF(Badges!$Z134="A","/","")</f>
        <v/>
      </c>
      <c r="G7" s="292" t="str">
        <f>IF(Badges!$Z138="A","/","")</f>
        <v/>
      </c>
      <c r="H7" s="292" t="str">
        <f>IF(Badges!$Z142="A","/","")</f>
        <v/>
      </c>
      <c r="I7" s="293" t="str">
        <f>IF(Summary!$AT9="E","E","")</f>
        <v/>
      </c>
      <c r="J7" s="293" t="str">
        <f>IF(Summary!$AU9="Y","R","")</f>
        <v/>
      </c>
      <c r="L7" s="360"/>
      <c r="M7" s="371" t="s">
        <v>1087</v>
      </c>
      <c r="N7" s="372"/>
      <c r="O7" s="372"/>
      <c r="P7" s="372"/>
      <c r="Q7" s="372"/>
      <c r="R7" s="373"/>
      <c r="S7" s="295" t="str">
        <f>IF(Summary!$AT66="E","E","")</f>
        <v/>
      </c>
      <c r="T7" s="295" t="str">
        <f>IF(Summary!$AU66="Y","R","")</f>
        <v/>
      </c>
      <c r="U7" s="354" t="str">
        <f>IF(COUNTIF(S4:S7,"E")=4,"C"," ")</f>
        <v xml:space="preserve"> </v>
      </c>
      <c r="W7" s="476" t="str">
        <f>'Fun Patches'!C8</f>
        <v>&lt;List Patch Here&gt;</v>
      </c>
      <c r="X7" s="475" t="str">
        <f>IF(Summary!$AT116="E","E","")</f>
        <v/>
      </c>
      <c r="Y7" s="475" t="str">
        <f>IF(Summary!$AU116="Y","R","")</f>
        <v/>
      </c>
      <c r="AA7" s="472"/>
      <c r="AB7" s="287"/>
      <c r="AC7" s="288"/>
    </row>
    <row r="8" spans="2:30" ht="12.95" customHeight="1">
      <c r="B8" s="360"/>
      <c r="C8" s="365" t="s">
        <v>254</v>
      </c>
      <c r="D8" s="334" t="str">
        <f>IF(Badges!$Z149="A","/","")</f>
        <v/>
      </c>
      <c r="E8" s="334" t="str">
        <f>IF(Badges!$Z153="A","/","")</f>
        <v/>
      </c>
      <c r="F8" s="334" t="str">
        <f>IF(Badges!$Z157="A","/","")</f>
        <v/>
      </c>
      <c r="G8" s="334" t="str">
        <f>IF(Badges!$Z161="A","/","")</f>
        <v/>
      </c>
      <c r="H8" s="334" t="str">
        <f>IF(Badges!$Z165="A","/","")</f>
        <v/>
      </c>
      <c r="I8" s="301" t="str">
        <f>IF(Summary!$AT10="E","E","")</f>
        <v/>
      </c>
      <c r="J8" s="301" t="str">
        <f>IF(Summary!$AU10="Y","R","")</f>
        <v/>
      </c>
      <c r="L8" s="360"/>
      <c r="M8" s="362" t="s">
        <v>1054</v>
      </c>
      <c r="N8" s="363"/>
      <c r="O8" s="363"/>
      <c r="P8" s="363"/>
      <c r="Q8" s="363"/>
      <c r="R8" s="364"/>
      <c r="S8" s="293" t="str">
        <f>IF(Summary!$AT72="E","E","")</f>
        <v/>
      </c>
      <c r="T8" s="293" t="str">
        <f>IF(Summary!$AU72="Y","R","")</f>
        <v/>
      </c>
      <c r="W8" s="476" t="str">
        <f>'Fun Patches'!C9</f>
        <v>&lt;List Patch Here&gt;</v>
      </c>
      <c r="X8" s="475" t="str">
        <f>IF(Summary!$AT117="E","E","")</f>
        <v/>
      </c>
      <c r="Y8" s="475" t="str">
        <f>IF(Summary!$AU117="Y","R","")</f>
        <v/>
      </c>
      <c r="AA8" s="472"/>
      <c r="AB8" s="287"/>
      <c r="AC8" s="288"/>
    </row>
    <row r="9" spans="2:30" ht="12.95" customHeight="1" thickBot="1">
      <c r="B9" s="360"/>
      <c r="C9" s="374" t="s">
        <v>275</v>
      </c>
      <c r="D9" s="297" t="str">
        <f>IF(Badges!$Z172="A","/","")</f>
        <v/>
      </c>
      <c r="E9" s="297" t="str">
        <f>IF(Badges!$Z176="A","/","")</f>
        <v/>
      </c>
      <c r="F9" s="297" t="str">
        <f>IF(Badges!$Z180="A","/","")</f>
        <v/>
      </c>
      <c r="G9" s="297" t="str">
        <f>IF(Badges!$Z184="A","/","")</f>
        <v/>
      </c>
      <c r="H9" s="297" t="str">
        <f>IF(Badges!$Z188="A","/","")</f>
        <v/>
      </c>
      <c r="I9" s="295" t="str">
        <f>IF(Summary!$AT11="E","E","")</f>
        <v/>
      </c>
      <c r="J9" s="295" t="str">
        <f>IF(Summary!$AU11="Y","R","")</f>
        <v/>
      </c>
      <c r="L9" s="360"/>
      <c r="M9" s="366" t="s">
        <v>1088</v>
      </c>
      <c r="N9" s="367"/>
      <c r="O9" s="367"/>
      <c r="P9" s="367"/>
      <c r="Q9" s="367"/>
      <c r="R9" s="368"/>
      <c r="S9" s="301" t="str">
        <f>IF(Summary!$AT69="E","E","")</f>
        <v/>
      </c>
      <c r="T9" s="301" t="str">
        <f>IF(Summary!$AU69="Y","R","")</f>
        <v/>
      </c>
      <c r="W9" s="476" t="str">
        <f>'Fun Patches'!C10</f>
        <v>&lt;List Patch Here&gt;</v>
      </c>
      <c r="X9" s="475" t="str">
        <f>IF(Summary!$AT118="E","E","")</f>
        <v/>
      </c>
      <c r="Y9" s="475" t="str">
        <f>IF(Summary!$AU118="Y","R","")</f>
        <v/>
      </c>
      <c r="AA9" s="472"/>
      <c r="AB9" s="287"/>
      <c r="AC9" s="288"/>
    </row>
    <row r="10" spans="2:30" ht="12.95" customHeight="1">
      <c r="B10" s="360"/>
      <c r="C10" s="361" t="s">
        <v>278</v>
      </c>
      <c r="D10" s="292" t="str">
        <f>IF(Badges!$Z195="A","/","")</f>
        <v/>
      </c>
      <c r="E10" s="292" t="str">
        <f>IF(Badges!$Z199="A","/","")</f>
        <v/>
      </c>
      <c r="F10" s="292" t="str">
        <f>IF(Badges!$Z202="A","/","")</f>
        <v/>
      </c>
      <c r="G10" s="292" t="str">
        <f>IF(Badges!$Z206="A","/","")</f>
        <v/>
      </c>
      <c r="H10" s="292" t="str">
        <f>IF(Badges!$Z210="A","/","")</f>
        <v/>
      </c>
      <c r="I10" s="293" t="str">
        <f>IF(Summary!$AT12="E","E","")</f>
        <v/>
      </c>
      <c r="J10" s="293" t="str">
        <f>IF(Summary!$AU12="Y","R","")</f>
        <v/>
      </c>
      <c r="K10" s="285" t="str">
        <f>IF(COUNT(#REF!)=4,MAX(#REF!),"")</f>
        <v/>
      </c>
      <c r="L10" s="360"/>
      <c r="M10" s="366" t="s">
        <v>1089</v>
      </c>
      <c r="N10" s="367"/>
      <c r="O10" s="367"/>
      <c r="P10" s="367"/>
      <c r="Q10" s="367"/>
      <c r="R10" s="368"/>
      <c r="S10" s="301" t="str">
        <f>IF(Summary!$AT70="E","E","")</f>
        <v/>
      </c>
      <c r="T10" s="301" t="str">
        <f>IF(Summary!$AU70="Y","R","")</f>
        <v/>
      </c>
      <c r="W10" s="476" t="str">
        <f>'Fun Patches'!C11</f>
        <v>&lt;List Patch Here&gt;</v>
      </c>
      <c r="X10" s="475" t="str">
        <f>IF(Summary!$AT119="E","E","")</f>
        <v/>
      </c>
      <c r="Y10" s="475" t="str">
        <f>IF(Summary!$AU119="Y","R","")</f>
        <v/>
      </c>
      <c r="AA10" s="472"/>
      <c r="AB10" s="287"/>
      <c r="AC10" s="288"/>
    </row>
    <row r="11" spans="2:30" ht="12.95" customHeight="1" thickBot="1">
      <c r="B11" s="360"/>
      <c r="C11" s="365" t="s">
        <v>297</v>
      </c>
      <c r="D11" s="334" t="str">
        <f>IF(Badges!$Z217="A","/","")</f>
        <v/>
      </c>
      <c r="E11" s="334" t="str">
        <f>IF(Badges!$Z221="A","/","")</f>
        <v/>
      </c>
      <c r="F11" s="334" t="str">
        <f>IF(Badges!$Z225="A","/","")</f>
        <v/>
      </c>
      <c r="G11" s="334" t="str">
        <f>IF(Badges!$Z229="A","/","")</f>
        <v/>
      </c>
      <c r="H11" s="334" t="str">
        <f>IF(Badges!$Z233="A","/","")</f>
        <v/>
      </c>
      <c r="I11" s="301" t="str">
        <f>IF(Summary!$AT13="E","E","")</f>
        <v/>
      </c>
      <c r="J11" s="301" t="str">
        <f>IF(Summary!$AU13="Y","R","")</f>
        <v/>
      </c>
      <c r="L11" s="360"/>
      <c r="M11" s="375" t="s">
        <v>1090</v>
      </c>
      <c r="N11" s="376"/>
      <c r="O11" s="376"/>
      <c r="P11" s="376"/>
      <c r="Q11" s="376"/>
      <c r="R11" s="377"/>
      <c r="S11" s="298" t="str">
        <f>IF(Summary!$AT71="E","E","")</f>
        <v/>
      </c>
      <c r="T11" s="298" t="str">
        <f>IF(Summary!$AU71="Y","R","")</f>
        <v/>
      </c>
      <c r="U11" s="354" t="str">
        <f>IF(COUNTIF(S8:S11,"E")=4,"C"," ")</f>
        <v xml:space="preserve"> </v>
      </c>
      <c r="W11" s="476" t="str">
        <f>'Fun Patches'!C12</f>
        <v>&lt;List Patch Here&gt;</v>
      </c>
      <c r="X11" s="475" t="str">
        <f>IF(Summary!$AT120="E","E","")</f>
        <v/>
      </c>
      <c r="Y11" s="475" t="str">
        <f>IF(Summary!$AU120="Y","R","")</f>
        <v/>
      </c>
      <c r="AA11" s="472"/>
      <c r="AB11" s="287"/>
      <c r="AC11" s="288"/>
    </row>
    <row r="12" spans="2:30" ht="12.95" customHeight="1" thickBot="1">
      <c r="B12" s="360"/>
      <c r="C12" s="365" t="s">
        <v>319</v>
      </c>
      <c r="D12" s="297" t="str">
        <f>IF(Badges!$Z263="A","/","")</f>
        <v/>
      </c>
      <c r="E12" s="297" t="str">
        <f>IF(Badges!$Z267="A","/","")</f>
        <v/>
      </c>
      <c r="F12" s="297" t="str">
        <f>IF(Badges!$Z271="A","/","")</f>
        <v/>
      </c>
      <c r="G12" s="297" t="str">
        <f>IF(Badges!$Z275="A","/","")</f>
        <v/>
      </c>
      <c r="H12" s="297" t="str">
        <f>IF(Badges!$Z279="A","/","")</f>
        <v/>
      </c>
      <c r="I12" s="295" t="str">
        <f>IF(Summary!$AT15="E","E","")</f>
        <v/>
      </c>
      <c r="J12" s="295" t="str">
        <f>IF(Summary!$AU15="Y","R","")</f>
        <v/>
      </c>
      <c r="L12" s="360"/>
      <c r="M12" s="378" t="s">
        <v>1055</v>
      </c>
      <c r="N12" s="379"/>
      <c r="O12" s="379"/>
      <c r="P12" s="379"/>
      <c r="Q12" s="379"/>
      <c r="R12" s="380"/>
      <c r="S12" s="299" t="str">
        <f>IF(Summary!$AT77="E","E","")</f>
        <v/>
      </c>
      <c r="T12" s="299" t="str">
        <f>IF(Summary!$AU77="Y","R","")</f>
        <v/>
      </c>
      <c r="W12" s="476" t="str">
        <f>'Fun Patches'!C13</f>
        <v>&lt;List Patch Here&gt;</v>
      </c>
      <c r="X12" s="475" t="str">
        <f>IF(Summary!$AT121="E","E","")</f>
        <v/>
      </c>
      <c r="Y12" s="475" t="str">
        <f>IF(Summary!$AU121="Y","R","")</f>
        <v/>
      </c>
      <c r="AA12" s="472"/>
      <c r="AB12" s="287"/>
      <c r="AC12" s="288"/>
    </row>
    <row r="13" spans="2:30" ht="12.95" customHeight="1">
      <c r="B13" s="360"/>
      <c r="C13" s="370" t="s">
        <v>372</v>
      </c>
      <c r="D13" s="292" t="str">
        <f>IF(Badges!$Z322="A","/","")</f>
        <v/>
      </c>
      <c r="E13" s="292" t="str">
        <f>IF(Badges!$Z326="A","/","")</f>
        <v/>
      </c>
      <c r="F13" s="292" t="str">
        <f>IF(Badges!$Z330="A","/","")</f>
        <v/>
      </c>
      <c r="G13" s="292" t="str">
        <f>IF(Badges!$Z334="A","/","")</f>
        <v/>
      </c>
      <c r="H13" s="292" t="str">
        <f>IF(Badges!$Z338="A","/","")</f>
        <v/>
      </c>
      <c r="I13" s="293" t="str">
        <f>IF(Summary!$AT18="E","E","")</f>
        <v/>
      </c>
      <c r="J13" s="293" t="str">
        <f>IF(Summary!$AU18="Y","R","")</f>
        <v/>
      </c>
      <c r="L13" s="360"/>
      <c r="M13" s="366" t="s">
        <v>925</v>
      </c>
      <c r="N13" s="367"/>
      <c r="O13" s="367"/>
      <c r="P13" s="367"/>
      <c r="Q13" s="367"/>
      <c r="R13" s="368"/>
      <c r="S13" s="301" t="str">
        <f>IF(Summary!$AT74="E","E","")</f>
        <v/>
      </c>
      <c r="T13" s="301" t="str">
        <f>IF(Summary!$AU74="Y","R","")</f>
        <v/>
      </c>
      <c r="W13" s="476" t="str">
        <f>'Fun Patches'!C14</f>
        <v>&lt;List Patch Here&gt;</v>
      </c>
      <c r="X13" s="475" t="str">
        <f>IF(Summary!$AT122="E","E","")</f>
        <v/>
      </c>
      <c r="Y13" s="475" t="str">
        <f>IF(Summary!$AU122="Y","R","")</f>
        <v/>
      </c>
      <c r="AA13" s="472"/>
      <c r="AB13" s="287"/>
      <c r="AC13" s="288"/>
    </row>
    <row r="14" spans="2:30" ht="12.95" customHeight="1">
      <c r="B14" s="360"/>
      <c r="C14" s="365" t="s">
        <v>393</v>
      </c>
      <c r="D14" s="334" t="str">
        <f>IF(Badges!$Z345="A","/","")</f>
        <v/>
      </c>
      <c r="E14" s="334" t="str">
        <f>IF(Badges!$Z349="A","/","")</f>
        <v/>
      </c>
      <c r="F14" s="334" t="str">
        <f>IF(Badges!$Z353="A","/","")</f>
        <v/>
      </c>
      <c r="G14" s="334" t="str">
        <f>IF(Badges!$Z357="A","/","")</f>
        <v/>
      </c>
      <c r="H14" s="334" t="str">
        <f>IF(Badges!$Z361="A","/","")</f>
        <v/>
      </c>
      <c r="I14" s="301" t="str">
        <f>IF(Summary!$AT19="E","E","")</f>
        <v/>
      </c>
      <c r="J14" s="301" t="str">
        <f>IF(Summary!$AU19="Y","R","")</f>
        <v/>
      </c>
      <c r="K14" s="285" t="str">
        <f>IF(COUNT(#REF!)=4,MAX(#REF!),"")</f>
        <v/>
      </c>
      <c r="L14" s="360"/>
      <c r="M14" s="366" t="s">
        <v>927</v>
      </c>
      <c r="N14" s="367"/>
      <c r="O14" s="367"/>
      <c r="P14" s="367"/>
      <c r="Q14" s="367"/>
      <c r="R14" s="368"/>
      <c r="S14" s="301" t="str">
        <f>IF(Summary!$AT75="E","E","")</f>
        <v/>
      </c>
      <c r="T14" s="301" t="str">
        <f>IF(Summary!$AU75="Y","R","")</f>
        <v/>
      </c>
      <c r="W14" s="476" t="str">
        <f>'Fun Patches'!C15</f>
        <v>&lt;List Patch Here&gt;</v>
      </c>
      <c r="X14" s="475" t="str">
        <f>IF(Summary!$AT123="E","E","")</f>
        <v/>
      </c>
      <c r="Y14" s="475" t="str">
        <f>IF(Summary!$AU123="Y","R","")</f>
        <v/>
      </c>
      <c r="AA14" s="472"/>
      <c r="AB14" s="287"/>
      <c r="AC14" s="288"/>
    </row>
    <row r="15" spans="2:30" ht="12.95" customHeight="1" thickBot="1">
      <c r="B15" s="360"/>
      <c r="C15" s="374" t="s">
        <v>414</v>
      </c>
      <c r="D15" s="297" t="str">
        <f>IF(Badges!$Z368="A","/","")</f>
        <v/>
      </c>
      <c r="E15" s="297" t="str">
        <f>IF(Badges!$Z372="A","/","")</f>
        <v/>
      </c>
      <c r="F15" s="297" t="str">
        <f>IF(Badges!$Z376="A","/","")</f>
        <v/>
      </c>
      <c r="G15" s="297" t="str">
        <f>IF(Badges!$Z380="A","/","")</f>
        <v/>
      </c>
      <c r="H15" s="297" t="str">
        <f>IF(Badges!$Z384="A","/","")</f>
        <v/>
      </c>
      <c r="I15" s="295" t="str">
        <f>IF(Summary!$AT20="E","E","")</f>
        <v/>
      </c>
      <c r="J15" s="295" t="str">
        <f>IF(Summary!$AU20="Y","R","")</f>
        <v/>
      </c>
      <c r="L15" s="360"/>
      <c r="M15" s="371" t="s">
        <v>929</v>
      </c>
      <c r="N15" s="372"/>
      <c r="O15" s="372"/>
      <c r="P15" s="372"/>
      <c r="Q15" s="372"/>
      <c r="R15" s="373"/>
      <c r="S15" s="295" t="str">
        <f>IF(Summary!$AT76="E","E","")</f>
        <v/>
      </c>
      <c r="T15" s="295" t="str">
        <f>IF(Summary!$AU76="Y","R","")</f>
        <v/>
      </c>
      <c r="U15" s="354" t="str">
        <f>IF(COUNTIF(S12:S15,"E")=4,"C"," ")</f>
        <v xml:space="preserve"> </v>
      </c>
      <c r="W15" s="476" t="str">
        <f>'Fun Patches'!C16</f>
        <v>&lt;List Patch Here&gt;</v>
      </c>
      <c r="X15" s="475" t="str">
        <f>IF(Summary!$AT124="E","E","")</f>
        <v/>
      </c>
      <c r="Y15" s="475" t="str">
        <f>IF(Summary!$AU124="Y","R","")</f>
        <v/>
      </c>
      <c r="AA15" s="472"/>
      <c r="AB15" s="287"/>
      <c r="AC15" s="288"/>
    </row>
    <row r="16" spans="2:30" ht="12.95" customHeight="1">
      <c r="B16" s="360"/>
      <c r="C16" s="365" t="s">
        <v>435</v>
      </c>
      <c r="D16" s="292" t="str">
        <f>IF(Badges!$Z391="A","/","")</f>
        <v/>
      </c>
      <c r="E16" s="292" t="str">
        <f>IF(Badges!$Z395="A","/","")</f>
        <v/>
      </c>
      <c r="F16" s="292" t="str">
        <f>IF(Badges!$Z399="A","/","")</f>
        <v/>
      </c>
      <c r="G16" s="292" t="str">
        <f>IF(Badges!$Z403="A","/","")</f>
        <v/>
      </c>
      <c r="H16" s="292" t="str">
        <f>IF(Badges!$Z407="A","/","")</f>
        <v/>
      </c>
      <c r="I16" s="293" t="str">
        <f>IF(Summary!$AT21="E","E","")</f>
        <v/>
      </c>
      <c r="J16" s="293" t="str">
        <f>IF(Summary!$AU21="Y","R","")</f>
        <v/>
      </c>
      <c r="L16" s="360"/>
      <c r="M16" s="361" t="s">
        <v>1056</v>
      </c>
      <c r="N16" s="292" t="str">
        <f>IF(Badges!$Z240="A","/","")</f>
        <v/>
      </c>
      <c r="O16" s="292" t="str">
        <f>IF(Badges!$Z244="A","/","")</f>
        <v/>
      </c>
      <c r="P16" s="292" t="str">
        <f>IF(Badges!$Z248="A","/","")</f>
        <v/>
      </c>
      <c r="Q16" s="292" t="str">
        <f>IF(Badges!$Z252="A","/","")</f>
        <v/>
      </c>
      <c r="R16" s="292" t="str">
        <f>IF(Badges!$Z256="A","/","")</f>
        <v/>
      </c>
      <c r="S16" s="293" t="str">
        <f>IF(Summary!$AT14="E","E","")</f>
        <v/>
      </c>
      <c r="T16" s="293" t="str">
        <f>IF(Summary!$AU14="Y","R","")</f>
        <v/>
      </c>
      <c r="W16" s="476" t="str">
        <f>'Fun Patches'!C17</f>
        <v>&lt;List Patch Here&gt;</v>
      </c>
      <c r="X16" s="475" t="str">
        <f>IF(Summary!$AT125="E","E","")</f>
        <v/>
      </c>
      <c r="Y16" s="475" t="str">
        <f>IF(Summary!$AU125="Y","R","")</f>
        <v/>
      </c>
      <c r="AA16" s="472"/>
      <c r="AB16" s="287"/>
      <c r="AC16" s="288"/>
    </row>
    <row r="17" spans="2:29" ht="12.95" customHeight="1">
      <c r="B17" s="360"/>
      <c r="C17" s="365" t="s">
        <v>456</v>
      </c>
      <c r="D17" s="334" t="str">
        <f>IF(Badges!$Z414="A","/","")</f>
        <v/>
      </c>
      <c r="E17" s="334" t="str">
        <f>IF(Badges!$Z418="A","/","")</f>
        <v/>
      </c>
      <c r="F17" s="334" t="str">
        <f>IF(Badges!$Z422="A","/","")</f>
        <v/>
      </c>
      <c r="G17" s="334" t="str">
        <f>IF(Badges!$Z426="A","/","")</f>
        <v/>
      </c>
      <c r="H17" s="334" t="str">
        <f>IF(Badges!$Z430="A","/","")</f>
        <v/>
      </c>
      <c r="I17" s="301" t="str">
        <f>IF(Summary!$AT22="E","E","")</f>
        <v/>
      </c>
      <c r="J17" s="301" t="str">
        <f>IF(Summary!$AU22="Y","R","")</f>
        <v/>
      </c>
      <c r="L17" s="360"/>
      <c r="M17" s="365" t="s">
        <v>1057</v>
      </c>
      <c r="N17" s="292" t="str">
        <f>IF(Badges!$Z299="A","/","")</f>
        <v/>
      </c>
      <c r="O17" s="292" t="str">
        <f>IF(Badges!$Z303="A","/","")</f>
        <v/>
      </c>
      <c r="P17" s="292" t="str">
        <f>IF(Badges!$Z307="A","/","")</f>
        <v/>
      </c>
      <c r="Q17" s="292" t="str">
        <f>IF(Badges!$Z311="A","/","")</f>
        <v/>
      </c>
      <c r="R17" s="292" t="str">
        <f>IF(Badges!$Z315="A","/","")</f>
        <v/>
      </c>
      <c r="S17" s="293" t="str">
        <f>IF(Summary!$AT17="E","E","")</f>
        <v/>
      </c>
      <c r="T17" s="293" t="str">
        <f>IF(Summary!$AU17="Y","R","")</f>
        <v/>
      </c>
      <c r="W17" s="476" t="str">
        <f>'Fun Patches'!C18</f>
        <v>&lt;List Patch Here&gt;</v>
      </c>
      <c r="X17" s="475" t="str">
        <f>IF(Summary!$AT126="E","E","")</f>
        <v/>
      </c>
      <c r="Y17" s="475" t="str">
        <f>IF(Summary!$AU126="Y","R","")</f>
        <v/>
      </c>
      <c r="AA17" s="472"/>
      <c r="AB17" s="287"/>
      <c r="AC17" s="288"/>
    </row>
    <row r="18" spans="2:29" ht="12.95" customHeight="1" thickBot="1">
      <c r="B18" s="360"/>
      <c r="C18" s="365" t="s">
        <v>477</v>
      </c>
      <c r="D18" s="297" t="str">
        <f>IF(Badges!$Z437="A","/","")</f>
        <v/>
      </c>
      <c r="E18" s="297" t="str">
        <f>IF(Badges!$Z441="A","/","")</f>
        <v/>
      </c>
      <c r="F18" s="297" t="str">
        <f>IF(Badges!$Z445="A","/","")</f>
        <v/>
      </c>
      <c r="G18" s="297" t="str">
        <f>IF(Badges!$Z449="A","/","")</f>
        <v/>
      </c>
      <c r="H18" s="297" t="str">
        <f>IF(Badges!$Z453="A","/","")</f>
        <v/>
      </c>
      <c r="I18" s="295" t="str">
        <f>IF(Summary!$AT23="E","E","")</f>
        <v/>
      </c>
      <c r="J18" s="295" t="str">
        <f>IF(Summary!$AU23="Y","R","")</f>
        <v/>
      </c>
      <c r="K18" s="285" t="str">
        <f>IF(COUNT(#REF!)=4,MAX(#REF!),"")</f>
        <v/>
      </c>
      <c r="L18" s="360"/>
      <c r="M18" s="365" t="s">
        <v>1058</v>
      </c>
      <c r="N18" s="292" t="str">
        <f>IF(Badges!$Z57="A","/","")</f>
        <v/>
      </c>
      <c r="O18" s="292" t="str">
        <f>IF(Badges!$Z61="A","/","")</f>
        <v/>
      </c>
      <c r="P18" s="292" t="str">
        <f>IF(Badges!$Z65="A","/","")</f>
        <v/>
      </c>
      <c r="Q18" s="292" t="str">
        <f>IF(Badges!$Z69="A","/","")</f>
        <v/>
      </c>
      <c r="R18" s="292" t="str">
        <f>IF(Badges!$Z73="A","/","")</f>
        <v/>
      </c>
      <c r="S18" s="293" t="str">
        <f>IF(Summary!$AT6="E","E","")</f>
        <v/>
      </c>
      <c r="T18" s="293" t="str">
        <f>IF(Summary!$AU6="Y","R","")</f>
        <v/>
      </c>
      <c r="W18" s="476" t="str">
        <f>'Fun Patches'!C19</f>
        <v>&lt;List Patch Here&gt;</v>
      </c>
      <c r="X18" s="475" t="str">
        <f>IF(Summary!$AT127="E","E","")</f>
        <v/>
      </c>
      <c r="Y18" s="475" t="str">
        <f>IF(Summary!$AU127="Y","R","")</f>
        <v/>
      </c>
      <c r="AA18" s="472"/>
      <c r="AB18" s="287"/>
      <c r="AC18" s="288"/>
    </row>
    <row r="19" spans="2:29" ht="12.95" customHeight="1" thickBot="1">
      <c r="B19" s="360"/>
      <c r="C19" s="370" t="s">
        <v>530</v>
      </c>
      <c r="D19" s="292" t="str">
        <f>IF(Badges!$Z496="A","/","")</f>
        <v/>
      </c>
      <c r="E19" s="292" t="str">
        <f>IF(Badges!$Z500="A","/","")</f>
        <v/>
      </c>
      <c r="F19" s="292" t="str">
        <f>IF(Badges!$Z504="A","/","")</f>
        <v/>
      </c>
      <c r="G19" s="292" t="str">
        <f>IF(Badges!$Z508="A","/","")</f>
        <v/>
      </c>
      <c r="H19" s="292" t="str">
        <f>IF(Badges!$Z512="A","/","")</f>
        <v/>
      </c>
      <c r="I19" s="293" t="str">
        <f>IF(Summary!$AT26="E","E","")</f>
        <v/>
      </c>
      <c r="J19" s="293" t="str">
        <f>IF(Summary!$AU26="Y","R","")</f>
        <v/>
      </c>
      <c r="L19" s="360"/>
      <c r="M19" s="381" t="s">
        <v>1091</v>
      </c>
      <c r="N19" s="376"/>
      <c r="O19" s="376"/>
      <c r="P19" s="376"/>
      <c r="Q19" s="376"/>
      <c r="R19" s="377"/>
      <c r="S19" s="295" t="str">
        <f>IF(Summary!$AT78="E","E","")</f>
        <v/>
      </c>
      <c r="T19" s="295" t="str">
        <f>IF(Summary!$AU78="Y","R","")</f>
        <v/>
      </c>
      <c r="U19" s="354" t="str">
        <f>IF(COUNTIF(S16:S19,"E")=4,"C"," ")</f>
        <v xml:space="preserve"> </v>
      </c>
      <c r="W19" s="476" t="str">
        <f>'Fun Patches'!C20</f>
        <v>&lt;List Patch Here&gt;</v>
      </c>
      <c r="X19" s="475" t="str">
        <f>IF(Summary!$AT128="E","E","")</f>
        <v/>
      </c>
      <c r="Y19" s="475" t="str">
        <f>IF(Summary!$AU128="Y","R","")</f>
        <v/>
      </c>
      <c r="AA19" s="472"/>
      <c r="AB19" s="287"/>
      <c r="AC19" s="288"/>
    </row>
    <row r="20" spans="2:29" ht="12.95" customHeight="1">
      <c r="B20" s="360"/>
      <c r="C20" s="365" t="s">
        <v>551</v>
      </c>
      <c r="D20" s="334" t="str">
        <f>IF(Badges!$Z519="A","/","")</f>
        <v/>
      </c>
      <c r="E20" s="334" t="str">
        <f>IF(Badges!$Z523="A","/","")</f>
        <v/>
      </c>
      <c r="F20" s="334" t="str">
        <f>IF(Badges!$Z527="A","/","")</f>
        <v/>
      </c>
      <c r="G20" s="334" t="str">
        <f>IF(Badges!$Z531="A","/","")</f>
        <v/>
      </c>
      <c r="H20" s="334" t="str">
        <f>IF(Badges!$Z535="A","/","")</f>
        <v/>
      </c>
      <c r="I20" s="301" t="str">
        <f>IF(Summary!$AT27="E","E","")</f>
        <v/>
      </c>
      <c r="J20" s="301" t="str">
        <f>IF(Summary!$AU27="Y","R","")</f>
        <v/>
      </c>
      <c r="L20" s="360"/>
      <c r="M20" s="378" t="s">
        <v>935</v>
      </c>
      <c r="N20" s="379"/>
      <c r="O20" s="379"/>
      <c r="P20" s="379"/>
      <c r="Q20" s="379"/>
      <c r="R20" s="380"/>
      <c r="S20" s="293" t="str">
        <f>IF(Summary!$AT79="E","E","")</f>
        <v/>
      </c>
      <c r="T20" s="293" t="str">
        <f>IF(Summary!$AU79="Y","R","")</f>
        <v/>
      </c>
      <c r="W20" s="476" t="str">
        <f>'Fun Patches'!C21</f>
        <v>&lt;List Patch Here&gt;</v>
      </c>
      <c r="X20" s="475" t="str">
        <f>IF(Summary!$AT129="E","E","")</f>
        <v/>
      </c>
      <c r="Y20" s="475" t="str">
        <f>IF(Summary!$AU129="Y","R","")</f>
        <v/>
      </c>
      <c r="AA20" s="472"/>
      <c r="AB20" s="287"/>
      <c r="AC20" s="288"/>
    </row>
    <row r="21" spans="2:29" ht="12.95" customHeight="1" thickBot="1">
      <c r="B21" s="360"/>
      <c r="C21" s="374" t="s">
        <v>572</v>
      </c>
      <c r="D21" s="297" t="str">
        <f>IF(Badges!$Z542="A","/","")</f>
        <v/>
      </c>
      <c r="E21" s="297" t="str">
        <f>IF(Badges!$Z546="A","/","")</f>
        <v/>
      </c>
      <c r="F21" s="297" t="str">
        <f>IF(Badges!$Z550="A","/","")</f>
        <v/>
      </c>
      <c r="G21" s="297" t="str">
        <f>IF(Badges!$Z554="A","/","")</f>
        <v/>
      </c>
      <c r="H21" s="297" t="str">
        <f>IF(Badges!$Z558="A","/","")</f>
        <v/>
      </c>
      <c r="I21" s="295" t="str">
        <f>IF(Summary!$AT28="E","E","")</f>
        <v/>
      </c>
      <c r="J21" s="295" t="str">
        <f>IF(Summary!$AU28="Y","R","")</f>
        <v/>
      </c>
      <c r="L21" s="360"/>
      <c r="M21" s="371" t="s">
        <v>1092</v>
      </c>
      <c r="N21" s="372"/>
      <c r="O21" s="372"/>
      <c r="P21" s="372"/>
      <c r="Q21" s="372"/>
      <c r="R21" s="373"/>
      <c r="S21" s="295" t="str">
        <f>IF(Summary!$AT80="E","E","")</f>
        <v/>
      </c>
      <c r="T21" s="295" t="str">
        <f>IF(Summary!$AU80="Y","R","")</f>
        <v/>
      </c>
      <c r="U21" s="354" t="str">
        <f>IF(COUNTIF(S20:S21,"E")=2,"C"," ")</f>
        <v xml:space="preserve"> </v>
      </c>
      <c r="W21" s="476" t="str">
        <f>'Fun Patches'!C22</f>
        <v>&lt;List Patch Here&gt;</v>
      </c>
      <c r="X21" s="475" t="str">
        <f>IF(Summary!$AT130="E","E","")</f>
        <v/>
      </c>
      <c r="Y21" s="475" t="str">
        <f>IF(Summary!$AU130="Y","R","")</f>
        <v/>
      </c>
      <c r="AA21" s="472"/>
      <c r="AB21" s="287"/>
      <c r="AC21" s="288"/>
    </row>
    <row r="22" spans="2:29" ht="12.95" customHeight="1">
      <c r="B22" s="360"/>
      <c r="C22" s="365" t="s">
        <v>593</v>
      </c>
      <c r="D22" s="292" t="str">
        <f>IF(Badges!$Z565="A","/","")</f>
        <v/>
      </c>
      <c r="E22" s="292" t="str">
        <f>IF(Badges!$Z569="A","/","")</f>
        <v/>
      </c>
      <c r="F22" s="292" t="str">
        <f>IF(Badges!$Z573="A","/","")</f>
        <v/>
      </c>
      <c r="G22" s="292" t="str">
        <f>IF(Badges!$Z577="A","/","")</f>
        <v/>
      </c>
      <c r="H22" s="292" t="str">
        <f>IF(Badges!$Z581="A","/","")</f>
        <v/>
      </c>
      <c r="I22" s="293" t="str">
        <f>IF(Summary!$AT29="E","E","")</f>
        <v/>
      </c>
      <c r="J22" s="293" t="str">
        <f>IF(Summary!$AU29="Y","R","")</f>
        <v/>
      </c>
      <c r="K22" s="285" t="str">
        <f>IF(COUNT(#REF!)=2,MAX(#REF!),"")</f>
        <v/>
      </c>
      <c r="L22" s="360"/>
      <c r="M22" s="362" t="s">
        <v>942</v>
      </c>
      <c r="N22" s="363"/>
      <c r="O22" s="363"/>
      <c r="P22" s="363"/>
      <c r="Q22" s="363"/>
      <c r="R22" s="364"/>
      <c r="S22" s="293" t="str">
        <f>IF(Summary!$AT81="E","E","")</f>
        <v/>
      </c>
      <c r="T22" s="293" t="str">
        <f>IF(Summary!$AU81="Y","R","")</f>
        <v/>
      </c>
      <c r="U22" s="354" t="str">
        <f>IF(COUNTIF(S22:S23,"E")=2,"C"," ")</f>
        <v xml:space="preserve"> </v>
      </c>
      <c r="W22" s="476" t="str">
        <f>'Fun Patches'!C23</f>
        <v>&lt;List Patch Here&gt;</v>
      </c>
      <c r="X22" s="475" t="str">
        <f>IF(Summary!$AT131="E","E","")</f>
        <v/>
      </c>
      <c r="Y22" s="475" t="str">
        <f>IF(Summary!$AU131="Y","R","")</f>
        <v/>
      </c>
      <c r="AA22" s="472"/>
      <c r="AB22" s="287"/>
      <c r="AC22" s="288"/>
    </row>
    <row r="23" spans="2:29" ht="12.95" customHeight="1" thickBot="1">
      <c r="B23" s="360"/>
      <c r="C23" s="365" t="s">
        <v>614</v>
      </c>
      <c r="D23" s="334" t="str">
        <f>IF(Badges!$Z588="A","/","")</f>
        <v/>
      </c>
      <c r="E23" s="334" t="str">
        <f>IF(Badges!$Z592="A","/","")</f>
        <v/>
      </c>
      <c r="F23" s="334" t="str">
        <f>IF(Badges!$Z596="A","/","")</f>
        <v/>
      </c>
      <c r="G23" s="334" t="str">
        <f>IF(Badges!$Z600="A","/","")</f>
        <v/>
      </c>
      <c r="H23" s="334" t="str">
        <f>IF(Badges!$Z604="A","/","")</f>
        <v/>
      </c>
      <c r="I23" s="301" t="str">
        <f>IF(Summary!$AT30="E","E","")</f>
        <v/>
      </c>
      <c r="J23" s="301" t="str">
        <f>IF(Summary!$AU30="Y","R","")</f>
        <v/>
      </c>
      <c r="L23" s="360"/>
      <c r="M23" s="375" t="s">
        <v>1093</v>
      </c>
      <c r="N23" s="376"/>
      <c r="O23" s="376"/>
      <c r="P23" s="376"/>
      <c r="Q23" s="376"/>
      <c r="R23" s="377"/>
      <c r="S23" s="295" t="str">
        <f>IF(Summary!$AT82="E","E","")</f>
        <v/>
      </c>
      <c r="T23" s="295" t="str">
        <f>IF(Summary!$AU82="Y","R","")</f>
        <v/>
      </c>
      <c r="U23" s="354" t="str">
        <f>IF(COUNTIF(S24:S25,"E")=2,"C"," ")</f>
        <v xml:space="preserve"> </v>
      </c>
      <c r="W23" s="476" t="str">
        <f>'Fun Patches'!C24</f>
        <v>&lt;List Patch Here&gt;</v>
      </c>
      <c r="X23" s="475" t="str">
        <f>IF(Summary!$AT132="E","E","")</f>
        <v/>
      </c>
      <c r="Y23" s="475" t="str">
        <f>IF(Summary!$AU132="Y","R","")</f>
        <v/>
      </c>
      <c r="AA23" s="472"/>
      <c r="AB23" s="287"/>
      <c r="AC23" s="288"/>
    </row>
    <row r="24" spans="2:29" ht="12.95" customHeight="1" thickBot="1">
      <c r="B24" s="360"/>
      <c r="C24" s="365" t="s">
        <v>635</v>
      </c>
      <c r="D24" s="297" t="str">
        <f>IF(Badges!$Z611="A","/","")</f>
        <v/>
      </c>
      <c r="E24" s="297" t="str">
        <f>IF(Badges!$Z615="A","/","")</f>
        <v/>
      </c>
      <c r="F24" s="297" t="str">
        <f>IF(Badges!$Z619="A","/","")</f>
        <v/>
      </c>
      <c r="G24" s="297" t="str">
        <f>IF(Badges!$Z623="A","/","")</f>
        <v/>
      </c>
      <c r="H24" s="297" t="str">
        <f>IF(Badges!$Z627="A","/","")</f>
        <v/>
      </c>
      <c r="I24" s="295" t="str">
        <f>IF(Summary!$AT31="E","E","")</f>
        <v/>
      </c>
      <c r="J24" s="295" t="str">
        <f>IF(Summary!$AU31="Y","R","")</f>
        <v/>
      </c>
      <c r="K24" s="285" t="str">
        <f>IF(COUNT(#REF!)=2,MAX(#REF!),"")</f>
        <v/>
      </c>
      <c r="L24" s="360"/>
      <c r="M24" s="378" t="s">
        <v>948</v>
      </c>
      <c r="N24" s="379"/>
      <c r="O24" s="379"/>
      <c r="P24" s="379"/>
      <c r="Q24" s="379"/>
      <c r="R24" s="380"/>
      <c r="S24" s="293" t="str">
        <f>IF(Summary!$AT83="E","E","")</f>
        <v/>
      </c>
      <c r="T24" s="293" t="str">
        <f>IF(Summary!$AU83="Y","R","")</f>
        <v/>
      </c>
      <c r="U24" s="439"/>
      <c r="W24" s="476" t="str">
        <f>'Fun Patches'!C25</f>
        <v>&lt;List Patch Here&gt;</v>
      </c>
      <c r="X24" s="475" t="str">
        <f>IF(Summary!$AT133="E","E","")</f>
        <v/>
      </c>
      <c r="Y24" s="475" t="str">
        <f>IF(Summary!$AU133="Y","R","")</f>
        <v/>
      </c>
      <c r="AA24" s="472"/>
      <c r="AB24" s="287"/>
      <c r="AC24" s="288"/>
    </row>
    <row r="25" spans="2:29" ht="12.95" customHeight="1">
      <c r="B25" s="360"/>
      <c r="C25" s="370" t="s">
        <v>655</v>
      </c>
      <c r="D25" s="292" t="str">
        <f>IF(Badges!$Z634="A","/","")</f>
        <v/>
      </c>
      <c r="E25" s="292" t="str">
        <f>IF(Badges!$Z638="A","/","")</f>
        <v/>
      </c>
      <c r="F25" s="292" t="str">
        <f>IF(Badges!$Z642="A","/","")</f>
        <v/>
      </c>
      <c r="G25" s="292" t="str">
        <f>IF(Badges!$Z646="A","/","")</f>
        <v/>
      </c>
      <c r="H25" s="292" t="str">
        <f>IF(Badges!$Z650="A","/","")</f>
        <v/>
      </c>
      <c r="I25" s="293" t="str">
        <f>IF(Summary!$AT32="E","E","")</f>
        <v/>
      </c>
      <c r="J25" s="293" t="str">
        <f>IF(Summary!$AU32="Y","R","")</f>
        <v/>
      </c>
      <c r="L25" s="360"/>
      <c r="M25" s="375" t="s">
        <v>1094</v>
      </c>
      <c r="N25" s="376"/>
      <c r="O25" s="376"/>
      <c r="P25" s="376"/>
      <c r="Q25" s="376"/>
      <c r="R25" s="377"/>
      <c r="S25" s="293" t="str">
        <f>IF(Summary!$AT84="E","E","")</f>
        <v/>
      </c>
      <c r="T25" s="293" t="str">
        <f>IF(Summary!$AU84="Y","R","")</f>
        <v/>
      </c>
      <c r="U25" s="607" t="s">
        <v>1136</v>
      </c>
      <c r="W25" s="476" t="str">
        <f>'Fun Patches'!C26</f>
        <v>&lt;List Patch Here&gt;</v>
      </c>
      <c r="X25" s="475" t="str">
        <f>IF(Summary!$AT134="E","E","")</f>
        <v/>
      </c>
      <c r="Y25" s="475" t="str">
        <f>IF(Summary!$AU134="Y","R","")</f>
        <v/>
      </c>
      <c r="AA25" s="472"/>
      <c r="AB25" s="287"/>
      <c r="AC25" s="288"/>
    </row>
    <row r="26" spans="2:29" ht="12.95" customHeight="1">
      <c r="B26" s="360"/>
      <c r="C26" s="365" t="s">
        <v>692</v>
      </c>
      <c r="D26" s="334" t="str">
        <f>IF(Badges!$Z680="A","/","")</f>
        <v/>
      </c>
      <c r="E26" s="334" t="str">
        <f>IF(Badges!$Z684="A","/","")</f>
        <v/>
      </c>
      <c r="F26" s="334" t="str">
        <f>IF(Badges!$Z688="A","/","")</f>
        <v/>
      </c>
      <c r="G26" s="334" t="str">
        <f>IF(Badges!$Z692="A","/","")</f>
        <v/>
      </c>
      <c r="H26" s="334" t="str">
        <f>IF(Badges!$Z696="A","/","")</f>
        <v/>
      </c>
      <c r="I26" s="301" t="str">
        <f>IF(Summary!$AT34="E","E","")</f>
        <v/>
      </c>
      <c r="J26" s="301" t="str">
        <f>IF(Summary!$AU34="Y","R","")</f>
        <v/>
      </c>
      <c r="K26" s="285" t="str">
        <f>IF(COUNT(#REF!)=2,MAX(#REF!),"")</f>
        <v/>
      </c>
      <c r="L26" s="398"/>
      <c r="M26" s="398"/>
      <c r="N26" s="399"/>
      <c r="O26" s="399"/>
      <c r="P26" s="399"/>
      <c r="Q26" s="399"/>
      <c r="R26" s="399"/>
      <c r="S26" s="470"/>
      <c r="T26" s="470"/>
      <c r="U26" s="607"/>
      <c r="W26" s="476" t="str">
        <f>'Fun Patches'!C27</f>
        <v>&lt;List Patch Here&gt;</v>
      </c>
      <c r="X26" s="475" t="str">
        <f>IF(Summary!$AT135="E","E","")</f>
        <v/>
      </c>
      <c r="Y26" s="475" t="str">
        <f>IF(Summary!$AU135="Y","R","")</f>
        <v/>
      </c>
      <c r="AA26" s="472"/>
      <c r="AB26" s="287"/>
      <c r="AC26" s="288"/>
    </row>
    <row r="27" spans="2:29" ht="12.95" customHeight="1" thickBot="1">
      <c r="B27" s="360"/>
      <c r="C27" s="374" t="s">
        <v>713</v>
      </c>
      <c r="D27" s="297" t="str">
        <f>IF(Badges!$Z703="A","/","")</f>
        <v/>
      </c>
      <c r="E27" s="297" t="str">
        <f>IF(Badges!$Z707="A","/","")</f>
        <v/>
      </c>
      <c r="F27" s="297" t="str">
        <f>IF(Badges!$Z711="A","/","")</f>
        <v/>
      </c>
      <c r="G27" s="297" t="str">
        <f>IF(Badges!$Z715="A","/","")</f>
        <v/>
      </c>
      <c r="H27" s="297" t="str">
        <f>IF(Badges!$Z719="A","/","")</f>
        <v/>
      </c>
      <c r="I27" s="295" t="str">
        <f>IF(Summary!$AT35="E","E","")</f>
        <v/>
      </c>
      <c r="J27" s="295" t="str">
        <f>IF(Summary!$AU35="Y","R","")</f>
        <v/>
      </c>
      <c r="L27" s="300"/>
      <c r="M27" s="300"/>
      <c r="N27" s="300"/>
      <c r="O27" s="300"/>
      <c r="P27" s="300"/>
      <c r="Q27" s="300"/>
      <c r="R27" s="300"/>
      <c r="S27" s="307"/>
      <c r="T27" s="307"/>
      <c r="U27" s="607"/>
      <c r="W27" s="476" t="str">
        <f>'Fun Patches'!C28</f>
        <v>&lt;List Patch Here&gt;</v>
      </c>
      <c r="X27" s="475" t="str">
        <f>IF(Summary!$AT136="E","E","")</f>
        <v/>
      </c>
      <c r="Y27" s="475" t="str">
        <f>IF(Summary!$AU136="Y","R","")</f>
        <v/>
      </c>
      <c r="AA27" s="472"/>
      <c r="AB27" s="287"/>
      <c r="AC27" s="288"/>
    </row>
    <row r="28" spans="2:29" ht="12.95" customHeight="1">
      <c r="B28" s="360"/>
      <c r="C28" s="365" t="s">
        <v>734</v>
      </c>
      <c r="D28" s="292" t="str">
        <f>IF(Badges!$Z726="A","/","")</f>
        <v/>
      </c>
      <c r="E28" s="292" t="str">
        <f>IF(Badges!$Z730="A","/","")</f>
        <v/>
      </c>
      <c r="F28" s="292" t="str">
        <f>IF(Badges!$Z734="A","/","")</f>
        <v/>
      </c>
      <c r="G28" s="292" t="str">
        <f>IF(Badges!$Z738="A","/","")</f>
        <v/>
      </c>
      <c r="H28" s="292" t="str">
        <f>IF(Badges!$Z742="A","/","")</f>
        <v/>
      </c>
      <c r="I28" s="293" t="str">
        <f>IF(Summary!$AT36="E","E","")</f>
        <v/>
      </c>
      <c r="J28" s="293" t="str">
        <f>IF(Summary!$AU36="Y","R","")</f>
        <v/>
      </c>
      <c r="L28" s="611" t="str">
        <f>'Age-Level'!C117</f>
        <v>Investiture</v>
      </c>
      <c r="M28" s="611"/>
      <c r="N28" s="611"/>
      <c r="O28" s="611"/>
      <c r="P28" s="611"/>
      <c r="Q28" s="611"/>
      <c r="R28" s="613"/>
      <c r="S28" s="293" t="str">
        <f>IF(Summary!$AT108="E","E","")</f>
        <v/>
      </c>
      <c r="T28" s="293" t="str">
        <f>IF(Summary!$AU108="Y","R","")</f>
        <v/>
      </c>
      <c r="U28" s="607"/>
      <c r="W28" s="476" t="str">
        <f>'Fun Patches'!C29</f>
        <v>&lt;List Patch Here&gt;</v>
      </c>
      <c r="X28" s="475" t="str">
        <f>IF(Summary!$AT137="E","E","")</f>
        <v/>
      </c>
      <c r="Y28" s="475" t="str">
        <f>IF(Summary!$AU137="Y","R","")</f>
        <v/>
      </c>
      <c r="AA28" s="472"/>
      <c r="AB28" s="287"/>
      <c r="AC28" s="288"/>
    </row>
    <row r="29" spans="2:29" ht="12.95" customHeight="1">
      <c r="B29" s="360"/>
      <c r="C29" s="365" t="s">
        <v>1059</v>
      </c>
      <c r="D29" s="334" t="str">
        <f>IF(Badges!$Z103="A","/","")</f>
        <v/>
      </c>
      <c r="E29" s="334" t="str">
        <f>IF(Badges!$Z107="A","/","")</f>
        <v/>
      </c>
      <c r="F29" s="334" t="str">
        <f>IF(Badges!$Z111="A","/","")</f>
        <v/>
      </c>
      <c r="G29" s="334" t="str">
        <f>IF(Badges!$Z115="A","/","")</f>
        <v/>
      </c>
      <c r="H29" s="334" t="str">
        <f>IF(Badges!$Z119="A","/","")</f>
        <v/>
      </c>
      <c r="I29" s="301" t="str">
        <f>IF(Summary!$AT8="E","E","")</f>
        <v/>
      </c>
      <c r="J29" s="301" t="str">
        <f>IF(Summary!$AU8="Y","R","")</f>
        <v/>
      </c>
      <c r="L29" s="611" t="str">
        <f>'Age-Level'!C118</f>
        <v>Rededication (1st year)</v>
      </c>
      <c r="M29" s="611"/>
      <c r="N29" s="611"/>
      <c r="O29" s="611"/>
      <c r="P29" s="611"/>
      <c r="Q29" s="611"/>
      <c r="R29" s="613"/>
      <c r="S29" s="293" t="str">
        <f>IF(Summary!$AT109="E","E","")</f>
        <v/>
      </c>
      <c r="T29" s="293" t="str">
        <f>IF(Summary!$AU109="Y","R","")</f>
        <v/>
      </c>
      <c r="U29" s="607"/>
      <c r="W29" s="476" t="str">
        <f>'Fun Patches'!C30</f>
        <v>&lt;List Patch Here&gt;</v>
      </c>
      <c r="X29" s="475" t="str">
        <f>IF(Summary!$AT138="E","E","")</f>
        <v/>
      </c>
      <c r="Y29" s="475" t="str">
        <f>IF(Summary!$AU138="Y","R","")</f>
        <v/>
      </c>
      <c r="AA29" s="472"/>
      <c r="AB29" s="287"/>
      <c r="AC29" s="288"/>
    </row>
    <row r="30" spans="2:29" ht="12.95" customHeight="1" thickBot="1">
      <c r="B30" s="360"/>
      <c r="C30" s="369" t="s">
        <v>1095</v>
      </c>
      <c r="D30" s="297" t="str">
        <f>IF(Badges!$Z749="A","/","")</f>
        <v/>
      </c>
      <c r="E30" s="297" t="str">
        <f>IF(Badges!$Z753="A","/","")</f>
        <v/>
      </c>
      <c r="F30" s="297" t="str">
        <f>IF(Badges!$Z757="A","/","")</f>
        <v/>
      </c>
      <c r="G30" s="297" t="str">
        <f>IF(Badges!$Z761="A","/","")</f>
        <v/>
      </c>
      <c r="H30" s="297" t="str">
        <f>IF(Badges!$Z765="A","/","")</f>
        <v/>
      </c>
      <c r="I30" s="295" t="str">
        <f>IF(Summary!$AT37="E","E","")</f>
        <v/>
      </c>
      <c r="J30" s="295" t="str">
        <f>IF(Summary!$AU37="Y","R","")</f>
        <v/>
      </c>
      <c r="L30" s="611" t="str">
        <f>'Age-Level'!C119</f>
        <v>Rededication (2nd year)</v>
      </c>
      <c r="M30" s="611"/>
      <c r="N30" s="611"/>
      <c r="O30" s="611"/>
      <c r="P30" s="611"/>
      <c r="Q30" s="611"/>
      <c r="R30" s="613"/>
      <c r="S30" s="293" t="str">
        <f>IF(Summary!$AT110="E","E","")</f>
        <v/>
      </c>
      <c r="T30" s="293" t="str">
        <f>IF(Summary!$AU110="Y","R","")</f>
        <v/>
      </c>
      <c r="U30" s="607"/>
      <c r="W30" s="476" t="str">
        <f>'Fun Patches'!C31</f>
        <v>&lt;List Patch Here&gt;</v>
      </c>
      <c r="X30" s="475" t="str">
        <f>IF(Summary!$AT139="E","E","")</f>
        <v/>
      </c>
      <c r="Y30" s="475" t="str">
        <f>IF(Summary!$AU139="Y","R","")</f>
        <v/>
      </c>
      <c r="AA30" s="472"/>
      <c r="AB30" s="287"/>
      <c r="AC30" s="288"/>
    </row>
    <row r="31" spans="2:29" ht="12.95" customHeight="1">
      <c r="B31" s="360"/>
      <c r="C31" s="370" t="s">
        <v>756</v>
      </c>
      <c r="D31" s="292" t="str">
        <f>IF(Badges!$Z772="A","/","")</f>
        <v/>
      </c>
      <c r="E31" s="292" t="str">
        <f>IF(Badges!$Z776="A","/","")</f>
        <v/>
      </c>
      <c r="F31" s="292" t="str">
        <f>IF(Badges!$Z780="A","/","")</f>
        <v/>
      </c>
      <c r="G31" s="292" t="str">
        <f>IF(Badges!$Z784="A","/","")</f>
        <v/>
      </c>
      <c r="H31" s="292" t="str">
        <f>IF(Badges!$Z788="A","/","")</f>
        <v/>
      </c>
      <c r="I31" s="293" t="str">
        <f>IF(Summary!$AT38="E","E","")</f>
        <v/>
      </c>
      <c r="J31" s="293" t="str">
        <f>IF(Summary!$AU38="Y","R","")</f>
        <v/>
      </c>
      <c r="L31" s="611" t="str">
        <f>'Age-Level'!C120</f>
        <v>Rededication (3rd year)</v>
      </c>
      <c r="M31" s="611"/>
      <c r="N31" s="611"/>
      <c r="O31" s="611"/>
      <c r="P31" s="611"/>
      <c r="Q31" s="611"/>
      <c r="R31" s="613"/>
      <c r="S31" s="293" t="str">
        <f>IF(Summary!$AT111="E","E","")</f>
        <v/>
      </c>
      <c r="T31" s="293" t="str">
        <f>IF(Summary!$AU111="Y","R","")</f>
        <v/>
      </c>
      <c r="U31" s="607"/>
      <c r="W31" s="476" t="str">
        <f>'Fun Patches'!C32</f>
        <v>&lt;List Patch Here&gt;</v>
      </c>
      <c r="X31" s="475" t="str">
        <f>IF(Summary!$AT140="E","E","")</f>
        <v/>
      </c>
      <c r="Y31" s="475" t="str">
        <f>IF(Summary!$AU140="Y","R","")</f>
        <v/>
      </c>
      <c r="AA31" s="472"/>
      <c r="AB31" s="287"/>
      <c r="AC31" s="288"/>
    </row>
    <row r="32" spans="2:29" ht="12.95" customHeight="1" thickBot="1">
      <c r="B32" s="360"/>
      <c r="C32" s="374" t="s">
        <v>777</v>
      </c>
      <c r="D32" s="297" t="str">
        <f>IF(Badges!$Z791="C","/","")</f>
        <v/>
      </c>
      <c r="E32" s="297" t="str">
        <f>IF(Badges!$Z792="C","/","")</f>
        <v/>
      </c>
      <c r="F32" s="297" t="str">
        <f>IF(Badges!$Z793="C","/","")</f>
        <v/>
      </c>
      <c r="G32" s="297" t="str">
        <f>IF(Badges!$Z794="C","/","")</f>
        <v/>
      </c>
      <c r="H32" s="297" t="str">
        <f>IF(Badges!$Z795="C","/","")</f>
        <v/>
      </c>
      <c r="I32" s="295" t="str">
        <f>IF(Summary!$AT39="E","E","")</f>
        <v/>
      </c>
      <c r="J32" s="295" t="str">
        <f>IF(Summary!$AU39="Y","R","")</f>
        <v/>
      </c>
      <c r="L32" s="398"/>
      <c r="M32" s="398"/>
      <c r="N32" s="399"/>
      <c r="O32" s="399"/>
      <c r="P32" s="399"/>
      <c r="Q32" s="399"/>
      <c r="R32" s="399"/>
      <c r="S32" s="470"/>
      <c r="T32" s="470"/>
      <c r="U32" s="607"/>
      <c r="W32" s="476" t="str">
        <f>'Fun Patches'!C33</f>
        <v>&lt;List Patch Here&gt;</v>
      </c>
      <c r="X32" s="475" t="str">
        <f>IF(Summary!$AT141="E","E","")</f>
        <v/>
      </c>
      <c r="Y32" s="475" t="str">
        <f>IF(Summary!$AU141="Y","R","")</f>
        <v/>
      </c>
      <c r="AA32" s="472"/>
      <c r="AB32" s="287"/>
      <c r="AC32" s="288"/>
    </row>
    <row r="33" spans="2:29" ht="12.95" customHeight="1">
      <c r="B33" s="360"/>
      <c r="C33" s="361" t="s">
        <v>1096</v>
      </c>
      <c r="D33" s="292" t="str">
        <f>IF(Badges!$Z802="A","/","")</f>
        <v/>
      </c>
      <c r="E33" s="292" t="str">
        <f>IF(Badges!$Z806="A","/","")</f>
        <v/>
      </c>
      <c r="F33" s="292" t="str">
        <f>IF(Badges!$Z810="A","/","")</f>
        <v/>
      </c>
      <c r="G33" s="292" t="str">
        <f>IF(Badges!$Z814="A","/","")</f>
        <v/>
      </c>
      <c r="H33" s="292" t="str">
        <f>IF(Badges!$Z818="A","/","")</f>
        <v/>
      </c>
      <c r="I33" s="293" t="str">
        <f>IF(Summary!$AT40="E","E","")</f>
        <v/>
      </c>
      <c r="J33" s="293" t="str">
        <f>IF(Summary!$AU40="Y","R","")</f>
        <v/>
      </c>
      <c r="L33" s="300"/>
      <c r="M33" s="300"/>
      <c r="N33" s="300"/>
      <c r="O33" s="300"/>
      <c r="P33" s="300"/>
      <c r="Q33" s="300"/>
      <c r="R33" s="300"/>
      <c r="S33" s="307"/>
      <c r="T33" s="307"/>
      <c r="U33" s="607"/>
      <c r="W33" s="476" t="str">
        <f>'Fun Patches'!C34</f>
        <v>&lt;List Patch Here&gt;</v>
      </c>
      <c r="X33" s="475" t="str">
        <f>IF(Summary!$AT142="E","E","")</f>
        <v/>
      </c>
      <c r="Y33" s="475" t="str">
        <f>IF(Summary!$AU142="Y","R","")</f>
        <v/>
      </c>
      <c r="AA33" s="472"/>
      <c r="AB33" s="287"/>
      <c r="AC33" s="288"/>
    </row>
    <row r="34" spans="2:29" ht="12.95" customHeight="1">
      <c r="B34" s="360"/>
      <c r="C34" s="369" t="s">
        <v>1060</v>
      </c>
      <c r="D34" s="334" t="str">
        <f>IF(Badges!$Z825="A","/","")</f>
        <v/>
      </c>
      <c r="E34" s="334" t="str">
        <f>IF(Badges!$Z829="A","/","")</f>
        <v/>
      </c>
      <c r="F34" s="334" t="str">
        <f>IF(Badges!$Z833="A","/","")</f>
        <v/>
      </c>
      <c r="G34" s="334" t="str">
        <f>IF(Badges!$Z837="A","/","")</f>
        <v/>
      </c>
      <c r="H34" s="334" t="str">
        <f>IF(Badges!$Z841="A","/","")</f>
        <v/>
      </c>
      <c r="I34" s="301" t="str">
        <f>IF(Summary!$AT41="E","E","")</f>
        <v/>
      </c>
      <c r="J34" s="301" t="str">
        <f>IF(Summary!$AU41="Y","R","")</f>
        <v/>
      </c>
      <c r="L34" s="612" t="str">
        <f>'Council Own'!B6</f>
        <v>&lt;&lt;List Badge 1 Here&gt;&gt;</v>
      </c>
      <c r="M34" s="613"/>
      <c r="N34" s="292" t="str">
        <f>IF('Council Own'!$Z11="A","/","")</f>
        <v/>
      </c>
      <c r="O34" s="292" t="str">
        <f>IF('Council Own'!$Z15="A","/","")</f>
        <v/>
      </c>
      <c r="P34" s="292" t="str">
        <f>IF('Council Own'!$Z19="A","/","")</f>
        <v/>
      </c>
      <c r="Q34" s="292" t="str">
        <f>IF('Council Own'!$Z23="A","/","")</f>
        <v/>
      </c>
      <c r="R34" s="292" t="str">
        <f>IF('Council Own'!$Z27="A","/","")</f>
        <v/>
      </c>
      <c r="S34" s="293" t="str">
        <f>IF(Summary!$AT86="E","E","")</f>
        <v/>
      </c>
      <c r="T34" s="308" t="str">
        <f>IF(Summary!$AU86="Y","R","")</f>
        <v/>
      </c>
      <c r="U34" s="607"/>
      <c r="W34" s="476" t="str">
        <f>'Fun Patches'!C35</f>
        <v>&lt;List Patch Here&gt;</v>
      </c>
      <c r="X34" s="475" t="str">
        <f>IF(Summary!$AT143="E","E","")</f>
        <v/>
      </c>
      <c r="Y34" s="475" t="str">
        <f>IF(Summary!$AU143="Y","R","")</f>
        <v/>
      </c>
      <c r="AA34" s="472"/>
      <c r="AB34" s="287"/>
      <c r="AC34" s="288"/>
    </row>
    <row r="35" spans="2:29" ht="12.95" customHeight="1">
      <c r="L35" s="612" t="str">
        <f>'Council Own'!B30</f>
        <v>&lt;&lt;List Badge 2 Here&gt;&gt;</v>
      </c>
      <c r="M35" s="613"/>
      <c r="N35" s="292" t="str">
        <f>IF('Council Own'!$Z35="A","/","")</f>
        <v/>
      </c>
      <c r="O35" s="292" t="str">
        <f>IF('Council Own'!$Z39="A","/","")</f>
        <v/>
      </c>
      <c r="P35" s="292" t="str">
        <f>IF('Council Own'!$Z43="A","/","")</f>
        <v/>
      </c>
      <c r="Q35" s="292" t="str">
        <f>IF('Council Own'!$Z47="A","/","")</f>
        <v/>
      </c>
      <c r="R35" s="292" t="str">
        <f>IF('Council Own'!$Z51="A","/","")</f>
        <v/>
      </c>
      <c r="S35" s="293" t="str">
        <f>IF(Summary!$AT87="E","E","")</f>
        <v/>
      </c>
      <c r="T35" s="308" t="str">
        <f>IF(Summary!$AU87="Y","R","")</f>
        <v/>
      </c>
      <c r="U35" s="607"/>
      <c r="W35" s="476" t="str">
        <f>'Fun Patches'!C36</f>
        <v>&lt;List Patch Here&gt;</v>
      </c>
      <c r="X35" s="475" t="str">
        <f>IF(Summary!$AT144="E","E","")</f>
        <v/>
      </c>
      <c r="Y35" s="475" t="str">
        <f>IF(Summary!$AU144="Y","R","")</f>
        <v/>
      </c>
      <c r="AA35" s="472"/>
      <c r="AB35" s="287"/>
      <c r="AC35" s="288"/>
    </row>
    <row r="36" spans="2:29" ht="12.95" customHeight="1">
      <c r="L36" s="614" t="str">
        <f>'Council Own'!B54</f>
        <v>&lt;&lt;List Badge 3 Here&gt;&gt;</v>
      </c>
      <c r="M36" s="615"/>
      <c r="N36" s="334" t="str">
        <f>IF('Council Own'!$Z59="A","/","")</f>
        <v/>
      </c>
      <c r="O36" s="334" t="str">
        <f>IF('Council Own'!$Z63="A","/","")</f>
        <v/>
      </c>
      <c r="P36" s="334" t="str">
        <f>IF('Council Own'!$Z67="A","/","")</f>
        <v/>
      </c>
      <c r="Q36" s="334" t="str">
        <f>IF('Council Own'!$Z71="A","/","")</f>
        <v/>
      </c>
      <c r="R36" s="334" t="str">
        <f>IF('Council Own'!$Z75="A","/","")</f>
        <v/>
      </c>
      <c r="S36" s="301" t="str">
        <f>IF(Summary!$AT88="E","E","")</f>
        <v/>
      </c>
      <c r="T36" s="335" t="str">
        <f>IF(Summary!$AU88="Y","R","")</f>
        <v/>
      </c>
      <c r="U36" s="607"/>
      <c r="W36" s="476" t="str">
        <f>'Fun Patches'!C37</f>
        <v>&lt;List Patch Here&gt;</v>
      </c>
      <c r="X36" s="475" t="str">
        <f>IF(Summary!$AT145="E","E","")</f>
        <v/>
      </c>
      <c r="Y36" s="475" t="str">
        <f>IF(Summary!$AU145="Y","R","")</f>
        <v/>
      </c>
      <c r="AA36" s="472"/>
      <c r="AB36" s="287"/>
      <c r="AC36" s="288"/>
    </row>
    <row r="37" spans="2:29" ht="12.95" customHeight="1">
      <c r="B37" s="382"/>
      <c r="C37" s="361" t="s">
        <v>509</v>
      </c>
      <c r="D37" s="292" t="str">
        <f>IF(Badges!$Z473="A","/","")</f>
        <v/>
      </c>
      <c r="E37" s="292" t="str">
        <f>IF(Badges!$Z477="A","/","")</f>
        <v/>
      </c>
      <c r="F37" s="292" t="str">
        <f>IF(Badges!$Z481="A","/","")</f>
        <v/>
      </c>
      <c r="G37" s="292" t="str">
        <f>IF(Badges!$Z485="A","/","")</f>
        <v/>
      </c>
      <c r="H37" s="292" t="str">
        <f>IF(Badges!$Z489="A","/","")</f>
        <v/>
      </c>
      <c r="I37" s="293" t="str">
        <f>IF(Summary!$AT25="E","E","")</f>
        <v/>
      </c>
      <c r="J37" s="293" t="str">
        <f>IF(Summary!$AU25="Y","R","")</f>
        <v/>
      </c>
      <c r="L37" s="614" t="str">
        <f>'Council Own'!B78</f>
        <v>&lt;&lt;List Badge 4 Here&gt;&gt;</v>
      </c>
      <c r="M37" s="615"/>
      <c r="N37" s="334" t="str">
        <f>IF('Council Own'!$Z83="A","/","")</f>
        <v/>
      </c>
      <c r="O37" s="334" t="str">
        <f>IF('Council Own'!$Z87="A","/","")</f>
        <v/>
      </c>
      <c r="P37" s="334" t="str">
        <f>IF('Council Own'!$Z91="A","/","")</f>
        <v/>
      </c>
      <c r="Q37" s="334" t="str">
        <f>IF('Council Own'!$Z95="A","/","")</f>
        <v/>
      </c>
      <c r="R37" s="334" t="str">
        <f>IF('Council Own'!$Z99="A","/","")</f>
        <v/>
      </c>
      <c r="S37" s="301" t="str">
        <f>IF(Summary!$AT89="E","E","")</f>
        <v/>
      </c>
      <c r="T37" s="335" t="str">
        <f>IF(Summary!$AU89="Y","R","")</f>
        <v/>
      </c>
      <c r="U37" s="607"/>
      <c r="W37" s="476" t="str">
        <f>'Fun Patches'!C38</f>
        <v>&lt;List Patch Here&gt;</v>
      </c>
      <c r="X37" s="475" t="str">
        <f>IF(Summary!$AT146="E","E","")</f>
        <v/>
      </c>
      <c r="Y37" s="475" t="str">
        <f>IF(Summary!$AU146="Y","R","")</f>
        <v/>
      </c>
      <c r="AA37" s="472"/>
      <c r="AB37" s="287"/>
      <c r="AC37" s="288"/>
    </row>
    <row r="38" spans="2:29" ht="12.95" customHeight="1" thickBot="1">
      <c r="B38" s="383"/>
      <c r="C38" s="374" t="s">
        <v>676</v>
      </c>
      <c r="D38" s="297" t="str">
        <f>IF(Badges!$Z657="A","/","")</f>
        <v/>
      </c>
      <c r="E38" s="297" t="str">
        <f>IF(Badges!$Z661="A","/","")</f>
        <v/>
      </c>
      <c r="F38" s="297" t="str">
        <f>IF(Badges!$Z665="A","/","")</f>
        <v/>
      </c>
      <c r="G38" s="297" t="str">
        <f>IF(Badges!$Z669="A","/","")</f>
        <v/>
      </c>
      <c r="H38" s="297" t="str">
        <f>IF(Badges!$Z673="A","/","")</f>
        <v/>
      </c>
      <c r="I38" s="295" t="str">
        <f>IF(Summary!$AT33="E","E","")</f>
        <v/>
      </c>
      <c r="J38" s="295" t="str">
        <f>IF(Summary!$AU33="Y","R","")</f>
        <v/>
      </c>
      <c r="L38" s="614" t="str">
        <f>'Council Own'!B102</f>
        <v>&lt;&lt;List Badge 5 Here&gt;&gt;</v>
      </c>
      <c r="M38" s="615"/>
      <c r="N38" s="334" t="str">
        <f>IF('Council Own'!$Z107="A","/","")</f>
        <v/>
      </c>
      <c r="O38" s="334" t="str">
        <f>IF('Council Own'!$Z111="A","/","")</f>
        <v/>
      </c>
      <c r="P38" s="334" t="str">
        <f>IF('Council Own'!$Z115="A","/","")</f>
        <v/>
      </c>
      <c r="Q38" s="334" t="str">
        <f>IF('Council Own'!$Z119="A","/","")</f>
        <v/>
      </c>
      <c r="R38" s="334" t="str">
        <f>IF('Council Own'!$Z123="A","/","")</f>
        <v/>
      </c>
      <c r="S38" s="301" t="str">
        <f>IF(Summary!$AT90="E","E","")</f>
        <v/>
      </c>
      <c r="T38" s="335" t="str">
        <f>IF(Summary!$AU90="Y","R","")</f>
        <v/>
      </c>
      <c r="U38" s="607"/>
      <c r="W38" s="476" t="str">
        <f>'Fun Patches'!C39</f>
        <v>&lt;List Patch Here&gt;</v>
      </c>
      <c r="X38" s="475" t="str">
        <f>IF(Summary!$AT147="E","E","")</f>
        <v/>
      </c>
      <c r="Y38" s="475" t="str">
        <f>IF(Summary!$AU147="Y","R","")</f>
        <v/>
      </c>
      <c r="AA38" s="472"/>
      <c r="AB38" s="287"/>
      <c r="AC38" s="288"/>
    </row>
    <row r="39" spans="2:29" ht="12.95" customHeight="1">
      <c r="B39" s="383"/>
      <c r="C39" s="361" t="s">
        <v>498</v>
      </c>
      <c r="D39" s="292" t="str">
        <f>IF(Badges!$Z458="A","/","")</f>
        <v/>
      </c>
      <c r="E39" s="292" t="str">
        <f>IF(Badges!$Z460="A","/","")</f>
        <v/>
      </c>
      <c r="F39" s="292" t="str">
        <f>IF(Badges!$Z462="A","/","")</f>
        <v/>
      </c>
      <c r="G39" s="292" t="str">
        <f>IF(Badges!$Z464="A","/","")</f>
        <v/>
      </c>
      <c r="H39" s="292" t="str">
        <f>IF(Badges!$Z466="A","/","")</f>
        <v/>
      </c>
      <c r="I39" s="293" t="str">
        <f>IF(Summary!$AT24="E","E","")</f>
        <v/>
      </c>
      <c r="J39" s="293" t="str">
        <f>IF(Summary!$AU24="Y","R","")</f>
        <v/>
      </c>
      <c r="L39" s="614" t="str">
        <f>'Council Own'!B125</f>
        <v>&lt;&lt;List Badge 6 Here&gt;&gt;</v>
      </c>
      <c r="M39" s="615"/>
      <c r="N39" s="334" t="str">
        <f>IF('Council Own'!$Z130="A","/","")</f>
        <v/>
      </c>
      <c r="O39" s="334" t="str">
        <f>IF('Council Own'!$Z134="A","/","")</f>
        <v/>
      </c>
      <c r="P39" s="334" t="str">
        <f>IF('Council Own'!$Z138="A","/","")</f>
        <v/>
      </c>
      <c r="Q39" s="334" t="str">
        <f>IF('Council Own'!$Z142="A","/","")</f>
        <v/>
      </c>
      <c r="R39" s="334" t="str">
        <f>IF('Council Own'!$Z146="A","/","")</f>
        <v/>
      </c>
      <c r="S39" s="301" t="str">
        <f>IF(Summary!$AT91="E","E","")</f>
        <v/>
      </c>
      <c r="T39" s="335" t="str">
        <f>IF(Summary!$AU91="Y","R","")</f>
        <v/>
      </c>
      <c r="U39" s="607"/>
      <c r="W39" s="476" t="str">
        <f>'Fun Patches'!C40</f>
        <v>&lt;List Patch Here&gt;</v>
      </c>
      <c r="X39" s="475" t="str">
        <f>IF(Summary!$AT148="E","E","")</f>
        <v/>
      </c>
      <c r="Y39" s="475" t="str">
        <f>IF(Summary!$AU148="Y","R","")</f>
        <v/>
      </c>
      <c r="AA39" s="472"/>
      <c r="AB39" s="287"/>
      <c r="AC39" s="288"/>
    </row>
    <row r="40" spans="2:29" ht="12.95" customHeight="1">
      <c r="B40" s="384"/>
      <c r="C40" s="369" t="s">
        <v>340</v>
      </c>
      <c r="D40" s="292" t="str">
        <f>IF(Badges!$Z284="A","/","")</f>
        <v/>
      </c>
      <c r="E40" s="292" t="str">
        <f>IF(Badges!$Z286="A","/","")</f>
        <v/>
      </c>
      <c r="F40" s="292" t="str">
        <f>IF(Badges!$Z288="A","/","")</f>
        <v/>
      </c>
      <c r="G40" s="292" t="str">
        <f>IF(Badges!$Z290="A","/","")</f>
        <v/>
      </c>
      <c r="H40" s="292" t="str">
        <f>IF(Badges!$Z292="A","/","")</f>
        <v/>
      </c>
      <c r="I40" s="293" t="str">
        <f>IF(Summary!$AT16="E","E","")</f>
        <v/>
      </c>
      <c r="J40" s="293" t="str">
        <f>IF(Summary!$AU16="Y","R","")</f>
        <v/>
      </c>
      <c r="L40" s="614" t="str">
        <f>'Council Own'!B149</f>
        <v>&lt;&lt;List Badge 7 Here&gt;&gt;</v>
      </c>
      <c r="M40" s="615"/>
      <c r="N40" s="334" t="str">
        <f>IF('Council Own'!$Z154="A","/","")</f>
        <v/>
      </c>
      <c r="O40" s="334" t="str">
        <f>IF('Council Own'!$Z158="A","/","")</f>
        <v/>
      </c>
      <c r="P40" s="334" t="str">
        <f>IF('Council Own'!$Z162="A","/","")</f>
        <v/>
      </c>
      <c r="Q40" s="334" t="str">
        <f>IF('Council Own'!$Z166="A","/","")</f>
        <v/>
      </c>
      <c r="R40" s="334" t="str">
        <f>IF('Council Own'!$Z170="A","/","")</f>
        <v/>
      </c>
      <c r="S40" s="301" t="str">
        <f>IF(Summary!$AT92="E","E","")</f>
        <v/>
      </c>
      <c r="T40" s="335" t="str">
        <f>IF(Summary!$AU92="Y","R","")</f>
        <v/>
      </c>
      <c r="U40" s="607"/>
      <c r="W40" s="476" t="str">
        <f>'Fun Patches'!C41</f>
        <v>&lt;List Patch Here&gt;</v>
      </c>
      <c r="X40" s="475" t="str">
        <f>IF(Summary!$AT149="E","E","")</f>
        <v/>
      </c>
      <c r="Y40" s="475" t="str">
        <f>IF(Summary!$AU149="Y","R","")</f>
        <v/>
      </c>
      <c r="AA40" s="472"/>
      <c r="AB40" s="287"/>
      <c r="AC40" s="288"/>
    </row>
    <row r="41" spans="2:29" ht="12.95" customHeight="1">
      <c r="L41" s="614" t="str">
        <f>'Council Own'!B173</f>
        <v>&lt;&lt;List Badge 8 Here&gt;&gt;</v>
      </c>
      <c r="M41" s="615"/>
      <c r="N41" s="334" t="str">
        <f>IF('Council Own'!$Z178="A","/","")</f>
        <v/>
      </c>
      <c r="O41" s="334" t="str">
        <f>IF('Council Own'!$Z182="A","/","")</f>
        <v/>
      </c>
      <c r="P41" s="334" t="str">
        <f>IF('Council Own'!$Z186="A","/","")</f>
        <v/>
      </c>
      <c r="Q41" s="334" t="str">
        <f>IF('Council Own'!$Z190="A","/","")</f>
        <v/>
      </c>
      <c r="R41" s="334" t="str">
        <f>IF('Council Own'!$Z194="A","/","")</f>
        <v/>
      </c>
      <c r="S41" s="301" t="str">
        <f>IF(Summary!$AT93="E","E","")</f>
        <v/>
      </c>
      <c r="T41" s="335" t="str">
        <f>IF(Summary!$AU93="Y","R","")</f>
        <v/>
      </c>
      <c r="U41" s="607"/>
      <c r="W41" s="476" t="str">
        <f>'Fun Patches'!C42</f>
        <v>&lt;List Patch Here&gt;</v>
      </c>
      <c r="X41" s="475" t="str">
        <f>IF(Summary!$AT150="E","E","")</f>
        <v/>
      </c>
      <c r="Y41" s="475" t="str">
        <f>IF(Summary!$AU150="Y","R","")</f>
        <v/>
      </c>
      <c r="AA41" s="472"/>
      <c r="AB41" s="287"/>
      <c r="AC41" s="288"/>
    </row>
    <row r="42" spans="2:29" ht="12.95" customHeight="1">
      <c r="L42" s="614" t="str">
        <f>'Council Own'!B197</f>
        <v>&lt;&lt;List Badge 9 Here&gt;&gt;</v>
      </c>
      <c r="M42" s="615"/>
      <c r="N42" s="334" t="str">
        <f>IF('Council Own'!$Z202="A","/","")</f>
        <v/>
      </c>
      <c r="O42" s="334" t="str">
        <f>IF('Council Own'!$Z206="A","/","")</f>
        <v/>
      </c>
      <c r="P42" s="334" t="str">
        <f>IF('Council Own'!$Z210="A","/","")</f>
        <v/>
      </c>
      <c r="Q42" s="334" t="str">
        <f>IF('Council Own'!$Z214="A","/","")</f>
        <v/>
      </c>
      <c r="R42" s="334" t="str">
        <f>IF('Council Own'!$Z218="A","/","")</f>
        <v/>
      </c>
      <c r="S42" s="301" t="str">
        <f>IF(Summary!$AT94="E","E","")</f>
        <v/>
      </c>
      <c r="T42" s="335" t="str">
        <f>IF(Summary!$AU94="Y","R","")</f>
        <v/>
      </c>
      <c r="U42" s="607"/>
      <c r="W42" s="476" t="str">
        <f>'Fun Patches'!C43</f>
        <v>&lt;List Patch Here&gt;</v>
      </c>
      <c r="X42" s="475" t="str">
        <f>IF(Summary!$AT151="E","E","")</f>
        <v/>
      </c>
      <c r="Y42" s="475" t="str">
        <f>IF(Summary!$AU151="Y","R","")</f>
        <v/>
      </c>
      <c r="AA42" s="472"/>
      <c r="AB42" s="287"/>
      <c r="AC42" s="288"/>
    </row>
    <row r="43" spans="2:29" ht="12.95" customHeight="1">
      <c r="B43" s="360"/>
      <c r="C43" s="361" t="s">
        <v>1061</v>
      </c>
      <c r="D43" s="292" t="str">
        <f>IF(Badges!$Z846="C","/","")</f>
        <v/>
      </c>
      <c r="E43" s="292" t="str">
        <f>IF(Badges!$Z847="C","/","")</f>
        <v/>
      </c>
      <c r="F43" s="292" t="str">
        <f>IF(Badges!$Z848="C","/","")</f>
        <v/>
      </c>
      <c r="G43" s="292" t="str">
        <f>IF(Badges!$Z849="C","/","")</f>
        <v/>
      </c>
      <c r="H43" s="292" t="str">
        <f>IF(Badges!$Z850="C","/","")</f>
        <v/>
      </c>
      <c r="I43" s="293" t="str">
        <f>IF(Summary!$AT43="E","E","")</f>
        <v/>
      </c>
      <c r="J43" s="293" t="str">
        <f>IF(Summary!$AU43="Y","R","")</f>
        <v/>
      </c>
      <c r="L43" s="614" t="str">
        <f>'Council Own'!B221</f>
        <v>&lt;&lt;List Badge 10 Here&gt;&gt;</v>
      </c>
      <c r="M43" s="615"/>
      <c r="N43" s="334" t="str">
        <f>IF('Council Own'!$Z226="A","/","")</f>
        <v/>
      </c>
      <c r="O43" s="334" t="str">
        <f>IF('Council Own'!$Z230="A","/","")</f>
        <v/>
      </c>
      <c r="P43" s="334" t="str">
        <f>IF('Council Own'!$Z234="A","/","")</f>
        <v/>
      </c>
      <c r="Q43" s="334" t="str">
        <f>IF('Council Own'!$Z238="A","/","")</f>
        <v/>
      </c>
      <c r="R43" s="334" t="str">
        <f>IF('Council Own'!$Z242="A","/","")</f>
        <v/>
      </c>
      <c r="S43" s="301" t="str">
        <f>IF(Summary!$AT95="E","E","")</f>
        <v/>
      </c>
      <c r="T43" s="335" t="str">
        <f>IF(Summary!$AU95="Y","R","")</f>
        <v/>
      </c>
      <c r="U43" s="607"/>
      <c r="W43" s="476" t="str">
        <f>'Fun Patches'!C44</f>
        <v>&lt;List Patch Here&gt;</v>
      </c>
      <c r="X43" s="475" t="str">
        <f>IF(Summary!$AT152="E","E","")</f>
        <v/>
      </c>
      <c r="Y43" s="475" t="str">
        <f>IF(Summary!$AU152="Y","R","")</f>
        <v/>
      </c>
      <c r="AA43" s="472"/>
      <c r="AB43" s="287"/>
      <c r="AC43" s="288"/>
    </row>
    <row r="44" spans="2:29" ht="12.95" customHeight="1">
      <c r="B44" s="360"/>
      <c r="C44" s="365" t="s">
        <v>1062</v>
      </c>
      <c r="D44" s="292" t="str">
        <f>IF(Badges!$Z853="C","/","")</f>
        <v/>
      </c>
      <c r="E44" s="292" t="str">
        <f>IF(Badges!$Z854="C","/","")</f>
        <v/>
      </c>
      <c r="F44" s="292" t="str">
        <f>IF(Badges!$Z855="C","/","")</f>
        <v/>
      </c>
      <c r="G44" s="292" t="str">
        <f>IF(Badges!$Z856="C","/","")</f>
        <v/>
      </c>
      <c r="H44" s="292" t="str">
        <f>IF(Badges!$Z857="C","/","")</f>
        <v/>
      </c>
      <c r="I44" s="293" t="str">
        <f>IF(Summary!$AT44="E","E","")</f>
        <v/>
      </c>
      <c r="J44" s="293" t="str">
        <f>IF(Summary!$AU44="Y","R","")</f>
        <v/>
      </c>
      <c r="U44" s="607"/>
      <c r="W44" s="476" t="str">
        <f>'Fun Patches'!C45</f>
        <v>&lt;List Patch Here&gt;</v>
      </c>
      <c r="X44" s="475" t="str">
        <f>IF(Summary!$AT153="E","E","")</f>
        <v/>
      </c>
      <c r="Y44" s="475" t="str">
        <f>IF(Summary!$AU153="Y","R","")</f>
        <v/>
      </c>
      <c r="AA44" s="472"/>
      <c r="AB44" s="287"/>
      <c r="AC44" s="288"/>
    </row>
    <row r="45" spans="2:29" ht="12.95" customHeight="1" thickBot="1">
      <c r="B45" s="360"/>
      <c r="C45" s="374" t="s">
        <v>1063</v>
      </c>
      <c r="D45" s="297" t="str">
        <f>IF(Badges!$Z860="C","/","")</f>
        <v/>
      </c>
      <c r="E45" s="297" t="str">
        <f>IF(Badges!$Z861="C","/","")</f>
        <v/>
      </c>
      <c r="F45" s="297" t="str">
        <f>IF(Badges!$Z862="C","/","")</f>
        <v/>
      </c>
      <c r="G45" s="297" t="str">
        <f>IF(Badges!$Z863="C","/","")</f>
        <v/>
      </c>
      <c r="H45" s="297" t="str">
        <f>IF(Badges!$Z864="C","/","")</f>
        <v/>
      </c>
      <c r="I45" s="295" t="str">
        <f>IF(Summary!$AT45="E","E","")</f>
        <v/>
      </c>
      <c r="J45" s="295" t="str">
        <f>IF(Summary!$AU45="Y","R","")</f>
        <v/>
      </c>
      <c r="U45" s="607"/>
      <c r="W45" s="476" t="str">
        <f>'Fun Patches'!C46</f>
        <v>&lt;List Patch Here&gt;</v>
      </c>
      <c r="X45" s="475" t="str">
        <f>IF(Summary!$AT154="E","E","")</f>
        <v/>
      </c>
      <c r="Y45" s="475" t="str">
        <f>IF(Summary!$AU154="Y","R","")</f>
        <v/>
      </c>
      <c r="AA45" s="472"/>
      <c r="AB45" s="287"/>
      <c r="AC45" s="288"/>
    </row>
    <row r="46" spans="2:29" ht="12.95" customHeight="1">
      <c r="B46" s="360"/>
      <c r="C46" s="361" t="s">
        <v>1064</v>
      </c>
      <c r="D46" s="292" t="str">
        <f>IF(Badges!$Z868="C","/","")</f>
        <v/>
      </c>
      <c r="E46" s="292" t="str">
        <f>IF(Badges!$Z869="C","/","")</f>
        <v/>
      </c>
      <c r="F46" s="292" t="str">
        <f>IF(Badges!$Z870="C","/","")</f>
        <v/>
      </c>
      <c r="G46" s="292" t="str">
        <f>IF(Badges!$Z871="C","/","")</f>
        <v/>
      </c>
      <c r="H46" s="292" t="str">
        <f>IF(Badges!$Z872="C","/","")</f>
        <v/>
      </c>
      <c r="I46" s="293" t="str">
        <f>IF(Summary!$AT47="E","E","")</f>
        <v/>
      </c>
      <c r="J46" s="293" t="str">
        <f>IF(Summary!$AU47="Y","R","")</f>
        <v/>
      </c>
      <c r="L46" s="610"/>
      <c r="M46" s="610"/>
      <c r="N46" s="610"/>
      <c r="O46" s="610"/>
      <c r="P46" s="610"/>
      <c r="Q46" s="610"/>
      <c r="R46" s="616"/>
      <c r="S46" s="283"/>
      <c r="T46" s="284"/>
      <c r="U46" s="607"/>
      <c r="W46" s="476" t="str">
        <f>'Fun Patches'!C47</f>
        <v>&lt;List Patch Here&gt;</v>
      </c>
      <c r="X46" s="475" t="str">
        <f>IF(Summary!$AT155="E","E","")</f>
        <v/>
      </c>
      <c r="Y46" s="475" t="str">
        <f>IF(Summary!$AU155="Y","R","")</f>
        <v/>
      </c>
      <c r="AA46" s="472"/>
      <c r="AB46" s="287"/>
      <c r="AC46" s="288"/>
    </row>
    <row r="47" spans="2:29" ht="12.95" customHeight="1">
      <c r="B47" s="360"/>
      <c r="C47" s="365" t="s">
        <v>1065</v>
      </c>
      <c r="D47" s="292" t="str">
        <f>IF(Badges!$Z875="C","/","")</f>
        <v/>
      </c>
      <c r="E47" s="292" t="str">
        <f>IF(Badges!$Z876="C","/","")</f>
        <v/>
      </c>
      <c r="F47" s="292" t="str">
        <f>IF(Badges!$Z877="C","/","")</f>
        <v/>
      </c>
      <c r="G47" s="292" t="str">
        <f>IF(Badges!$Z878="C","/","")</f>
        <v/>
      </c>
      <c r="H47" s="292" t="str">
        <f>IF(Badges!$Z879="C","/","")</f>
        <v/>
      </c>
      <c r="I47" s="293" t="str">
        <f>IF(Summary!$AT48="E","E","")</f>
        <v/>
      </c>
      <c r="J47" s="293" t="str">
        <f>IF(Summary!$AU48="Y","R","")</f>
        <v/>
      </c>
      <c r="L47" s="609"/>
      <c r="M47" s="609"/>
      <c r="N47" s="609"/>
      <c r="O47" s="609"/>
      <c r="P47" s="609"/>
      <c r="Q47" s="609"/>
      <c r="R47" s="617"/>
      <c r="S47" s="287"/>
      <c r="T47" s="288"/>
      <c r="U47" s="607"/>
      <c r="W47" s="476" t="str">
        <f>'Fun Patches'!C48</f>
        <v>&lt;List Patch Here&gt;</v>
      </c>
      <c r="X47" s="475" t="str">
        <f>IF(Summary!$AT156="E","E","")</f>
        <v/>
      </c>
      <c r="Y47" s="475" t="str">
        <f>IF(Summary!$AU156="Y","R","")</f>
        <v/>
      </c>
      <c r="AA47" s="472"/>
      <c r="AB47" s="287"/>
      <c r="AC47" s="288"/>
    </row>
    <row r="48" spans="2:29" ht="12.95" customHeight="1" thickBot="1">
      <c r="B48" s="360"/>
      <c r="C48" s="374" t="s">
        <v>1066</v>
      </c>
      <c r="D48" s="297" t="str">
        <f>IF(Badges!$Z882="C","/","")</f>
        <v/>
      </c>
      <c r="E48" s="297" t="str">
        <f>IF(Badges!$Z883="C","/","")</f>
        <v/>
      </c>
      <c r="F48" s="297" t="str">
        <f>IF(Badges!$Z884="C","/","")</f>
        <v/>
      </c>
      <c r="G48" s="297" t="str">
        <f>IF(Badges!$Z885="C","/","")</f>
        <v/>
      </c>
      <c r="H48" s="297" t="str">
        <f>IF(Badges!$Z886="C","/","")</f>
        <v/>
      </c>
      <c r="I48" s="298" t="str">
        <f>IF(Summary!$AT49="E","E","")</f>
        <v/>
      </c>
      <c r="J48" s="298" t="str">
        <f>IF(Summary!$AU49="Y","R","")</f>
        <v/>
      </c>
      <c r="L48" s="609"/>
      <c r="M48" s="609"/>
      <c r="N48" s="609"/>
      <c r="O48" s="609"/>
      <c r="P48" s="609"/>
      <c r="Q48" s="609"/>
      <c r="R48" s="617"/>
      <c r="S48" s="287"/>
      <c r="T48" s="288"/>
      <c r="U48" s="607"/>
      <c r="W48" s="476" t="str">
        <f>'Fun Patches'!C49</f>
        <v>&lt;List Patch Here&gt;</v>
      </c>
      <c r="X48" s="475" t="str">
        <f>IF(Summary!$AT157="E","E","")</f>
        <v/>
      </c>
      <c r="Y48" s="475" t="str">
        <f>IF(Summary!$AU157="Y","R","")</f>
        <v/>
      </c>
      <c r="AA48" s="472"/>
      <c r="AB48" s="287"/>
      <c r="AC48" s="288"/>
    </row>
    <row r="49" spans="2:29" ht="12.95" customHeight="1">
      <c r="B49" s="360"/>
      <c r="C49" s="385" t="s">
        <v>1067</v>
      </c>
      <c r="D49" s="292" t="str">
        <f>IF(Badges!$Z890="C","/","")</f>
        <v/>
      </c>
      <c r="E49" s="292" t="str">
        <f>IF(Badges!$Z891="C","/","")</f>
        <v/>
      </c>
      <c r="F49" s="292" t="str">
        <f>IF(Badges!$Z892="C","/","")</f>
        <v/>
      </c>
      <c r="G49" s="292" t="str">
        <f>IF(Badges!$Z893="C","/","")</f>
        <v/>
      </c>
      <c r="H49" s="292" t="str">
        <f>IF(Badges!$Z894="C","/","")</f>
        <v/>
      </c>
      <c r="I49" s="299" t="str">
        <f>IF(Summary!$AT51="E","E","")</f>
        <v/>
      </c>
      <c r="J49" s="299" t="str">
        <f>IF(Summary!$AU51="Y","R","")</f>
        <v/>
      </c>
      <c r="L49" s="610"/>
      <c r="M49" s="610"/>
      <c r="N49" s="610"/>
      <c r="O49" s="610"/>
      <c r="P49" s="610"/>
      <c r="Q49" s="610"/>
      <c r="R49" s="616"/>
      <c r="S49" s="287"/>
      <c r="T49" s="288"/>
      <c r="U49" s="607"/>
      <c r="W49" s="476" t="str">
        <f>'Fun Patches'!C50</f>
        <v>&lt;List Patch Here&gt;</v>
      </c>
      <c r="X49" s="475" t="str">
        <f>IF(Summary!$AT158="E","E","")</f>
        <v/>
      </c>
      <c r="Y49" s="475" t="str">
        <f>IF(Summary!$AU158="Y","R","")</f>
        <v/>
      </c>
      <c r="AA49" s="472"/>
      <c r="AB49" s="287"/>
      <c r="AC49" s="288"/>
    </row>
    <row r="50" spans="2:29" ht="12.95" customHeight="1">
      <c r="B50" s="360"/>
      <c r="C50" s="386" t="s">
        <v>1068</v>
      </c>
      <c r="D50" s="292" t="str">
        <f>IF(Badges!$Z897="C","/","")</f>
        <v/>
      </c>
      <c r="E50" s="292" t="str">
        <f>IF(Badges!$Z898="C","/","")</f>
        <v/>
      </c>
      <c r="F50" s="292" t="str">
        <f>IF(Badges!$Z899="C","/","")</f>
        <v/>
      </c>
      <c r="G50" s="292" t="str">
        <f>IF(Badges!$Z900="C","/","")</f>
        <v/>
      </c>
      <c r="H50" s="292" t="str">
        <f>IF(Badges!$Z901="C","/","")</f>
        <v/>
      </c>
      <c r="I50" s="293" t="str">
        <f>IF(Summary!$AT52="E","E","")</f>
        <v/>
      </c>
      <c r="J50" s="293" t="str">
        <f>IF(Summary!$AU52="Y","R","")</f>
        <v/>
      </c>
      <c r="L50" s="609"/>
      <c r="M50" s="609"/>
      <c r="N50" s="609"/>
      <c r="O50" s="609"/>
      <c r="P50" s="609"/>
      <c r="Q50" s="609"/>
      <c r="R50" s="617"/>
      <c r="S50" s="287"/>
      <c r="T50" s="288"/>
      <c r="U50" s="607"/>
      <c r="W50" s="476" t="str">
        <f>'Fun Patches'!C51</f>
        <v>&lt;List Patch Here&gt;</v>
      </c>
      <c r="X50" s="475" t="str">
        <f>IF(Summary!$AT159="E","E","")</f>
        <v/>
      </c>
      <c r="Y50" s="475" t="str">
        <f>IF(Summary!$AU159="Y","R","")</f>
        <v/>
      </c>
      <c r="AA50" s="472"/>
      <c r="AB50" s="287"/>
      <c r="AC50" s="288"/>
    </row>
    <row r="51" spans="2:29" ht="12.95" customHeight="1" thickBot="1">
      <c r="B51" s="360"/>
      <c r="C51" s="387" t="s">
        <v>1069</v>
      </c>
      <c r="D51" s="297" t="str">
        <f>IF(Badges!$Z904="C","/","")</f>
        <v/>
      </c>
      <c r="E51" s="297" t="str">
        <f>IF(Badges!$Z905="C","/","")</f>
        <v/>
      </c>
      <c r="F51" s="297" t="str">
        <f>IF(Badges!$Z906="C","/","")</f>
        <v/>
      </c>
      <c r="G51" s="297" t="str">
        <f>IF(Badges!$Z907="C","/","")</f>
        <v/>
      </c>
      <c r="H51" s="297" t="str">
        <f>IF(Badges!$Z908="C","/","")</f>
        <v/>
      </c>
      <c r="I51" s="298" t="str">
        <f>IF(Summary!$AT53="E","E","")</f>
        <v/>
      </c>
      <c r="J51" s="298" t="str">
        <f>IF(Summary!$AU53="Y","R","")</f>
        <v/>
      </c>
      <c r="L51" s="609"/>
      <c r="M51" s="609"/>
      <c r="N51" s="609"/>
      <c r="O51" s="609"/>
      <c r="P51" s="609"/>
      <c r="Q51" s="609"/>
      <c r="R51" s="617"/>
      <c r="S51" s="287"/>
      <c r="T51" s="288"/>
      <c r="U51" s="607"/>
      <c r="W51" s="476" t="str">
        <f>'Fun Patches'!C52</f>
        <v>&lt;List Patch Here&gt;</v>
      </c>
      <c r="X51" s="475" t="str">
        <f>IF(Summary!$AT160="E","E","")</f>
        <v/>
      </c>
      <c r="Y51" s="475" t="str">
        <f>IF(Summary!$AU160="Y","R","")</f>
        <v/>
      </c>
      <c r="AA51" s="472"/>
      <c r="AB51" s="287"/>
      <c r="AC51" s="288"/>
    </row>
    <row r="52" spans="2:29" ht="12.95" customHeight="1">
      <c r="B52" s="360"/>
      <c r="C52" s="370" t="s">
        <v>1070</v>
      </c>
      <c r="D52" s="292" t="str">
        <f>IF(Badges!$Z912="C","/","")</f>
        <v/>
      </c>
      <c r="E52" s="292" t="str">
        <f>IF(Badges!$Z913="C","/","")</f>
        <v/>
      </c>
      <c r="F52" s="292" t="str">
        <f>IF(Badges!$Z914="C","/","")</f>
        <v/>
      </c>
      <c r="G52" s="292" t="str">
        <f>IF(Badges!$Z915="C","/","")</f>
        <v/>
      </c>
      <c r="H52" s="292" t="str">
        <f>IF(Badges!$Z916="C","/","")</f>
        <v/>
      </c>
      <c r="I52" s="299" t="str">
        <f>IF(Summary!$AT55="E","E","")</f>
        <v/>
      </c>
      <c r="J52" s="299" t="str">
        <f>IF(Summary!$AU55="Y","R","")</f>
        <v/>
      </c>
      <c r="L52" s="610"/>
      <c r="M52" s="610"/>
      <c r="N52" s="610"/>
      <c r="O52" s="610"/>
      <c r="P52" s="610"/>
      <c r="Q52" s="610"/>
      <c r="R52" s="616"/>
      <c r="S52" s="287"/>
      <c r="T52" s="288"/>
      <c r="U52" s="607"/>
      <c r="W52" s="476" t="str">
        <f>'Fun Patches'!C53</f>
        <v>&lt;List Patch Here&gt;</v>
      </c>
      <c r="X52" s="475" t="str">
        <f>IF(Summary!$AT161="E","E","")</f>
        <v/>
      </c>
      <c r="Y52" s="475" t="str">
        <f>IF(Summary!$AU161="Y","R","")</f>
        <v/>
      </c>
      <c r="AA52" s="472"/>
      <c r="AB52" s="287"/>
      <c r="AC52" s="288"/>
    </row>
    <row r="53" spans="2:29" ht="12.95" customHeight="1">
      <c r="B53" s="360"/>
      <c r="C53" s="365" t="s">
        <v>1071</v>
      </c>
      <c r="D53" s="292" t="str">
        <f>IF(Badges!$Z919="C","/","")</f>
        <v/>
      </c>
      <c r="E53" s="292" t="str">
        <f>IF(Badges!$Z920="C","/","")</f>
        <v/>
      </c>
      <c r="F53" s="292" t="str">
        <f>IF(Badges!$Z921="C","/","")</f>
        <v/>
      </c>
      <c r="G53" s="292" t="str">
        <f>IF(Badges!$Z922="C","/","")</f>
        <v/>
      </c>
      <c r="H53" s="292" t="str">
        <f>IF(Badges!$Z923="C","/","")</f>
        <v/>
      </c>
      <c r="I53" s="293" t="str">
        <f>IF(Summary!$AT56="E","E","")</f>
        <v/>
      </c>
      <c r="J53" s="293" t="str">
        <f>IF(Summary!$AU56="Y","R","")</f>
        <v/>
      </c>
      <c r="L53" s="609"/>
      <c r="M53" s="609"/>
      <c r="N53" s="609"/>
      <c r="O53" s="609"/>
      <c r="P53" s="609"/>
      <c r="Q53" s="609"/>
      <c r="R53" s="617"/>
      <c r="S53" s="287"/>
      <c r="T53" s="288"/>
      <c r="U53" s="607"/>
      <c r="W53" s="477" t="str">
        <f>'Fun Patches'!C54</f>
        <v>&lt;List Patch Here&gt;</v>
      </c>
      <c r="X53" s="475" t="str">
        <f>IF(Summary!$AT162="E","E","")</f>
        <v/>
      </c>
      <c r="Y53" s="475" t="str">
        <f>IF(Summary!$AU162="Y","R","")</f>
        <v/>
      </c>
      <c r="AA53" s="472"/>
      <c r="AB53" s="287"/>
      <c r="AC53" s="288"/>
    </row>
    <row r="54" spans="2:29" ht="12.95" customHeight="1" thickBot="1">
      <c r="B54" s="360"/>
      <c r="C54" s="374" t="s">
        <v>1072</v>
      </c>
      <c r="D54" s="297" t="str">
        <f>IF(Badges!$Z926="C","/","")</f>
        <v/>
      </c>
      <c r="E54" s="297" t="str">
        <f>IF(Badges!$Z927="C","/","")</f>
        <v/>
      </c>
      <c r="F54" s="297" t="str">
        <f>IF(Badges!$Z928="C","/","")</f>
        <v/>
      </c>
      <c r="G54" s="297" t="str">
        <f>IF(Badges!$Z929="C","/","")</f>
        <v/>
      </c>
      <c r="H54" s="297" t="str">
        <f>IF(Badges!$Z930="C","/","")</f>
        <v/>
      </c>
      <c r="I54" s="298" t="str">
        <f>IF(Summary!$AT57="E","E","")</f>
        <v/>
      </c>
      <c r="J54" s="298" t="str">
        <f>IF(Summary!$AU57="Y","R","")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IF(Badges!$Z934="C","/","")</f>
        <v/>
      </c>
      <c r="E55" s="292" t="str">
        <f>IF(Badges!$Z935="C","/","")</f>
        <v/>
      </c>
      <c r="F55" s="292" t="str">
        <f>IF(Badges!$Z936="C","/","")</f>
        <v/>
      </c>
      <c r="G55" s="292" t="str">
        <f>IF(Badges!$Z937="C","/","")</f>
        <v/>
      </c>
      <c r="H55" s="292" t="str">
        <f>IF(Badges!$Z938="C","/","")</f>
        <v/>
      </c>
      <c r="I55" s="299" t="str">
        <f>IF(Summary!$AT59="E","E","")</f>
        <v/>
      </c>
      <c r="J55" s="299" t="str">
        <f>IF(Summary!$AU59="Y","R","")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IF(Badges!$Z941="C","/","")</f>
        <v/>
      </c>
      <c r="E56" s="292" t="str">
        <f>IF(Badges!$Z942="C","/","")</f>
        <v/>
      </c>
      <c r="F56" s="292" t="str">
        <f>IF(Badges!$Z943="C","/","")</f>
        <v/>
      </c>
      <c r="G56" s="292" t="str">
        <f>IF(Badges!$Z944="C","/","")</f>
        <v/>
      </c>
      <c r="H56" s="292" t="str">
        <f>IF(Badges!$Z945="C","/","")</f>
        <v/>
      </c>
      <c r="I56" s="293" t="str">
        <f>IF(Summary!$AT60="E","E","")</f>
        <v/>
      </c>
      <c r="J56" s="293" t="str">
        <f>IF(Summary!$AU60="Y","R","")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IF(Badges!$Z951="A","/","")</f>
        <v/>
      </c>
      <c r="E57" s="292" t="str">
        <f>IF(Badges!$Z954="A","/","")</f>
        <v/>
      </c>
      <c r="F57" s="292" t="str">
        <f>IF(Badges!$Z958="A","/","")</f>
        <v/>
      </c>
      <c r="G57" s="292" t="str">
        <f>IF(Badges!$Z962="A","/","")</f>
        <v/>
      </c>
      <c r="H57" s="292" t="str">
        <f>IF(Badges!$Z966="A","/","")</f>
        <v/>
      </c>
      <c r="I57" s="293" t="str">
        <f>IF(Summary!$AT61="E","E","")</f>
        <v/>
      </c>
      <c r="J57" s="293" t="str">
        <f>IF(Summary!$AU61="Y","R","")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IF('Age-Level'!$Z6="C","/","")</f>
        <v/>
      </c>
      <c r="E60" s="292" t="str">
        <f>IF('Age-Level'!$Z7="C","/","")</f>
        <v/>
      </c>
      <c r="F60" s="292" t="str">
        <f>IF('Age-Level'!$Z8="C","/","")</f>
        <v/>
      </c>
      <c r="G60" s="292" t="str">
        <f>IF('Age-Level'!$Z9="C","/","")</f>
        <v/>
      </c>
      <c r="H60" s="292" t="str">
        <f>IF('Age-Level'!$Z10="C","/","")</f>
        <v/>
      </c>
      <c r="I60" s="293" t="str">
        <f>IF(Summary!$AT98="E","E","")</f>
        <v/>
      </c>
      <c r="J60" s="293" t="str">
        <f>IF(Summary!$AU98="Y","R","")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IF('Age-Level'!$Z13="C","/","")</f>
        <v/>
      </c>
      <c r="E61" s="294" t="str">
        <f>IF('Age-Level'!$Z14="C","/","")</f>
        <v/>
      </c>
      <c r="F61" s="294" t="str">
        <f>IF('Age-Level'!$Z15="C","/","")</f>
        <v/>
      </c>
      <c r="G61" s="294" t="str">
        <f>IF('Age-Level'!$Z16="C","/","")</f>
        <v/>
      </c>
      <c r="H61" s="294" t="str">
        <f>IF('Age-Level'!$Z17="C","/","")</f>
        <v/>
      </c>
      <c r="I61" s="295" t="str">
        <f>IF(Summary!$AT99="E","E","")</f>
        <v/>
      </c>
      <c r="J61" s="295" t="str">
        <f>IF(Summary!$AU99="Y","R","")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IF('Age-Level'!$Z20="C","/","")</f>
        <v/>
      </c>
      <c r="E62" s="296" t="str">
        <f>IF('Age-Level'!$Z21="C","/","")</f>
        <v/>
      </c>
      <c r="F62" s="296" t="str">
        <f>IF('Age-Level'!$Z22="C","/","")</f>
        <v/>
      </c>
      <c r="G62" s="296" t="str">
        <f>IF('Age-Level'!$Z23="C","/","")</f>
        <v/>
      </c>
      <c r="H62" s="296" t="str">
        <f>IF('Age-Level'!$Z24="C","/","")</f>
        <v/>
      </c>
      <c r="I62" s="293" t="str">
        <f>IF(Summary!$AT100="E","E","")</f>
        <v/>
      </c>
      <c r="J62" s="293" t="str">
        <f>IF(Summary!$AU100="Y","R","")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IF('Age-Level'!$Z27="C","/","")</f>
        <v/>
      </c>
      <c r="E63" s="297" t="str">
        <f>IF('Age-Level'!$Z28="C","/","")</f>
        <v/>
      </c>
      <c r="F63" s="297" t="str">
        <f>IF('Age-Level'!$Z29="C","/","")</f>
        <v/>
      </c>
      <c r="G63" s="297" t="str">
        <f>IF('Age-Level'!$Z30="C","/","")</f>
        <v/>
      </c>
      <c r="H63" s="297" t="str">
        <f>IF('Age-Level'!$Z31="C","/","")</f>
        <v/>
      </c>
      <c r="I63" s="295" t="str">
        <f>IF(Summary!$AT101="E","E","")</f>
        <v/>
      </c>
      <c r="J63" s="295" t="str">
        <f>IF(Summary!$AU101="Y","R","")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IF('Age-Level'!$Z34="C","/","")</f>
        <v/>
      </c>
      <c r="E64" s="292" t="str">
        <f>IF('Age-Level'!$Z35="C","/","")</f>
        <v/>
      </c>
      <c r="F64" s="292" t="str">
        <f>IF('Age-Level'!$Z36="C","/","")</f>
        <v/>
      </c>
      <c r="G64" s="292" t="str">
        <f>IF('Age-Level'!$Z37="C","/","")</f>
        <v/>
      </c>
      <c r="H64" s="292" t="str">
        <f>IF('Age-Level'!$Z38="C","/","")</f>
        <v/>
      </c>
      <c r="I64" s="293" t="str">
        <f>IF(Summary!$AT102="E","E","")</f>
        <v/>
      </c>
      <c r="J64" s="293" t="str">
        <f>IF(Summary!$AU102="Y","R","")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IF(Summary!$AT103="E","E","")</f>
        <v/>
      </c>
      <c r="J65" s="295" t="str">
        <f>IF(Summary!$AU103="Y","R","")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IF('Age-Level'!$Z44="a","/","")</f>
        <v/>
      </c>
      <c r="E68" s="296" t="str">
        <f>IF('Age-Level'!$Z48="a","/","")</f>
        <v/>
      </c>
      <c r="F68" s="296" t="str">
        <f>IF('Age-Level'!$Z52="a","/","")</f>
        <v/>
      </c>
      <c r="G68" s="296" t="str">
        <f>IF('Age-Level'!$Z57="a","/","")</f>
        <v/>
      </c>
      <c r="H68" s="296" t="str">
        <f>IF('Age-Level'!$Z59="a","/","")</f>
        <v/>
      </c>
      <c r="I68" s="293" t="str">
        <f>IF(Summary!$AT104="E","E","")</f>
        <v/>
      </c>
      <c r="J68" s="293" t="str">
        <f>IF(Summary!$AU104="Y","R","")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IF('Age-Level'!$Z62="a","/","")</f>
        <v/>
      </c>
      <c r="E69" s="297" t="str">
        <f>IF('Age-Level'!$Z66="a","/","")</f>
        <v/>
      </c>
      <c r="F69" s="297" t="str">
        <f>IF('Age-Level'!$Z70="a","/","")</f>
        <v/>
      </c>
      <c r="G69" s="297" t="str">
        <f>IF('Age-Level'!$Z75="a","/","")</f>
        <v/>
      </c>
      <c r="H69" s="297" t="str">
        <f>IF('Age-Level'!$Z77="a","/","")</f>
        <v/>
      </c>
      <c r="I69" s="295" t="str">
        <f>IF(Summary!$AT105="E","E","")</f>
        <v/>
      </c>
      <c r="J69" s="295" t="str">
        <f>IF(Summary!$AU105="Y","R","")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IF('Age-Level'!$Z80="a","/","")</f>
        <v/>
      </c>
      <c r="E70" s="296" t="str">
        <f>IF('Age-Level'!$Z84="a","/","")</f>
        <v/>
      </c>
      <c r="F70" s="296" t="str">
        <f>IF('Age-Level'!$Z88="a","/","")</f>
        <v/>
      </c>
      <c r="G70" s="296" t="str">
        <f>IF('Age-Level'!$Z93="a","/","")</f>
        <v/>
      </c>
      <c r="H70" s="296" t="str">
        <f>IF('Age-Level'!$Z95="a","/","")</f>
        <v/>
      </c>
      <c r="I70" s="293" t="str">
        <f>IF(Summary!$AT106="E","E","")</f>
        <v/>
      </c>
      <c r="J70" s="293" t="str">
        <f>IF(Summary!$AU106="Y","R","")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IF('Age-Level'!$Z98="a","/","")</f>
        <v/>
      </c>
      <c r="E71" s="297" t="str">
        <f>IF('Age-Level'!$Z102="a","/","")</f>
        <v/>
      </c>
      <c r="F71" s="297" t="str">
        <f>IF('Age-Level'!$Z106="a","/","")</f>
        <v/>
      </c>
      <c r="G71" s="297" t="str">
        <f>IF('Age-Level'!$Z111="a","/","")</f>
        <v/>
      </c>
      <c r="H71" s="297" t="str">
        <f>IF('Age-Level'!$Z113="a","/","")</f>
        <v/>
      </c>
      <c r="I71" s="295" t="str">
        <f>IF(Summary!$AT107="E","E","")</f>
        <v/>
      </c>
      <c r="J71" s="295" t="str">
        <f>IF(Summary!$AU107="Y","R","")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IF(Bridging!$Z10="A","/","")</f>
        <v/>
      </c>
      <c r="G72" s="296" t="str">
        <f>IF(Bridging!$Z14="A","/","")</f>
        <v/>
      </c>
      <c r="H72" s="296" t="str">
        <f>IF(Bridging!$Z16="A","/","")</f>
        <v/>
      </c>
      <c r="I72" s="295" t="str">
        <f>IF(Summary!$AT96="E","E","")</f>
        <v/>
      </c>
      <c r="J72" s="295" t="str">
        <f>IF(Summary!$AU96="Y","R","")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mdQrG/uOXww+vov7ygQS+H56463fKVTRY5uOH5pxzB2pNNaxSZRbXJmwiwavbhUaaYu8m0Sj7SjMjJKa9aYw/g==" saltValue="tkHyzPnR297WdF6aEZJC+w=="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31" priority="3">
      <formula>LEFT($U$1,8)&lt;&gt;"Brownie_"</formula>
    </cfRule>
  </conditionalFormatting>
  <conditionalFormatting sqref="T1:W1">
    <cfRule type="expression" dxfId="30" priority="2">
      <formula>LEFT($U$1,8)="Brownie_"</formula>
    </cfRule>
  </conditionalFormatting>
  <conditionalFormatting sqref="C1">
    <cfRule type="expression" dxfId="29" priority="1">
      <formula>LEFT($U$1,8)&lt;&gt;"Brownie_"</formula>
    </cfRule>
  </conditionalFormatting>
  <conditionalFormatting sqref="L46:L90 W54:W75 AA4:AA75">
    <cfRule type="duplicateValues" dxfId="2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412D-FF4E-4912-943E-8B05199EDF1F}">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Brownie_24</v>
      </c>
      <c r="U1" s="349" t="str">
        <f ca="1">MID(CELL("filename",A1),FIND(IF(ISERROR(FIND("]",CELL("filename",A1))),"$","]"),CELL("filename",A1))+1,256)</f>
        <v>Brownie_24</v>
      </c>
      <c r="W1" s="350" t="str">
        <f ca="1">IF(T1&lt;&gt;"",T1,"")</f>
        <v>Brownie_24</v>
      </c>
      <c r="X1" s="351"/>
      <c r="Y1" s="351"/>
      <c r="Z1" s="352"/>
      <c r="AA1" s="353"/>
      <c r="AB1" s="351"/>
      <c r="AC1" s="351"/>
      <c r="AD1" s="352"/>
    </row>
    <row r="2" spans="2:30" ht="12.95" customHeight="1">
      <c r="T2" s="357"/>
    </row>
    <row r="3" spans="2:30" ht="12.95" customHeight="1"/>
    <row r="4" spans="2:30" ht="12.95" customHeight="1">
      <c r="B4" s="360"/>
      <c r="C4" s="361" t="s">
        <v>130</v>
      </c>
      <c r="D4" s="292" t="str">
        <f>IF(Badges!$AA11="A","/","")</f>
        <v/>
      </c>
      <c r="E4" s="292" t="str">
        <f>IF(Badges!$AA15="A","/","")</f>
        <v/>
      </c>
      <c r="F4" s="292" t="str">
        <f>IF(Badges!$AA19="A","/","")</f>
        <v/>
      </c>
      <c r="G4" s="292" t="str">
        <f>IF(Badges!$AA23="A","/","")</f>
        <v/>
      </c>
      <c r="H4" s="292" t="str">
        <f>IF(Badges!$AA27="A","/","")</f>
        <v/>
      </c>
      <c r="I4" s="293" t="str">
        <f>IF(Summary!$AV4="E","E","")</f>
        <v/>
      </c>
      <c r="J4" s="293" t="str">
        <f>IF(Summary!$AW4="Y","R","")</f>
        <v/>
      </c>
      <c r="K4" s="285" t="str">
        <f>IF(COUNT(#REF!)=4,MAX(#REF!),"")</f>
        <v/>
      </c>
      <c r="L4" s="360"/>
      <c r="M4" s="362" t="s">
        <v>897</v>
      </c>
      <c r="N4" s="363"/>
      <c r="O4" s="363"/>
      <c r="P4" s="363"/>
      <c r="Q4" s="363"/>
      <c r="R4" s="364"/>
      <c r="S4" s="293" t="str">
        <f>IF(Summary!$AV67="E","E","")</f>
        <v/>
      </c>
      <c r="T4" s="293" t="str">
        <f>IF(Summary!$AW67="Y","R","")</f>
        <v/>
      </c>
      <c r="W4" s="474" t="str">
        <f>'Fun Patches'!C5</f>
        <v>&lt;List Patch Here&gt;</v>
      </c>
      <c r="X4" s="475" t="str">
        <f>IF(Summary!$AV113="E","E","")</f>
        <v/>
      </c>
      <c r="Y4" s="475" t="str">
        <f>IF(Summary!$AW113="Y","R","")</f>
        <v/>
      </c>
      <c r="AA4" s="286"/>
      <c r="AB4" s="283"/>
      <c r="AC4" s="284"/>
    </row>
    <row r="5" spans="2:30" ht="12.95" customHeight="1">
      <c r="B5" s="360"/>
      <c r="C5" s="365" t="s">
        <v>152</v>
      </c>
      <c r="D5" s="292" t="str">
        <f>IF(Badges!$AA34="A","/","")</f>
        <v/>
      </c>
      <c r="E5" s="292" t="str">
        <f>IF(Badges!$AA38="A","/","")</f>
        <v/>
      </c>
      <c r="F5" s="292" t="str">
        <f>IF(Badges!$AA42="A","/","")</f>
        <v/>
      </c>
      <c r="G5" s="292" t="str">
        <f>IF(Badges!$AA46="A","/","")</f>
        <v/>
      </c>
      <c r="H5" s="292" t="str">
        <f>IF(Badges!$AA50="A","/","")</f>
        <v/>
      </c>
      <c r="I5" s="293" t="str">
        <f>IF(Summary!$AV5="E","E","")</f>
        <v/>
      </c>
      <c r="J5" s="293" t="str">
        <f>IF(Summary!$AW5="Y","R","")</f>
        <v/>
      </c>
      <c r="L5" s="360"/>
      <c r="M5" s="366" t="s">
        <v>1085</v>
      </c>
      <c r="N5" s="367"/>
      <c r="O5" s="367"/>
      <c r="P5" s="367"/>
      <c r="Q5" s="367"/>
      <c r="R5" s="368"/>
      <c r="S5" s="301" t="str">
        <f>IF(Summary!$AV64="E","E","")</f>
        <v/>
      </c>
      <c r="T5" s="301" t="str">
        <f>IF(Summary!$AW64="Y","R","")</f>
        <v/>
      </c>
      <c r="W5" s="476" t="str">
        <f>'Fun Patches'!C6</f>
        <v>&lt;List Patch Here&gt;</v>
      </c>
      <c r="X5" s="475" t="str">
        <f>IF(Summary!$AV114="E","E","")</f>
        <v/>
      </c>
      <c r="Y5" s="475" t="str">
        <f>IF(Summary!$AW114="Y","R","")</f>
        <v/>
      </c>
      <c r="AA5" s="472"/>
      <c r="AB5" s="287"/>
      <c r="AC5" s="288"/>
    </row>
    <row r="6" spans="2:30" ht="12.95" customHeight="1" thickBot="1">
      <c r="B6" s="360"/>
      <c r="C6" s="369" t="s">
        <v>193</v>
      </c>
      <c r="D6" s="297" t="str">
        <f>IF(Badges!$AA80="A","/","")</f>
        <v/>
      </c>
      <c r="E6" s="297" t="str">
        <f>IF(Badges!$AA84="A","/","")</f>
        <v/>
      </c>
      <c r="F6" s="297" t="str">
        <f>IF(Badges!$AA88="A","/","")</f>
        <v/>
      </c>
      <c r="G6" s="297" t="str">
        <f>IF(Badges!$AA92="A","/","")</f>
        <v/>
      </c>
      <c r="H6" s="297" t="str">
        <f>IF(Badges!$AA96="A","/","")</f>
        <v/>
      </c>
      <c r="I6" s="295" t="str">
        <f>IF(Summary!$AV7="E","E","")</f>
        <v/>
      </c>
      <c r="J6" s="295" t="str">
        <f>IF(Summary!$AW7="Y","R","")</f>
        <v/>
      </c>
      <c r="L6" s="360"/>
      <c r="M6" s="366" t="s">
        <v>1086</v>
      </c>
      <c r="N6" s="367"/>
      <c r="O6" s="367"/>
      <c r="P6" s="367"/>
      <c r="Q6" s="367"/>
      <c r="R6" s="368"/>
      <c r="S6" s="301" t="str">
        <f>IF(Summary!$AV65="E","E","")</f>
        <v/>
      </c>
      <c r="T6" s="301" t="str">
        <f>IF(Summary!$AW65="Y","R","")</f>
        <v/>
      </c>
      <c r="W6" s="476" t="str">
        <f>'Fun Patches'!C7</f>
        <v>&lt;List Patch Here&gt;</v>
      </c>
      <c r="X6" s="475" t="str">
        <f>IF(Summary!$AV115="E","E","")</f>
        <v/>
      </c>
      <c r="Y6" s="475" t="str">
        <f>IF(Summary!$AW115="Y","R","")</f>
        <v/>
      </c>
      <c r="AA6" s="472"/>
      <c r="AB6" s="287"/>
      <c r="AC6" s="288"/>
    </row>
    <row r="7" spans="2:30" ht="12.95" customHeight="1" thickBot="1">
      <c r="B7" s="360"/>
      <c r="C7" s="370" t="s">
        <v>233</v>
      </c>
      <c r="D7" s="292" t="str">
        <f>IF(Badges!$AA126="A","/","")</f>
        <v/>
      </c>
      <c r="E7" s="292" t="str">
        <f>IF(Badges!$AA130="A","/","")</f>
        <v/>
      </c>
      <c r="F7" s="292" t="str">
        <f>IF(Badges!$AA134="A","/","")</f>
        <v/>
      </c>
      <c r="G7" s="292" t="str">
        <f>IF(Badges!$AA138="A","/","")</f>
        <v/>
      </c>
      <c r="H7" s="292" t="str">
        <f>IF(Badges!$AA142="A","/","")</f>
        <v/>
      </c>
      <c r="I7" s="293" t="str">
        <f>IF(Summary!$AV9="E","E","")</f>
        <v/>
      </c>
      <c r="J7" s="293" t="str">
        <f>IF(Summary!$AW9="Y","R","")</f>
        <v/>
      </c>
      <c r="L7" s="360"/>
      <c r="M7" s="371" t="s">
        <v>1087</v>
      </c>
      <c r="N7" s="372"/>
      <c r="O7" s="372"/>
      <c r="P7" s="372"/>
      <c r="Q7" s="372"/>
      <c r="R7" s="373"/>
      <c r="S7" s="295" t="str">
        <f>IF(Summary!$AV66="E","E","")</f>
        <v/>
      </c>
      <c r="T7" s="295" t="str">
        <f>IF(Summary!$AW66="Y","R","")</f>
        <v/>
      </c>
      <c r="U7" s="354" t="str">
        <f>IF(COUNTIF(S4:S7,"E")=4,"C"," ")</f>
        <v xml:space="preserve"> </v>
      </c>
      <c r="W7" s="476" t="str">
        <f>'Fun Patches'!C8</f>
        <v>&lt;List Patch Here&gt;</v>
      </c>
      <c r="X7" s="475" t="str">
        <f>IF(Summary!$AV116="E","E","")</f>
        <v/>
      </c>
      <c r="Y7" s="475" t="str">
        <f>IF(Summary!$AW116="Y","R","")</f>
        <v/>
      </c>
      <c r="AA7" s="472"/>
      <c r="AB7" s="287"/>
      <c r="AC7" s="288"/>
    </row>
    <row r="8" spans="2:30" ht="12.95" customHeight="1">
      <c r="B8" s="360"/>
      <c r="C8" s="365" t="s">
        <v>254</v>
      </c>
      <c r="D8" s="334" t="str">
        <f>IF(Badges!$AA149="A","/","")</f>
        <v/>
      </c>
      <c r="E8" s="334" t="str">
        <f>IF(Badges!$AA153="A","/","")</f>
        <v/>
      </c>
      <c r="F8" s="334" t="str">
        <f>IF(Badges!$AA157="A","/","")</f>
        <v/>
      </c>
      <c r="G8" s="334" t="str">
        <f>IF(Badges!$AA161="A","/","")</f>
        <v/>
      </c>
      <c r="H8" s="334" t="str">
        <f>IF(Badges!$AA165="A","/","")</f>
        <v/>
      </c>
      <c r="I8" s="301" t="str">
        <f>IF(Summary!$AV10="E","E","")</f>
        <v/>
      </c>
      <c r="J8" s="301" t="str">
        <f>IF(Summary!$AW10="Y","R","")</f>
        <v/>
      </c>
      <c r="L8" s="360"/>
      <c r="M8" s="362" t="s">
        <v>1054</v>
      </c>
      <c r="N8" s="363"/>
      <c r="O8" s="363"/>
      <c r="P8" s="363"/>
      <c r="Q8" s="363"/>
      <c r="R8" s="364"/>
      <c r="S8" s="293" t="str">
        <f>IF(Summary!$AV72="E","E","")</f>
        <v/>
      </c>
      <c r="T8" s="293" t="str">
        <f>IF(Summary!$AW72="Y","R","")</f>
        <v/>
      </c>
      <c r="W8" s="476" t="str">
        <f>'Fun Patches'!C9</f>
        <v>&lt;List Patch Here&gt;</v>
      </c>
      <c r="X8" s="475" t="str">
        <f>IF(Summary!$AV117="E","E","")</f>
        <v/>
      </c>
      <c r="Y8" s="475" t="str">
        <f>IF(Summary!$AW117="Y","R","")</f>
        <v/>
      </c>
      <c r="AA8" s="472"/>
      <c r="AB8" s="287"/>
      <c r="AC8" s="288"/>
    </row>
    <row r="9" spans="2:30" ht="12.95" customHeight="1" thickBot="1">
      <c r="B9" s="360"/>
      <c r="C9" s="374" t="s">
        <v>275</v>
      </c>
      <c r="D9" s="297" t="str">
        <f>IF(Badges!$AA172="A","/","")</f>
        <v/>
      </c>
      <c r="E9" s="297" t="str">
        <f>IF(Badges!$AA176="A","/","")</f>
        <v/>
      </c>
      <c r="F9" s="297" t="str">
        <f>IF(Badges!$AA180="A","/","")</f>
        <v/>
      </c>
      <c r="G9" s="297" t="str">
        <f>IF(Badges!$AA184="A","/","")</f>
        <v/>
      </c>
      <c r="H9" s="297" t="str">
        <f>IF(Badges!$AA188="A","/","")</f>
        <v/>
      </c>
      <c r="I9" s="295" t="str">
        <f>IF(Summary!$AV11="E","E","")</f>
        <v/>
      </c>
      <c r="J9" s="295" t="str">
        <f>IF(Summary!$AW11="Y","R","")</f>
        <v/>
      </c>
      <c r="L9" s="360"/>
      <c r="M9" s="366" t="s">
        <v>1088</v>
      </c>
      <c r="N9" s="367"/>
      <c r="O9" s="367"/>
      <c r="P9" s="367"/>
      <c r="Q9" s="367"/>
      <c r="R9" s="368"/>
      <c r="S9" s="301" t="str">
        <f>IF(Summary!$AV69="E","E","")</f>
        <v/>
      </c>
      <c r="T9" s="301" t="str">
        <f>IF(Summary!$AW69="Y","R","")</f>
        <v/>
      </c>
      <c r="W9" s="476" t="str">
        <f>'Fun Patches'!C10</f>
        <v>&lt;List Patch Here&gt;</v>
      </c>
      <c r="X9" s="475" t="str">
        <f>IF(Summary!$AV118="E","E","")</f>
        <v/>
      </c>
      <c r="Y9" s="475" t="str">
        <f>IF(Summary!$AW118="Y","R","")</f>
        <v/>
      </c>
      <c r="AA9" s="472"/>
      <c r="AB9" s="287"/>
      <c r="AC9" s="288"/>
    </row>
    <row r="10" spans="2:30" ht="12.95" customHeight="1">
      <c r="B10" s="360"/>
      <c r="C10" s="361" t="s">
        <v>278</v>
      </c>
      <c r="D10" s="292" t="str">
        <f>IF(Badges!$AA195="A","/","")</f>
        <v/>
      </c>
      <c r="E10" s="292" t="str">
        <f>IF(Badges!$AA199="A","/","")</f>
        <v/>
      </c>
      <c r="F10" s="292" t="str">
        <f>IF(Badges!$AA202="A","/","")</f>
        <v/>
      </c>
      <c r="G10" s="292" t="str">
        <f>IF(Badges!$AA206="A","/","")</f>
        <v/>
      </c>
      <c r="H10" s="292" t="str">
        <f>IF(Badges!$AA210="A","/","")</f>
        <v/>
      </c>
      <c r="I10" s="293" t="str">
        <f>IF(Summary!$AV12="E","E","")</f>
        <v/>
      </c>
      <c r="J10" s="293" t="str">
        <f>IF(Summary!$AW12="Y","R","")</f>
        <v/>
      </c>
      <c r="K10" s="285" t="str">
        <f>IF(COUNT(#REF!)=4,MAX(#REF!),"")</f>
        <v/>
      </c>
      <c r="L10" s="360"/>
      <c r="M10" s="366" t="s">
        <v>1089</v>
      </c>
      <c r="N10" s="367"/>
      <c r="O10" s="367"/>
      <c r="P10" s="367"/>
      <c r="Q10" s="367"/>
      <c r="R10" s="368"/>
      <c r="S10" s="301" t="str">
        <f>IF(Summary!$AV70="E","E","")</f>
        <v/>
      </c>
      <c r="T10" s="301" t="str">
        <f>IF(Summary!$AW70="Y","R","")</f>
        <v/>
      </c>
      <c r="W10" s="476" t="str">
        <f>'Fun Patches'!C11</f>
        <v>&lt;List Patch Here&gt;</v>
      </c>
      <c r="X10" s="475" t="str">
        <f>IF(Summary!$AV119="E","E","")</f>
        <v/>
      </c>
      <c r="Y10" s="475" t="str">
        <f>IF(Summary!$AW119="Y","R","")</f>
        <v/>
      </c>
      <c r="AA10" s="472"/>
      <c r="AB10" s="287"/>
      <c r="AC10" s="288"/>
    </row>
    <row r="11" spans="2:30" ht="12.95" customHeight="1" thickBot="1">
      <c r="B11" s="360"/>
      <c r="C11" s="365" t="s">
        <v>297</v>
      </c>
      <c r="D11" s="334" t="str">
        <f>IF(Badges!$AA217="A","/","")</f>
        <v/>
      </c>
      <c r="E11" s="334" t="str">
        <f>IF(Badges!$AA221="A","/","")</f>
        <v/>
      </c>
      <c r="F11" s="334" t="str">
        <f>IF(Badges!$AA225="A","/","")</f>
        <v/>
      </c>
      <c r="G11" s="334" t="str">
        <f>IF(Badges!$AA229="A","/","")</f>
        <v/>
      </c>
      <c r="H11" s="334" t="str">
        <f>IF(Badges!$AA233="A","/","")</f>
        <v/>
      </c>
      <c r="I11" s="301" t="str">
        <f>IF(Summary!$AV13="E","E","")</f>
        <v/>
      </c>
      <c r="J11" s="301" t="str">
        <f>IF(Summary!$AW13="Y","R","")</f>
        <v/>
      </c>
      <c r="L11" s="360"/>
      <c r="M11" s="375" t="s">
        <v>1090</v>
      </c>
      <c r="N11" s="376"/>
      <c r="O11" s="376"/>
      <c r="P11" s="376"/>
      <c r="Q11" s="376"/>
      <c r="R11" s="377"/>
      <c r="S11" s="298" t="str">
        <f>IF(Summary!$AV71="E","E","")</f>
        <v/>
      </c>
      <c r="T11" s="298" t="str">
        <f>IF(Summary!$AW71="Y","R","")</f>
        <v/>
      </c>
      <c r="U11" s="354" t="str">
        <f>IF(COUNTIF(S8:S11,"E")=4,"C"," ")</f>
        <v xml:space="preserve"> </v>
      </c>
      <c r="W11" s="476" t="str">
        <f>'Fun Patches'!C12</f>
        <v>&lt;List Patch Here&gt;</v>
      </c>
      <c r="X11" s="475" t="str">
        <f>IF(Summary!$AV120="E","E","")</f>
        <v/>
      </c>
      <c r="Y11" s="475" t="str">
        <f>IF(Summary!$AW120="Y","R","")</f>
        <v/>
      </c>
      <c r="AA11" s="472"/>
      <c r="AB11" s="287"/>
      <c r="AC11" s="288"/>
    </row>
    <row r="12" spans="2:30" ht="12.95" customHeight="1" thickBot="1">
      <c r="B12" s="360"/>
      <c r="C12" s="365" t="s">
        <v>319</v>
      </c>
      <c r="D12" s="297" t="str">
        <f>IF(Badges!$AA263="A","/","")</f>
        <v/>
      </c>
      <c r="E12" s="297" t="str">
        <f>IF(Badges!$AA267="A","/","")</f>
        <v/>
      </c>
      <c r="F12" s="297" t="str">
        <f>IF(Badges!$AA271="A","/","")</f>
        <v/>
      </c>
      <c r="G12" s="297" t="str">
        <f>IF(Badges!$AA275="A","/","")</f>
        <v/>
      </c>
      <c r="H12" s="297" t="str">
        <f>IF(Badges!$AA279="A","/","")</f>
        <v/>
      </c>
      <c r="I12" s="295" t="str">
        <f>IF(Summary!$AV15="E","E","")</f>
        <v/>
      </c>
      <c r="J12" s="295" t="str">
        <f>IF(Summary!$AW15="Y","R","")</f>
        <v/>
      </c>
      <c r="L12" s="360"/>
      <c r="M12" s="378" t="s">
        <v>1055</v>
      </c>
      <c r="N12" s="379"/>
      <c r="O12" s="379"/>
      <c r="P12" s="379"/>
      <c r="Q12" s="379"/>
      <c r="R12" s="380"/>
      <c r="S12" s="299" t="str">
        <f>IF(Summary!$AV77="E","E","")</f>
        <v/>
      </c>
      <c r="T12" s="299" t="str">
        <f>IF(Summary!$AW77="Y","R","")</f>
        <v/>
      </c>
      <c r="W12" s="476" t="str">
        <f>'Fun Patches'!C13</f>
        <v>&lt;List Patch Here&gt;</v>
      </c>
      <c r="X12" s="475" t="str">
        <f>IF(Summary!$AV121="E","E","")</f>
        <v/>
      </c>
      <c r="Y12" s="475" t="str">
        <f>IF(Summary!$AW121="Y","R","")</f>
        <v/>
      </c>
      <c r="AA12" s="472"/>
      <c r="AB12" s="287"/>
      <c r="AC12" s="288"/>
    </row>
    <row r="13" spans="2:30" ht="12.95" customHeight="1">
      <c r="B13" s="360"/>
      <c r="C13" s="370" t="s">
        <v>372</v>
      </c>
      <c r="D13" s="292" t="str">
        <f>IF(Badges!$AA322="A","/","")</f>
        <v/>
      </c>
      <c r="E13" s="292" t="str">
        <f>IF(Badges!$AA326="A","/","")</f>
        <v/>
      </c>
      <c r="F13" s="292" t="str">
        <f>IF(Badges!$AA330="A","/","")</f>
        <v/>
      </c>
      <c r="G13" s="292" t="str">
        <f>IF(Badges!$AA334="A","/","")</f>
        <v/>
      </c>
      <c r="H13" s="292" t="str">
        <f>IF(Badges!$AA338="A","/","")</f>
        <v/>
      </c>
      <c r="I13" s="293" t="str">
        <f>IF(Summary!$AV18="E","E","")</f>
        <v/>
      </c>
      <c r="J13" s="293" t="str">
        <f>IF(Summary!$AW18="Y","R","")</f>
        <v/>
      </c>
      <c r="L13" s="360"/>
      <c r="M13" s="366" t="s">
        <v>925</v>
      </c>
      <c r="N13" s="367"/>
      <c r="O13" s="367"/>
      <c r="P13" s="367"/>
      <c r="Q13" s="367"/>
      <c r="R13" s="368"/>
      <c r="S13" s="301" t="str">
        <f>IF(Summary!$AV74="E","E","")</f>
        <v/>
      </c>
      <c r="T13" s="301" t="str">
        <f>IF(Summary!$AW74="Y","R","")</f>
        <v/>
      </c>
      <c r="W13" s="476" t="str">
        <f>'Fun Patches'!C14</f>
        <v>&lt;List Patch Here&gt;</v>
      </c>
      <c r="X13" s="475" t="str">
        <f>IF(Summary!$AV122="E","E","")</f>
        <v/>
      </c>
      <c r="Y13" s="475" t="str">
        <f>IF(Summary!$AW122="Y","R","")</f>
        <v/>
      </c>
      <c r="AA13" s="472"/>
      <c r="AB13" s="287"/>
      <c r="AC13" s="288"/>
    </row>
    <row r="14" spans="2:30" ht="12.95" customHeight="1">
      <c r="B14" s="360"/>
      <c r="C14" s="365" t="s">
        <v>393</v>
      </c>
      <c r="D14" s="334" t="str">
        <f>IF(Badges!$AA345="A","/","")</f>
        <v/>
      </c>
      <c r="E14" s="334" t="str">
        <f>IF(Badges!$AA349="A","/","")</f>
        <v/>
      </c>
      <c r="F14" s="334" t="str">
        <f>IF(Badges!$AA353="A","/","")</f>
        <v/>
      </c>
      <c r="G14" s="334" t="str">
        <f>IF(Badges!$AA357="A","/","")</f>
        <v/>
      </c>
      <c r="H14" s="334" t="str">
        <f>IF(Badges!$AA361="A","/","")</f>
        <v/>
      </c>
      <c r="I14" s="301" t="str">
        <f>IF(Summary!$AV19="E","E","")</f>
        <v/>
      </c>
      <c r="J14" s="301" t="str">
        <f>IF(Summary!$AW19="Y","R","")</f>
        <v/>
      </c>
      <c r="K14" s="285" t="str">
        <f>IF(COUNT(#REF!)=4,MAX(#REF!),"")</f>
        <v/>
      </c>
      <c r="L14" s="360"/>
      <c r="M14" s="366" t="s">
        <v>927</v>
      </c>
      <c r="N14" s="367"/>
      <c r="O14" s="367"/>
      <c r="P14" s="367"/>
      <c r="Q14" s="367"/>
      <c r="R14" s="368"/>
      <c r="S14" s="301" t="str">
        <f>IF(Summary!$AV75="E","E","")</f>
        <v/>
      </c>
      <c r="T14" s="301" t="str">
        <f>IF(Summary!$AW75="Y","R","")</f>
        <v/>
      </c>
      <c r="W14" s="476" t="str">
        <f>'Fun Patches'!C15</f>
        <v>&lt;List Patch Here&gt;</v>
      </c>
      <c r="X14" s="475" t="str">
        <f>IF(Summary!$AV123="E","E","")</f>
        <v/>
      </c>
      <c r="Y14" s="475" t="str">
        <f>IF(Summary!$AW123="Y","R","")</f>
        <v/>
      </c>
      <c r="AA14" s="472"/>
      <c r="AB14" s="287"/>
      <c r="AC14" s="288"/>
    </row>
    <row r="15" spans="2:30" ht="12.95" customHeight="1" thickBot="1">
      <c r="B15" s="360"/>
      <c r="C15" s="374" t="s">
        <v>414</v>
      </c>
      <c r="D15" s="297" t="str">
        <f>IF(Badges!$AA368="A","/","")</f>
        <v/>
      </c>
      <c r="E15" s="297" t="str">
        <f>IF(Badges!$AA372="A","/","")</f>
        <v/>
      </c>
      <c r="F15" s="297" t="str">
        <f>IF(Badges!$AA376="A","/","")</f>
        <v/>
      </c>
      <c r="G15" s="297" t="str">
        <f>IF(Badges!$AA380="A","/","")</f>
        <v/>
      </c>
      <c r="H15" s="297" t="str">
        <f>IF(Badges!$AA384="A","/","")</f>
        <v/>
      </c>
      <c r="I15" s="295" t="str">
        <f>IF(Summary!$AV20="E","E","")</f>
        <v/>
      </c>
      <c r="J15" s="295" t="str">
        <f>IF(Summary!$AW20="Y","R","")</f>
        <v/>
      </c>
      <c r="L15" s="360"/>
      <c r="M15" s="371" t="s">
        <v>929</v>
      </c>
      <c r="N15" s="372"/>
      <c r="O15" s="372"/>
      <c r="P15" s="372"/>
      <c r="Q15" s="372"/>
      <c r="R15" s="373"/>
      <c r="S15" s="295" t="str">
        <f>IF(Summary!$AV76="E","E","")</f>
        <v/>
      </c>
      <c r="T15" s="295" t="str">
        <f>IF(Summary!$AW76="Y","R","")</f>
        <v/>
      </c>
      <c r="U15" s="354" t="str">
        <f>IF(COUNTIF(S12:S15,"E")=4,"C"," ")</f>
        <v xml:space="preserve"> </v>
      </c>
      <c r="W15" s="476" t="str">
        <f>'Fun Patches'!C16</f>
        <v>&lt;List Patch Here&gt;</v>
      </c>
      <c r="X15" s="475" t="str">
        <f>IF(Summary!$AV124="E","E","")</f>
        <v/>
      </c>
      <c r="Y15" s="475" t="str">
        <f>IF(Summary!$AW124="Y","R","")</f>
        <v/>
      </c>
      <c r="AA15" s="472"/>
      <c r="AB15" s="287"/>
      <c r="AC15" s="288"/>
    </row>
    <row r="16" spans="2:30" ht="12.95" customHeight="1">
      <c r="B16" s="360"/>
      <c r="C16" s="365" t="s">
        <v>435</v>
      </c>
      <c r="D16" s="292" t="str">
        <f>IF(Badges!$AA391="A","/","")</f>
        <v/>
      </c>
      <c r="E16" s="292" t="str">
        <f>IF(Badges!$AA395="A","/","")</f>
        <v/>
      </c>
      <c r="F16" s="292" t="str">
        <f>IF(Badges!$AA399="A","/","")</f>
        <v/>
      </c>
      <c r="G16" s="292" t="str">
        <f>IF(Badges!$AA403="A","/","")</f>
        <v/>
      </c>
      <c r="H16" s="292" t="str">
        <f>IF(Badges!$AA407="A","/","")</f>
        <v/>
      </c>
      <c r="I16" s="293" t="str">
        <f>IF(Summary!$AV21="E","E","")</f>
        <v/>
      </c>
      <c r="J16" s="293" t="str">
        <f>IF(Summary!$AW21="Y","R","")</f>
        <v/>
      </c>
      <c r="L16" s="360"/>
      <c r="M16" s="361" t="s">
        <v>1056</v>
      </c>
      <c r="N16" s="292" t="str">
        <f>IF(Badges!$AA240="A","/","")</f>
        <v/>
      </c>
      <c r="O16" s="292" t="str">
        <f>IF(Badges!$AA244="A","/","")</f>
        <v/>
      </c>
      <c r="P16" s="292" t="str">
        <f>IF(Badges!$AA248="A","/","")</f>
        <v/>
      </c>
      <c r="Q16" s="292" t="str">
        <f>IF(Badges!$AA252="A","/","")</f>
        <v/>
      </c>
      <c r="R16" s="292" t="str">
        <f>IF(Badges!$AA256="A","/","")</f>
        <v/>
      </c>
      <c r="S16" s="293" t="str">
        <f>IF(Summary!$AV14="E","E","")</f>
        <v/>
      </c>
      <c r="T16" s="293" t="str">
        <f>IF(Summary!$AW14="Y","R","")</f>
        <v/>
      </c>
      <c r="W16" s="476" t="str">
        <f>'Fun Patches'!C17</f>
        <v>&lt;List Patch Here&gt;</v>
      </c>
      <c r="X16" s="475" t="str">
        <f>IF(Summary!$AV125="E","E","")</f>
        <v/>
      </c>
      <c r="Y16" s="475" t="str">
        <f>IF(Summary!$AW125="Y","R","")</f>
        <v/>
      </c>
      <c r="AA16" s="472"/>
      <c r="AB16" s="287"/>
      <c r="AC16" s="288"/>
    </row>
    <row r="17" spans="2:29" ht="12.95" customHeight="1">
      <c r="B17" s="360"/>
      <c r="C17" s="365" t="s">
        <v>456</v>
      </c>
      <c r="D17" s="334" t="str">
        <f>IF(Badges!$AA414="A","/","")</f>
        <v/>
      </c>
      <c r="E17" s="334" t="str">
        <f>IF(Badges!$AA418="A","/","")</f>
        <v/>
      </c>
      <c r="F17" s="334" t="str">
        <f>IF(Badges!$AA422="A","/","")</f>
        <v/>
      </c>
      <c r="G17" s="334" t="str">
        <f>IF(Badges!$AA426="A","/","")</f>
        <v/>
      </c>
      <c r="H17" s="334" t="str">
        <f>IF(Badges!$AA430="A","/","")</f>
        <v/>
      </c>
      <c r="I17" s="301" t="str">
        <f>IF(Summary!$AV22="E","E","")</f>
        <v/>
      </c>
      <c r="J17" s="301" t="str">
        <f>IF(Summary!$AW22="Y","R","")</f>
        <v/>
      </c>
      <c r="L17" s="360"/>
      <c r="M17" s="365" t="s">
        <v>1057</v>
      </c>
      <c r="N17" s="292" t="str">
        <f>IF(Badges!$AA299="A","/","")</f>
        <v/>
      </c>
      <c r="O17" s="292" t="str">
        <f>IF(Badges!$AA303="A","/","")</f>
        <v/>
      </c>
      <c r="P17" s="292" t="str">
        <f>IF(Badges!$AA307="A","/","")</f>
        <v/>
      </c>
      <c r="Q17" s="292" t="str">
        <f>IF(Badges!$AA311="A","/","")</f>
        <v/>
      </c>
      <c r="R17" s="292" t="str">
        <f>IF(Badges!$AA315="A","/","")</f>
        <v/>
      </c>
      <c r="S17" s="293" t="str">
        <f>IF(Summary!$AV17="E","E","")</f>
        <v/>
      </c>
      <c r="T17" s="293" t="str">
        <f>IF(Summary!$AW17="Y","R","")</f>
        <v/>
      </c>
      <c r="W17" s="476" t="str">
        <f>'Fun Patches'!C18</f>
        <v>&lt;List Patch Here&gt;</v>
      </c>
      <c r="X17" s="475" t="str">
        <f>IF(Summary!$AV126="E","E","")</f>
        <v/>
      </c>
      <c r="Y17" s="475" t="str">
        <f>IF(Summary!$AW126="Y","R","")</f>
        <v/>
      </c>
      <c r="AA17" s="472"/>
      <c r="AB17" s="287"/>
      <c r="AC17" s="288"/>
    </row>
    <row r="18" spans="2:29" ht="12.95" customHeight="1" thickBot="1">
      <c r="B18" s="360"/>
      <c r="C18" s="365" t="s">
        <v>477</v>
      </c>
      <c r="D18" s="297" t="str">
        <f>IF(Badges!$AA437="A","/","")</f>
        <v/>
      </c>
      <c r="E18" s="297" t="str">
        <f>IF(Badges!$AA441="A","/","")</f>
        <v/>
      </c>
      <c r="F18" s="297" t="str">
        <f>IF(Badges!$AA445="A","/","")</f>
        <v/>
      </c>
      <c r="G18" s="297" t="str">
        <f>IF(Badges!$AA449="A","/","")</f>
        <v/>
      </c>
      <c r="H18" s="297" t="str">
        <f>IF(Badges!$AA453="A","/","")</f>
        <v/>
      </c>
      <c r="I18" s="295" t="str">
        <f>IF(Summary!$AV23="E","E","")</f>
        <v/>
      </c>
      <c r="J18" s="295" t="str">
        <f>IF(Summary!$AW23="Y","R","")</f>
        <v/>
      </c>
      <c r="K18" s="285" t="str">
        <f>IF(COUNT(#REF!)=4,MAX(#REF!),"")</f>
        <v/>
      </c>
      <c r="L18" s="360"/>
      <c r="M18" s="365" t="s">
        <v>1058</v>
      </c>
      <c r="N18" s="292" t="str">
        <f>IF(Badges!$AA57="A","/","")</f>
        <v/>
      </c>
      <c r="O18" s="292" t="str">
        <f>IF(Badges!$AA61="A","/","")</f>
        <v/>
      </c>
      <c r="P18" s="292" t="str">
        <f>IF(Badges!$AA65="A","/","")</f>
        <v/>
      </c>
      <c r="Q18" s="292" t="str">
        <f>IF(Badges!$AA69="A","/","")</f>
        <v/>
      </c>
      <c r="R18" s="292" t="str">
        <f>IF(Badges!$AA73="A","/","")</f>
        <v/>
      </c>
      <c r="S18" s="293" t="str">
        <f>IF(Summary!$AV6="E","E","")</f>
        <v/>
      </c>
      <c r="T18" s="293" t="str">
        <f>IF(Summary!$AW6="Y","R","")</f>
        <v/>
      </c>
      <c r="W18" s="476" t="str">
        <f>'Fun Patches'!C19</f>
        <v>&lt;List Patch Here&gt;</v>
      </c>
      <c r="X18" s="475" t="str">
        <f>IF(Summary!$AV127="E","E","")</f>
        <v/>
      </c>
      <c r="Y18" s="475" t="str">
        <f>IF(Summary!$AW127="Y","R","")</f>
        <v/>
      </c>
      <c r="AA18" s="472"/>
      <c r="AB18" s="287"/>
      <c r="AC18" s="288"/>
    </row>
    <row r="19" spans="2:29" ht="12.95" customHeight="1" thickBot="1">
      <c r="B19" s="360"/>
      <c r="C19" s="370" t="s">
        <v>530</v>
      </c>
      <c r="D19" s="292" t="str">
        <f>IF(Badges!$AA496="A","/","")</f>
        <v/>
      </c>
      <c r="E19" s="292" t="str">
        <f>IF(Badges!$AA500="A","/","")</f>
        <v/>
      </c>
      <c r="F19" s="292" t="str">
        <f>IF(Badges!$AA504="A","/","")</f>
        <v/>
      </c>
      <c r="G19" s="292" t="str">
        <f>IF(Badges!$AA508="A","/","")</f>
        <v/>
      </c>
      <c r="H19" s="292" t="str">
        <f>IF(Badges!$AA512="A","/","")</f>
        <v/>
      </c>
      <c r="I19" s="293" t="str">
        <f>IF(Summary!$AV26="E","E","")</f>
        <v/>
      </c>
      <c r="J19" s="293" t="str">
        <f>IF(Summary!$AW26="Y","R","")</f>
        <v/>
      </c>
      <c r="L19" s="360"/>
      <c r="M19" s="381" t="s">
        <v>1091</v>
      </c>
      <c r="N19" s="376"/>
      <c r="O19" s="376"/>
      <c r="P19" s="376"/>
      <c r="Q19" s="376"/>
      <c r="R19" s="377"/>
      <c r="S19" s="295" t="str">
        <f>IF(Summary!$AV78="E","E","")</f>
        <v/>
      </c>
      <c r="T19" s="295" t="str">
        <f>IF(Summary!$AW78="Y","R","")</f>
        <v/>
      </c>
      <c r="U19" s="354" t="str">
        <f>IF(COUNTIF(S16:S19,"E")=4,"C"," ")</f>
        <v xml:space="preserve"> </v>
      </c>
      <c r="W19" s="476" t="str">
        <f>'Fun Patches'!C20</f>
        <v>&lt;List Patch Here&gt;</v>
      </c>
      <c r="X19" s="475" t="str">
        <f>IF(Summary!$AV128="E","E","")</f>
        <v/>
      </c>
      <c r="Y19" s="475" t="str">
        <f>IF(Summary!$AW128="Y","R","")</f>
        <v/>
      </c>
      <c r="AA19" s="472"/>
      <c r="AB19" s="287"/>
      <c r="AC19" s="288"/>
    </row>
    <row r="20" spans="2:29" ht="12.95" customHeight="1">
      <c r="B20" s="360"/>
      <c r="C20" s="365" t="s">
        <v>551</v>
      </c>
      <c r="D20" s="334" t="str">
        <f>IF(Badges!$AA519="A","/","")</f>
        <v/>
      </c>
      <c r="E20" s="334" t="str">
        <f>IF(Badges!$AA523="A","/","")</f>
        <v/>
      </c>
      <c r="F20" s="334" t="str">
        <f>IF(Badges!$AA527="A","/","")</f>
        <v/>
      </c>
      <c r="G20" s="334" t="str">
        <f>IF(Badges!$AA531="A","/","")</f>
        <v/>
      </c>
      <c r="H20" s="334" t="str">
        <f>IF(Badges!$AA535="A","/","")</f>
        <v/>
      </c>
      <c r="I20" s="301" t="str">
        <f>IF(Summary!$AV27="E","E","")</f>
        <v/>
      </c>
      <c r="J20" s="301" t="str">
        <f>IF(Summary!$AW27="Y","R","")</f>
        <v/>
      </c>
      <c r="L20" s="360"/>
      <c r="M20" s="378" t="s">
        <v>935</v>
      </c>
      <c r="N20" s="379"/>
      <c r="O20" s="379"/>
      <c r="P20" s="379"/>
      <c r="Q20" s="379"/>
      <c r="R20" s="380"/>
      <c r="S20" s="293" t="str">
        <f>IF(Summary!$AV79="E","E","")</f>
        <v/>
      </c>
      <c r="T20" s="293" t="str">
        <f>IF(Summary!$AW79="Y","R","")</f>
        <v/>
      </c>
      <c r="W20" s="476" t="str">
        <f>'Fun Patches'!C21</f>
        <v>&lt;List Patch Here&gt;</v>
      </c>
      <c r="X20" s="475" t="str">
        <f>IF(Summary!$AV129="E","E","")</f>
        <v/>
      </c>
      <c r="Y20" s="475" t="str">
        <f>IF(Summary!$AW129="Y","R","")</f>
        <v/>
      </c>
      <c r="AA20" s="472"/>
      <c r="AB20" s="287"/>
      <c r="AC20" s="288"/>
    </row>
    <row r="21" spans="2:29" ht="12.95" customHeight="1" thickBot="1">
      <c r="B21" s="360"/>
      <c r="C21" s="374" t="s">
        <v>572</v>
      </c>
      <c r="D21" s="297" t="str">
        <f>IF(Badges!$AA542="A","/","")</f>
        <v/>
      </c>
      <c r="E21" s="297" t="str">
        <f>IF(Badges!$AA546="A","/","")</f>
        <v/>
      </c>
      <c r="F21" s="297" t="str">
        <f>IF(Badges!$AA550="A","/","")</f>
        <v/>
      </c>
      <c r="G21" s="297" t="str">
        <f>IF(Badges!$AA554="A","/","")</f>
        <v/>
      </c>
      <c r="H21" s="297" t="str">
        <f>IF(Badges!$AA558="A","/","")</f>
        <v/>
      </c>
      <c r="I21" s="295" t="str">
        <f>IF(Summary!$AV28="E","E","")</f>
        <v/>
      </c>
      <c r="J21" s="295" t="str">
        <f>IF(Summary!$AW28="Y","R","")</f>
        <v/>
      </c>
      <c r="L21" s="360"/>
      <c r="M21" s="371" t="s">
        <v>1092</v>
      </c>
      <c r="N21" s="372"/>
      <c r="O21" s="372"/>
      <c r="P21" s="372"/>
      <c r="Q21" s="372"/>
      <c r="R21" s="373"/>
      <c r="S21" s="295" t="str">
        <f>IF(Summary!$AV80="E","E","")</f>
        <v/>
      </c>
      <c r="T21" s="295" t="str">
        <f>IF(Summary!$AW80="Y","R","")</f>
        <v/>
      </c>
      <c r="U21" s="354" t="str">
        <f>IF(COUNTIF(S20:S21,"E")=2,"C"," ")</f>
        <v xml:space="preserve"> </v>
      </c>
      <c r="W21" s="476" t="str">
        <f>'Fun Patches'!C22</f>
        <v>&lt;List Patch Here&gt;</v>
      </c>
      <c r="X21" s="475" t="str">
        <f>IF(Summary!$AV130="E","E","")</f>
        <v/>
      </c>
      <c r="Y21" s="475" t="str">
        <f>IF(Summary!$AW130="Y","R","")</f>
        <v/>
      </c>
      <c r="AA21" s="472"/>
      <c r="AB21" s="287"/>
      <c r="AC21" s="288"/>
    </row>
    <row r="22" spans="2:29" ht="12.95" customHeight="1">
      <c r="B22" s="360"/>
      <c r="C22" s="365" t="s">
        <v>593</v>
      </c>
      <c r="D22" s="292" t="str">
        <f>IF(Badges!$AA565="A","/","")</f>
        <v/>
      </c>
      <c r="E22" s="292" t="str">
        <f>IF(Badges!$AA569="A","/","")</f>
        <v/>
      </c>
      <c r="F22" s="292" t="str">
        <f>IF(Badges!$AA573="A","/","")</f>
        <v/>
      </c>
      <c r="G22" s="292" t="str">
        <f>IF(Badges!$AA577="A","/","")</f>
        <v/>
      </c>
      <c r="H22" s="292" t="str">
        <f>IF(Badges!$AA581="A","/","")</f>
        <v/>
      </c>
      <c r="I22" s="293" t="str">
        <f>IF(Summary!$AV29="E","E","")</f>
        <v/>
      </c>
      <c r="J22" s="293" t="str">
        <f>IF(Summary!$AW29="Y","R","")</f>
        <v/>
      </c>
      <c r="K22" s="285" t="str">
        <f>IF(COUNT(#REF!)=2,MAX(#REF!),"")</f>
        <v/>
      </c>
      <c r="L22" s="360"/>
      <c r="M22" s="362" t="s">
        <v>942</v>
      </c>
      <c r="N22" s="363"/>
      <c r="O22" s="363"/>
      <c r="P22" s="363"/>
      <c r="Q22" s="363"/>
      <c r="R22" s="364"/>
      <c r="S22" s="293" t="str">
        <f>IF(Summary!$AV81="E","E","")</f>
        <v/>
      </c>
      <c r="T22" s="293" t="str">
        <f>IF(Summary!$AW81="Y","R","")</f>
        <v/>
      </c>
      <c r="U22" s="354" t="str">
        <f>IF(COUNTIF(S22:S23,"E")=2,"C"," ")</f>
        <v xml:space="preserve"> </v>
      </c>
      <c r="W22" s="476" t="str">
        <f>'Fun Patches'!C23</f>
        <v>&lt;List Patch Here&gt;</v>
      </c>
      <c r="X22" s="475" t="str">
        <f>IF(Summary!$AV131="E","E","")</f>
        <v/>
      </c>
      <c r="Y22" s="475" t="str">
        <f>IF(Summary!$AW131="Y","R","")</f>
        <v/>
      </c>
      <c r="AA22" s="472"/>
      <c r="AB22" s="287"/>
      <c r="AC22" s="288"/>
    </row>
    <row r="23" spans="2:29" ht="12.95" customHeight="1" thickBot="1">
      <c r="B23" s="360"/>
      <c r="C23" s="365" t="s">
        <v>614</v>
      </c>
      <c r="D23" s="334" t="str">
        <f>IF(Badges!$AA588="A","/","")</f>
        <v/>
      </c>
      <c r="E23" s="334" t="str">
        <f>IF(Badges!$AA592="A","/","")</f>
        <v/>
      </c>
      <c r="F23" s="334" t="str">
        <f>IF(Badges!$AA596="A","/","")</f>
        <v/>
      </c>
      <c r="G23" s="334" t="str">
        <f>IF(Badges!$AA600="A","/","")</f>
        <v/>
      </c>
      <c r="H23" s="334" t="str">
        <f>IF(Badges!$AA604="A","/","")</f>
        <v/>
      </c>
      <c r="I23" s="301" t="str">
        <f>IF(Summary!$AV30="E","E","")</f>
        <v/>
      </c>
      <c r="J23" s="301" t="str">
        <f>IF(Summary!$AW30="Y","R","")</f>
        <v/>
      </c>
      <c r="L23" s="360"/>
      <c r="M23" s="375" t="s">
        <v>1093</v>
      </c>
      <c r="N23" s="376"/>
      <c r="O23" s="376"/>
      <c r="P23" s="376"/>
      <c r="Q23" s="376"/>
      <c r="R23" s="377"/>
      <c r="S23" s="295" t="str">
        <f>IF(Summary!$AV82="E","E","")</f>
        <v/>
      </c>
      <c r="T23" s="295" t="str">
        <f>IF(Summary!$AW82="Y","R","")</f>
        <v/>
      </c>
      <c r="U23" s="354" t="str">
        <f>IF(COUNTIF(S24:S25,"E")=2,"C"," ")</f>
        <v xml:space="preserve"> </v>
      </c>
      <c r="W23" s="476" t="str">
        <f>'Fun Patches'!C24</f>
        <v>&lt;List Patch Here&gt;</v>
      </c>
      <c r="X23" s="475" t="str">
        <f>IF(Summary!$AV132="E","E","")</f>
        <v/>
      </c>
      <c r="Y23" s="475" t="str">
        <f>IF(Summary!$AW132="Y","R","")</f>
        <v/>
      </c>
      <c r="AA23" s="472"/>
      <c r="AB23" s="287"/>
      <c r="AC23" s="288"/>
    </row>
    <row r="24" spans="2:29" ht="12.95" customHeight="1" thickBot="1">
      <c r="B24" s="360"/>
      <c r="C24" s="365" t="s">
        <v>635</v>
      </c>
      <c r="D24" s="297" t="str">
        <f>IF(Badges!$AA611="A","/","")</f>
        <v/>
      </c>
      <c r="E24" s="297" t="str">
        <f>IF(Badges!$AA615="A","/","")</f>
        <v/>
      </c>
      <c r="F24" s="297" t="str">
        <f>IF(Badges!$AA619="A","/","")</f>
        <v/>
      </c>
      <c r="G24" s="297" t="str">
        <f>IF(Badges!$AA623="A","/","")</f>
        <v/>
      </c>
      <c r="H24" s="297" t="str">
        <f>IF(Badges!$AA627="A","/","")</f>
        <v/>
      </c>
      <c r="I24" s="295" t="str">
        <f>IF(Summary!$AV31="E","E","")</f>
        <v/>
      </c>
      <c r="J24" s="295" t="str">
        <f>IF(Summary!$AW31="Y","R","")</f>
        <v/>
      </c>
      <c r="K24" s="285" t="str">
        <f>IF(COUNT(#REF!)=2,MAX(#REF!),"")</f>
        <v/>
      </c>
      <c r="L24" s="360"/>
      <c r="M24" s="378" t="s">
        <v>948</v>
      </c>
      <c r="N24" s="379"/>
      <c r="O24" s="379"/>
      <c r="P24" s="379"/>
      <c r="Q24" s="379"/>
      <c r="R24" s="380"/>
      <c r="S24" s="293" t="str">
        <f>IF(Summary!$AV83="E","E","")</f>
        <v/>
      </c>
      <c r="T24" s="293" t="str">
        <f>IF(Summary!$AW83="Y","R","")</f>
        <v/>
      </c>
      <c r="U24" s="439"/>
      <c r="W24" s="476" t="str">
        <f>'Fun Patches'!C25</f>
        <v>&lt;List Patch Here&gt;</v>
      </c>
      <c r="X24" s="475" t="str">
        <f>IF(Summary!$AV133="E","E","")</f>
        <v/>
      </c>
      <c r="Y24" s="475" t="str">
        <f>IF(Summary!$AW133="Y","R","")</f>
        <v/>
      </c>
      <c r="AA24" s="472"/>
      <c r="AB24" s="287"/>
      <c r="AC24" s="288"/>
    </row>
    <row r="25" spans="2:29" ht="12.95" customHeight="1">
      <c r="B25" s="360"/>
      <c r="C25" s="370" t="s">
        <v>655</v>
      </c>
      <c r="D25" s="292" t="str">
        <f>IF(Badges!$AA634="A","/","")</f>
        <v/>
      </c>
      <c r="E25" s="292" t="str">
        <f>IF(Badges!$AA638="A","/","")</f>
        <v/>
      </c>
      <c r="F25" s="292" t="str">
        <f>IF(Badges!$AA642="A","/","")</f>
        <v/>
      </c>
      <c r="G25" s="292" t="str">
        <f>IF(Badges!$AA646="A","/","")</f>
        <v/>
      </c>
      <c r="H25" s="292" t="str">
        <f>IF(Badges!$AA650="A","/","")</f>
        <v/>
      </c>
      <c r="I25" s="293" t="str">
        <f>IF(Summary!$AV32="E","E","")</f>
        <v/>
      </c>
      <c r="J25" s="293" t="str">
        <f>IF(Summary!$AW32="Y","R","")</f>
        <v/>
      </c>
      <c r="L25" s="360"/>
      <c r="M25" s="375" t="s">
        <v>1094</v>
      </c>
      <c r="N25" s="376"/>
      <c r="O25" s="376"/>
      <c r="P25" s="376"/>
      <c r="Q25" s="376"/>
      <c r="R25" s="377"/>
      <c r="S25" s="293" t="str">
        <f>IF(Summary!$AV84="E","E","")</f>
        <v/>
      </c>
      <c r="T25" s="293" t="str">
        <f>IF(Summary!$AW84="Y","R","")</f>
        <v/>
      </c>
      <c r="U25" s="607" t="s">
        <v>1136</v>
      </c>
      <c r="W25" s="476" t="str">
        <f>'Fun Patches'!C26</f>
        <v>&lt;List Patch Here&gt;</v>
      </c>
      <c r="X25" s="475" t="str">
        <f>IF(Summary!$AV134="E","E","")</f>
        <v/>
      </c>
      <c r="Y25" s="475" t="str">
        <f>IF(Summary!$AW134="Y","R","")</f>
        <v/>
      </c>
      <c r="AA25" s="472"/>
      <c r="AB25" s="287"/>
      <c r="AC25" s="288"/>
    </row>
    <row r="26" spans="2:29" ht="12.95" customHeight="1">
      <c r="B26" s="360"/>
      <c r="C26" s="365" t="s">
        <v>692</v>
      </c>
      <c r="D26" s="334" t="str">
        <f>IF(Badges!$AA680="A","/","")</f>
        <v/>
      </c>
      <c r="E26" s="334" t="str">
        <f>IF(Badges!$AA684="A","/","")</f>
        <v/>
      </c>
      <c r="F26" s="334" t="str">
        <f>IF(Badges!$AA688="A","/","")</f>
        <v/>
      </c>
      <c r="G26" s="334" t="str">
        <f>IF(Badges!$AA692="A","/","")</f>
        <v/>
      </c>
      <c r="H26" s="334" t="str">
        <f>IF(Badges!$AA696="A","/","")</f>
        <v/>
      </c>
      <c r="I26" s="301" t="str">
        <f>IF(Summary!$AV34="E","E","")</f>
        <v/>
      </c>
      <c r="J26" s="301" t="str">
        <f>IF(Summary!$AW34="Y","R","")</f>
        <v/>
      </c>
      <c r="K26" s="285" t="str">
        <f>IF(COUNT(#REF!)=2,MAX(#REF!),"")</f>
        <v/>
      </c>
      <c r="L26" s="398"/>
      <c r="M26" s="398"/>
      <c r="N26" s="399"/>
      <c r="O26" s="399"/>
      <c r="P26" s="399"/>
      <c r="Q26" s="399"/>
      <c r="R26" s="399"/>
      <c r="S26" s="470"/>
      <c r="T26" s="470"/>
      <c r="U26" s="607"/>
      <c r="W26" s="476" t="str">
        <f>'Fun Patches'!C27</f>
        <v>&lt;List Patch Here&gt;</v>
      </c>
      <c r="X26" s="475" t="str">
        <f>IF(Summary!$AV135="E","E","")</f>
        <v/>
      </c>
      <c r="Y26" s="475" t="str">
        <f>IF(Summary!$AW135="Y","R","")</f>
        <v/>
      </c>
      <c r="AA26" s="472"/>
      <c r="AB26" s="287"/>
      <c r="AC26" s="288"/>
    </row>
    <row r="27" spans="2:29" ht="12.95" customHeight="1" thickBot="1">
      <c r="B27" s="360"/>
      <c r="C27" s="374" t="s">
        <v>713</v>
      </c>
      <c r="D27" s="297" t="str">
        <f>IF(Badges!$AA703="A","/","")</f>
        <v/>
      </c>
      <c r="E27" s="297" t="str">
        <f>IF(Badges!$AA707="A","/","")</f>
        <v/>
      </c>
      <c r="F27" s="297" t="str">
        <f>IF(Badges!$AA711="A","/","")</f>
        <v/>
      </c>
      <c r="G27" s="297" t="str">
        <f>IF(Badges!$AA715="A","/","")</f>
        <v/>
      </c>
      <c r="H27" s="297" t="str">
        <f>IF(Badges!$AA719="A","/","")</f>
        <v/>
      </c>
      <c r="I27" s="295" t="str">
        <f>IF(Summary!$AV35="E","E","")</f>
        <v/>
      </c>
      <c r="J27" s="295" t="str">
        <f>IF(Summary!$AW35="Y","R","")</f>
        <v/>
      </c>
      <c r="L27" s="300"/>
      <c r="M27" s="300"/>
      <c r="N27" s="300"/>
      <c r="O27" s="300"/>
      <c r="P27" s="300"/>
      <c r="Q27" s="300"/>
      <c r="R27" s="300"/>
      <c r="S27" s="307"/>
      <c r="T27" s="307"/>
      <c r="U27" s="607"/>
      <c r="W27" s="476" t="str">
        <f>'Fun Patches'!C28</f>
        <v>&lt;List Patch Here&gt;</v>
      </c>
      <c r="X27" s="475" t="str">
        <f>IF(Summary!$AV136="E","E","")</f>
        <v/>
      </c>
      <c r="Y27" s="475" t="str">
        <f>IF(Summary!$AW136="Y","R","")</f>
        <v/>
      </c>
      <c r="AA27" s="472"/>
      <c r="AB27" s="287"/>
      <c r="AC27" s="288"/>
    </row>
    <row r="28" spans="2:29" ht="12.95" customHeight="1">
      <c r="B28" s="360"/>
      <c r="C28" s="365" t="s">
        <v>734</v>
      </c>
      <c r="D28" s="292" t="str">
        <f>IF(Badges!$AA726="A","/","")</f>
        <v/>
      </c>
      <c r="E28" s="292" t="str">
        <f>IF(Badges!$AA730="A","/","")</f>
        <v/>
      </c>
      <c r="F28" s="292" t="str">
        <f>IF(Badges!$AA734="A","/","")</f>
        <v/>
      </c>
      <c r="G28" s="292" t="str">
        <f>IF(Badges!$AA738="A","/","")</f>
        <v/>
      </c>
      <c r="H28" s="292" t="str">
        <f>IF(Badges!$AA742="A","/","")</f>
        <v/>
      </c>
      <c r="I28" s="293" t="str">
        <f>IF(Summary!$AV36="E","E","")</f>
        <v/>
      </c>
      <c r="J28" s="293" t="str">
        <f>IF(Summary!$AW36="Y","R","")</f>
        <v/>
      </c>
      <c r="L28" s="611" t="str">
        <f>'Age-Level'!C117</f>
        <v>Investiture</v>
      </c>
      <c r="M28" s="611"/>
      <c r="N28" s="611"/>
      <c r="O28" s="611"/>
      <c r="P28" s="611"/>
      <c r="Q28" s="611"/>
      <c r="R28" s="613"/>
      <c r="S28" s="293" t="str">
        <f>IF(Summary!$AV108="E","E","")</f>
        <v/>
      </c>
      <c r="T28" s="293" t="str">
        <f>IF(Summary!$AW108="Y","R","")</f>
        <v/>
      </c>
      <c r="U28" s="607"/>
      <c r="W28" s="476" t="str">
        <f>'Fun Patches'!C29</f>
        <v>&lt;List Patch Here&gt;</v>
      </c>
      <c r="X28" s="475" t="str">
        <f>IF(Summary!$AV137="E","E","")</f>
        <v/>
      </c>
      <c r="Y28" s="475" t="str">
        <f>IF(Summary!$AW137="Y","R","")</f>
        <v/>
      </c>
      <c r="AA28" s="472"/>
      <c r="AB28" s="287"/>
      <c r="AC28" s="288"/>
    </row>
    <row r="29" spans="2:29" ht="12.95" customHeight="1">
      <c r="B29" s="360"/>
      <c r="C29" s="365" t="s">
        <v>1059</v>
      </c>
      <c r="D29" s="334" t="str">
        <f>IF(Badges!$AA103="A","/","")</f>
        <v/>
      </c>
      <c r="E29" s="334" t="str">
        <f>IF(Badges!$AA107="A","/","")</f>
        <v/>
      </c>
      <c r="F29" s="334" t="str">
        <f>IF(Badges!$AA111="A","/","")</f>
        <v/>
      </c>
      <c r="G29" s="334" t="str">
        <f>IF(Badges!$AA115="A","/","")</f>
        <v/>
      </c>
      <c r="H29" s="334" t="str">
        <f>IF(Badges!$AA119="A","/","")</f>
        <v/>
      </c>
      <c r="I29" s="301" t="str">
        <f>IF(Summary!$AV8="E","E","")</f>
        <v/>
      </c>
      <c r="J29" s="301" t="str">
        <f>IF(Summary!$AW8="Y","R","")</f>
        <v/>
      </c>
      <c r="L29" s="611" t="str">
        <f>'Age-Level'!C118</f>
        <v>Rededication (1st year)</v>
      </c>
      <c r="M29" s="611"/>
      <c r="N29" s="611"/>
      <c r="O29" s="611"/>
      <c r="P29" s="611"/>
      <c r="Q29" s="611"/>
      <c r="R29" s="613"/>
      <c r="S29" s="293" t="str">
        <f>IF(Summary!$AV109="E","E","")</f>
        <v/>
      </c>
      <c r="T29" s="293" t="str">
        <f>IF(Summary!$AW109="Y","R","")</f>
        <v/>
      </c>
      <c r="U29" s="607"/>
      <c r="W29" s="476" t="str">
        <f>'Fun Patches'!C30</f>
        <v>&lt;List Patch Here&gt;</v>
      </c>
      <c r="X29" s="475" t="str">
        <f>IF(Summary!$AV138="E","E","")</f>
        <v/>
      </c>
      <c r="Y29" s="475" t="str">
        <f>IF(Summary!$AW138="Y","R","")</f>
        <v/>
      </c>
      <c r="AA29" s="472"/>
      <c r="AB29" s="287"/>
      <c r="AC29" s="288"/>
    </row>
    <row r="30" spans="2:29" ht="12.95" customHeight="1" thickBot="1">
      <c r="B30" s="360"/>
      <c r="C30" s="369" t="s">
        <v>1095</v>
      </c>
      <c r="D30" s="297" t="str">
        <f>IF(Badges!$AA749="A","/","")</f>
        <v/>
      </c>
      <c r="E30" s="297" t="str">
        <f>IF(Badges!$AA753="A","/","")</f>
        <v/>
      </c>
      <c r="F30" s="297" t="str">
        <f>IF(Badges!$AA757="A","/","")</f>
        <v/>
      </c>
      <c r="G30" s="297" t="str">
        <f>IF(Badges!$AA761="A","/","")</f>
        <v/>
      </c>
      <c r="H30" s="297" t="str">
        <f>IF(Badges!$AA765="A","/","")</f>
        <v/>
      </c>
      <c r="I30" s="295" t="str">
        <f>IF(Summary!$AV37="E","E","")</f>
        <v/>
      </c>
      <c r="J30" s="295" t="str">
        <f>IF(Summary!$AW37="Y","R","")</f>
        <v/>
      </c>
      <c r="L30" s="611" t="str">
        <f>'Age-Level'!C119</f>
        <v>Rededication (2nd year)</v>
      </c>
      <c r="M30" s="611"/>
      <c r="N30" s="611"/>
      <c r="O30" s="611"/>
      <c r="P30" s="611"/>
      <c r="Q30" s="611"/>
      <c r="R30" s="613"/>
      <c r="S30" s="293" t="str">
        <f>IF(Summary!$AV110="E","E","")</f>
        <v/>
      </c>
      <c r="T30" s="293" t="str">
        <f>IF(Summary!$AW110="Y","R","")</f>
        <v/>
      </c>
      <c r="U30" s="607"/>
      <c r="W30" s="476" t="str">
        <f>'Fun Patches'!C31</f>
        <v>&lt;List Patch Here&gt;</v>
      </c>
      <c r="X30" s="475" t="str">
        <f>IF(Summary!$AV139="E","E","")</f>
        <v/>
      </c>
      <c r="Y30" s="475" t="str">
        <f>IF(Summary!$AW139="Y","R","")</f>
        <v/>
      </c>
      <c r="AA30" s="472"/>
      <c r="AB30" s="287"/>
      <c r="AC30" s="288"/>
    </row>
    <row r="31" spans="2:29" ht="12.95" customHeight="1">
      <c r="B31" s="360"/>
      <c r="C31" s="370" t="s">
        <v>756</v>
      </c>
      <c r="D31" s="292" t="str">
        <f>IF(Badges!$AA772="A","/","")</f>
        <v/>
      </c>
      <c r="E31" s="292" t="str">
        <f>IF(Badges!$AA776="A","/","")</f>
        <v/>
      </c>
      <c r="F31" s="292" t="str">
        <f>IF(Badges!$AA780="A","/","")</f>
        <v/>
      </c>
      <c r="G31" s="292" t="str">
        <f>IF(Badges!$AA784="A","/","")</f>
        <v/>
      </c>
      <c r="H31" s="292" t="str">
        <f>IF(Badges!$AA788="A","/","")</f>
        <v/>
      </c>
      <c r="I31" s="293" t="str">
        <f>IF(Summary!$AV38="E","E","")</f>
        <v/>
      </c>
      <c r="J31" s="293" t="str">
        <f>IF(Summary!$AW38="Y","R","")</f>
        <v/>
      </c>
      <c r="L31" s="611" t="str">
        <f>'Age-Level'!C120</f>
        <v>Rededication (3rd year)</v>
      </c>
      <c r="M31" s="611"/>
      <c r="N31" s="611"/>
      <c r="O31" s="611"/>
      <c r="P31" s="611"/>
      <c r="Q31" s="611"/>
      <c r="R31" s="613"/>
      <c r="S31" s="293" t="str">
        <f>IF(Summary!$AV111="E","E","")</f>
        <v/>
      </c>
      <c r="T31" s="293" t="str">
        <f>IF(Summary!$AW111="Y","R","")</f>
        <v/>
      </c>
      <c r="U31" s="607"/>
      <c r="W31" s="476" t="str">
        <f>'Fun Patches'!C32</f>
        <v>&lt;List Patch Here&gt;</v>
      </c>
      <c r="X31" s="475" t="str">
        <f>IF(Summary!$AV140="E","E","")</f>
        <v/>
      </c>
      <c r="Y31" s="475" t="str">
        <f>IF(Summary!$AW140="Y","R","")</f>
        <v/>
      </c>
      <c r="AA31" s="472"/>
      <c r="AB31" s="287"/>
      <c r="AC31" s="288"/>
    </row>
    <row r="32" spans="2:29" ht="12.95" customHeight="1" thickBot="1">
      <c r="B32" s="360"/>
      <c r="C32" s="374" t="s">
        <v>777</v>
      </c>
      <c r="D32" s="297" t="str">
        <f>IF(Badges!$AA791="C","/","")</f>
        <v/>
      </c>
      <c r="E32" s="297" t="str">
        <f>IF(Badges!$AA792="C","/","")</f>
        <v/>
      </c>
      <c r="F32" s="297" t="str">
        <f>IF(Badges!$AA793="C","/","")</f>
        <v/>
      </c>
      <c r="G32" s="297" t="str">
        <f>IF(Badges!$AA794="C","/","")</f>
        <v/>
      </c>
      <c r="H32" s="297" t="str">
        <f>IF(Badges!$AA795="C","/","")</f>
        <v/>
      </c>
      <c r="I32" s="295" t="str">
        <f>IF(Summary!$AV39="E","E","")</f>
        <v/>
      </c>
      <c r="J32" s="295" t="str">
        <f>IF(Summary!$AW39="Y","R","")</f>
        <v/>
      </c>
      <c r="L32" s="398"/>
      <c r="M32" s="398"/>
      <c r="N32" s="399"/>
      <c r="O32" s="399"/>
      <c r="P32" s="399"/>
      <c r="Q32" s="399"/>
      <c r="R32" s="399"/>
      <c r="S32" s="470"/>
      <c r="T32" s="470"/>
      <c r="U32" s="607"/>
      <c r="W32" s="476" t="str">
        <f>'Fun Patches'!C33</f>
        <v>&lt;List Patch Here&gt;</v>
      </c>
      <c r="X32" s="475" t="str">
        <f>IF(Summary!$AV141="E","E","")</f>
        <v/>
      </c>
      <c r="Y32" s="475" t="str">
        <f>IF(Summary!$AW141="Y","R","")</f>
        <v/>
      </c>
      <c r="AA32" s="472"/>
      <c r="AB32" s="287"/>
      <c r="AC32" s="288"/>
    </row>
    <row r="33" spans="2:29" ht="12.95" customHeight="1">
      <c r="B33" s="360"/>
      <c r="C33" s="361" t="s">
        <v>1096</v>
      </c>
      <c r="D33" s="292" t="str">
        <f>IF(Badges!$AA802="A","/","")</f>
        <v/>
      </c>
      <c r="E33" s="292" t="str">
        <f>IF(Badges!$AA806="A","/","")</f>
        <v/>
      </c>
      <c r="F33" s="292" t="str">
        <f>IF(Badges!$AA810="A","/","")</f>
        <v/>
      </c>
      <c r="G33" s="292" t="str">
        <f>IF(Badges!$AA814="A","/","")</f>
        <v/>
      </c>
      <c r="H33" s="292" t="str">
        <f>IF(Badges!$AA818="A","/","")</f>
        <v/>
      </c>
      <c r="I33" s="293" t="str">
        <f>IF(Summary!$AV40="E","E","")</f>
        <v/>
      </c>
      <c r="J33" s="293" t="str">
        <f>IF(Summary!$AW40="Y","R","")</f>
        <v/>
      </c>
      <c r="L33" s="300"/>
      <c r="M33" s="300"/>
      <c r="N33" s="300"/>
      <c r="O33" s="300"/>
      <c r="P33" s="300"/>
      <c r="Q33" s="300"/>
      <c r="R33" s="300"/>
      <c r="S33" s="307"/>
      <c r="T33" s="307"/>
      <c r="U33" s="607"/>
      <c r="W33" s="476" t="str">
        <f>'Fun Patches'!C34</f>
        <v>&lt;List Patch Here&gt;</v>
      </c>
      <c r="X33" s="475" t="str">
        <f>IF(Summary!$AV142="E","E","")</f>
        <v/>
      </c>
      <c r="Y33" s="475" t="str">
        <f>IF(Summary!$AW142="Y","R","")</f>
        <v/>
      </c>
      <c r="AA33" s="472"/>
      <c r="AB33" s="287"/>
      <c r="AC33" s="288"/>
    </row>
    <row r="34" spans="2:29" ht="12.95" customHeight="1">
      <c r="B34" s="360"/>
      <c r="C34" s="369" t="s">
        <v>1060</v>
      </c>
      <c r="D34" s="334" t="str">
        <f>IF(Badges!$AA825="A","/","")</f>
        <v/>
      </c>
      <c r="E34" s="334" t="str">
        <f>IF(Badges!$AA829="A","/","")</f>
        <v/>
      </c>
      <c r="F34" s="334" t="str">
        <f>IF(Badges!$AA833="A","/","")</f>
        <v/>
      </c>
      <c r="G34" s="334" t="str">
        <f>IF(Badges!$AA837="A","/","")</f>
        <v/>
      </c>
      <c r="H34" s="334" t="str">
        <f>IF(Badges!$AA841="A","/","")</f>
        <v/>
      </c>
      <c r="I34" s="301" t="str">
        <f>IF(Summary!$AV41="E","E","")</f>
        <v/>
      </c>
      <c r="J34" s="301" t="str">
        <f>IF(Summary!$AW41="Y","R","")</f>
        <v/>
      </c>
      <c r="L34" s="612" t="str">
        <f>'Council Own'!B6</f>
        <v>&lt;&lt;List Badge 1 Here&gt;&gt;</v>
      </c>
      <c r="M34" s="613"/>
      <c r="N34" s="292" t="str">
        <f>IF('Council Own'!$AA11="A","/","")</f>
        <v/>
      </c>
      <c r="O34" s="292" t="str">
        <f>IF('Council Own'!$AA15="A","/","")</f>
        <v/>
      </c>
      <c r="P34" s="292" t="str">
        <f>IF('Council Own'!$AA19="A","/","")</f>
        <v/>
      </c>
      <c r="Q34" s="292" t="str">
        <f>IF('Council Own'!$AA23="A","/","")</f>
        <v/>
      </c>
      <c r="R34" s="292" t="str">
        <f>IF('Council Own'!$AA27="A","/","")</f>
        <v/>
      </c>
      <c r="S34" s="293" t="str">
        <f>IF(Summary!$AV86="E","E","")</f>
        <v/>
      </c>
      <c r="T34" s="308" t="str">
        <f>IF(Summary!$AW86="Y","R","")</f>
        <v/>
      </c>
      <c r="U34" s="607"/>
      <c r="W34" s="476" t="str">
        <f>'Fun Patches'!C35</f>
        <v>&lt;List Patch Here&gt;</v>
      </c>
      <c r="X34" s="475" t="str">
        <f>IF(Summary!$AV143="E","E","")</f>
        <v/>
      </c>
      <c r="Y34" s="475" t="str">
        <f>IF(Summary!$AW143="Y","R","")</f>
        <v/>
      </c>
      <c r="AA34" s="472"/>
      <c r="AB34" s="287"/>
      <c r="AC34" s="288"/>
    </row>
    <row r="35" spans="2:29" ht="12.95" customHeight="1">
      <c r="L35" s="612" t="str">
        <f>'Council Own'!B30</f>
        <v>&lt;&lt;List Badge 2 Here&gt;&gt;</v>
      </c>
      <c r="M35" s="613"/>
      <c r="N35" s="292" t="str">
        <f>IF('Council Own'!$AA35="A","/","")</f>
        <v/>
      </c>
      <c r="O35" s="292" t="str">
        <f>IF('Council Own'!$AA39="A","/","")</f>
        <v/>
      </c>
      <c r="P35" s="292" t="str">
        <f>IF('Council Own'!$AA43="A","/","")</f>
        <v/>
      </c>
      <c r="Q35" s="292" t="str">
        <f>IF('Council Own'!$AA47="A","/","")</f>
        <v/>
      </c>
      <c r="R35" s="292" t="str">
        <f>IF('Council Own'!$AA51="A","/","")</f>
        <v/>
      </c>
      <c r="S35" s="293" t="str">
        <f>IF(Summary!$AV87="E","E","")</f>
        <v/>
      </c>
      <c r="T35" s="308" t="str">
        <f>IF(Summary!$AW87="Y","R","")</f>
        <v/>
      </c>
      <c r="U35" s="607"/>
      <c r="W35" s="476" t="str">
        <f>'Fun Patches'!C36</f>
        <v>&lt;List Patch Here&gt;</v>
      </c>
      <c r="X35" s="475" t="str">
        <f>IF(Summary!$AV144="E","E","")</f>
        <v/>
      </c>
      <c r="Y35" s="475" t="str">
        <f>IF(Summary!$AW144="Y","R","")</f>
        <v/>
      </c>
      <c r="AA35" s="472"/>
      <c r="AB35" s="287"/>
      <c r="AC35" s="288"/>
    </row>
    <row r="36" spans="2:29" ht="12.95" customHeight="1">
      <c r="L36" s="614" t="str">
        <f>'Council Own'!B54</f>
        <v>&lt;&lt;List Badge 3 Here&gt;&gt;</v>
      </c>
      <c r="M36" s="615"/>
      <c r="N36" s="334" t="str">
        <f>IF('Council Own'!$AA59="A","/","")</f>
        <v/>
      </c>
      <c r="O36" s="334" t="str">
        <f>IF('Council Own'!$AA63="A","/","")</f>
        <v/>
      </c>
      <c r="P36" s="334" t="str">
        <f>IF('Council Own'!$AA67="A","/","")</f>
        <v/>
      </c>
      <c r="Q36" s="334" t="str">
        <f>IF('Council Own'!$AA71="A","/","")</f>
        <v/>
      </c>
      <c r="R36" s="334" t="str">
        <f>IF('Council Own'!$AA75="A","/","")</f>
        <v/>
      </c>
      <c r="S36" s="301" t="str">
        <f>IF(Summary!$AV88="E","E","")</f>
        <v/>
      </c>
      <c r="T36" s="335" t="str">
        <f>IF(Summary!$AW88="Y","R","")</f>
        <v/>
      </c>
      <c r="U36" s="607"/>
      <c r="W36" s="476" t="str">
        <f>'Fun Patches'!C37</f>
        <v>&lt;List Patch Here&gt;</v>
      </c>
      <c r="X36" s="475" t="str">
        <f>IF(Summary!$AV145="E","E","")</f>
        <v/>
      </c>
      <c r="Y36" s="475" t="str">
        <f>IF(Summary!$AW145="Y","R","")</f>
        <v/>
      </c>
      <c r="AA36" s="472"/>
      <c r="AB36" s="287"/>
      <c r="AC36" s="288"/>
    </row>
    <row r="37" spans="2:29" ht="12.95" customHeight="1">
      <c r="B37" s="382"/>
      <c r="C37" s="361" t="s">
        <v>509</v>
      </c>
      <c r="D37" s="292" t="str">
        <f>IF(Badges!$AA473="A","/","")</f>
        <v/>
      </c>
      <c r="E37" s="292" t="str">
        <f>IF(Badges!$AA477="A","/","")</f>
        <v/>
      </c>
      <c r="F37" s="292" t="str">
        <f>IF(Badges!$AA481="A","/","")</f>
        <v/>
      </c>
      <c r="G37" s="292" t="str">
        <f>IF(Badges!$AA485="A","/","")</f>
        <v/>
      </c>
      <c r="H37" s="292" t="str">
        <f>IF(Badges!$AA489="A","/","")</f>
        <v/>
      </c>
      <c r="I37" s="293" t="str">
        <f>IF(Summary!$AV25="E","E","")</f>
        <v/>
      </c>
      <c r="J37" s="293" t="str">
        <f>IF(Summary!$AW25="Y","R","")</f>
        <v/>
      </c>
      <c r="L37" s="614" t="str">
        <f>'Council Own'!B78</f>
        <v>&lt;&lt;List Badge 4 Here&gt;&gt;</v>
      </c>
      <c r="M37" s="615"/>
      <c r="N37" s="334" t="str">
        <f>IF('Council Own'!$AA83="A","/","")</f>
        <v/>
      </c>
      <c r="O37" s="334" t="str">
        <f>IF('Council Own'!$AA87="A","/","")</f>
        <v/>
      </c>
      <c r="P37" s="334" t="str">
        <f>IF('Council Own'!$AA91="A","/","")</f>
        <v/>
      </c>
      <c r="Q37" s="334" t="str">
        <f>IF('Council Own'!$AA95="A","/","")</f>
        <v/>
      </c>
      <c r="R37" s="334" t="str">
        <f>IF('Council Own'!$AA99="A","/","")</f>
        <v/>
      </c>
      <c r="S37" s="301" t="str">
        <f>IF(Summary!$AV89="E","E","")</f>
        <v/>
      </c>
      <c r="T37" s="335" t="str">
        <f>IF(Summary!$AW89="Y","R","")</f>
        <v/>
      </c>
      <c r="U37" s="607"/>
      <c r="W37" s="476" t="str">
        <f>'Fun Patches'!C38</f>
        <v>&lt;List Patch Here&gt;</v>
      </c>
      <c r="X37" s="475" t="str">
        <f>IF(Summary!$AV146="E","E","")</f>
        <v/>
      </c>
      <c r="Y37" s="475" t="str">
        <f>IF(Summary!$AW146="Y","R","")</f>
        <v/>
      </c>
      <c r="AA37" s="472"/>
      <c r="AB37" s="287"/>
      <c r="AC37" s="288"/>
    </row>
    <row r="38" spans="2:29" ht="12.95" customHeight="1" thickBot="1">
      <c r="B38" s="383"/>
      <c r="C38" s="374" t="s">
        <v>676</v>
      </c>
      <c r="D38" s="297" t="str">
        <f>IF(Badges!$AA657="A","/","")</f>
        <v/>
      </c>
      <c r="E38" s="297" t="str">
        <f>IF(Badges!$AA661="A","/","")</f>
        <v/>
      </c>
      <c r="F38" s="297" t="str">
        <f>IF(Badges!$AA665="A","/","")</f>
        <v/>
      </c>
      <c r="G38" s="297" t="str">
        <f>IF(Badges!$AA669="A","/","")</f>
        <v/>
      </c>
      <c r="H38" s="297" t="str">
        <f>IF(Badges!$AA673="A","/","")</f>
        <v/>
      </c>
      <c r="I38" s="295" t="str">
        <f>IF(Summary!$AV33="E","E","")</f>
        <v/>
      </c>
      <c r="J38" s="295" t="str">
        <f>IF(Summary!$AW33="Y","R","")</f>
        <v/>
      </c>
      <c r="L38" s="614" t="str">
        <f>'Council Own'!B102</f>
        <v>&lt;&lt;List Badge 5 Here&gt;&gt;</v>
      </c>
      <c r="M38" s="615"/>
      <c r="N38" s="334" t="str">
        <f>IF('Council Own'!$AA107="A","/","")</f>
        <v/>
      </c>
      <c r="O38" s="334" t="str">
        <f>IF('Council Own'!$AA111="A","/","")</f>
        <v/>
      </c>
      <c r="P38" s="334" t="str">
        <f>IF('Council Own'!$AA115="A","/","")</f>
        <v/>
      </c>
      <c r="Q38" s="334" t="str">
        <f>IF('Council Own'!$AA119="A","/","")</f>
        <v/>
      </c>
      <c r="R38" s="334" t="str">
        <f>IF('Council Own'!$AA123="A","/","")</f>
        <v/>
      </c>
      <c r="S38" s="301" t="str">
        <f>IF(Summary!$AV90="E","E","")</f>
        <v/>
      </c>
      <c r="T38" s="335" t="str">
        <f>IF(Summary!$AW90="Y","R","")</f>
        <v/>
      </c>
      <c r="U38" s="607"/>
      <c r="W38" s="476" t="str">
        <f>'Fun Patches'!C39</f>
        <v>&lt;List Patch Here&gt;</v>
      </c>
      <c r="X38" s="475" t="str">
        <f>IF(Summary!$AV147="E","E","")</f>
        <v/>
      </c>
      <c r="Y38" s="475" t="str">
        <f>IF(Summary!$AW147="Y","R","")</f>
        <v/>
      </c>
      <c r="AA38" s="472"/>
      <c r="AB38" s="287"/>
      <c r="AC38" s="288"/>
    </row>
    <row r="39" spans="2:29" ht="12.95" customHeight="1">
      <c r="B39" s="383"/>
      <c r="C39" s="361" t="s">
        <v>498</v>
      </c>
      <c r="D39" s="292" t="str">
        <f>IF(Badges!$AA458="A","/","")</f>
        <v/>
      </c>
      <c r="E39" s="292" t="str">
        <f>IF(Badges!$AA460="A","/","")</f>
        <v/>
      </c>
      <c r="F39" s="292" t="str">
        <f>IF(Badges!$AA462="A","/","")</f>
        <v/>
      </c>
      <c r="G39" s="292" t="str">
        <f>IF(Badges!$AA464="A","/","")</f>
        <v/>
      </c>
      <c r="H39" s="292" t="str">
        <f>IF(Badges!$AA466="A","/","")</f>
        <v/>
      </c>
      <c r="I39" s="293" t="str">
        <f>IF(Summary!$AV24="E","E","")</f>
        <v/>
      </c>
      <c r="J39" s="293" t="str">
        <f>IF(Summary!$AW24="Y","R","")</f>
        <v/>
      </c>
      <c r="L39" s="614" t="str">
        <f>'Council Own'!B125</f>
        <v>&lt;&lt;List Badge 6 Here&gt;&gt;</v>
      </c>
      <c r="M39" s="615"/>
      <c r="N39" s="334" t="str">
        <f>IF('Council Own'!$AA130="A","/","")</f>
        <v/>
      </c>
      <c r="O39" s="334" t="str">
        <f>IF('Council Own'!$AA134="A","/","")</f>
        <v/>
      </c>
      <c r="P39" s="334" t="str">
        <f>IF('Council Own'!$AA138="A","/","")</f>
        <v/>
      </c>
      <c r="Q39" s="334" t="str">
        <f>IF('Council Own'!$AA142="A","/","")</f>
        <v/>
      </c>
      <c r="R39" s="334" t="str">
        <f>IF('Council Own'!$AA146="A","/","")</f>
        <v/>
      </c>
      <c r="S39" s="301" t="str">
        <f>IF(Summary!$AV91="E","E","")</f>
        <v/>
      </c>
      <c r="T39" s="335" t="str">
        <f>IF(Summary!$AW91="Y","R","")</f>
        <v/>
      </c>
      <c r="U39" s="607"/>
      <c r="W39" s="476" t="str">
        <f>'Fun Patches'!C40</f>
        <v>&lt;List Patch Here&gt;</v>
      </c>
      <c r="X39" s="475" t="str">
        <f>IF(Summary!$AV148="E","E","")</f>
        <v/>
      </c>
      <c r="Y39" s="475" t="str">
        <f>IF(Summary!$AW148="Y","R","")</f>
        <v/>
      </c>
      <c r="AA39" s="472"/>
      <c r="AB39" s="287"/>
      <c r="AC39" s="288"/>
    </row>
    <row r="40" spans="2:29" ht="12.95" customHeight="1">
      <c r="B40" s="384"/>
      <c r="C40" s="369" t="s">
        <v>340</v>
      </c>
      <c r="D40" s="292" t="str">
        <f>IF(Badges!$AA284="A","/","")</f>
        <v/>
      </c>
      <c r="E40" s="292" t="str">
        <f>IF(Badges!$AA286="A","/","")</f>
        <v/>
      </c>
      <c r="F40" s="292" t="str">
        <f>IF(Badges!$AA288="A","/","")</f>
        <v/>
      </c>
      <c r="G40" s="292" t="str">
        <f>IF(Badges!$AA290="A","/","")</f>
        <v/>
      </c>
      <c r="H40" s="292" t="str">
        <f>IF(Badges!$AA292="A","/","")</f>
        <v/>
      </c>
      <c r="I40" s="293" t="str">
        <f>IF(Summary!$AV16="E","E","")</f>
        <v/>
      </c>
      <c r="J40" s="293" t="str">
        <f>IF(Summary!$AW16="Y","R","")</f>
        <v/>
      </c>
      <c r="L40" s="614" t="str">
        <f>'Council Own'!B149</f>
        <v>&lt;&lt;List Badge 7 Here&gt;&gt;</v>
      </c>
      <c r="M40" s="615"/>
      <c r="N40" s="334" t="str">
        <f>IF('Council Own'!$AA154="A","/","")</f>
        <v/>
      </c>
      <c r="O40" s="334" t="str">
        <f>IF('Council Own'!$AA158="A","/","")</f>
        <v/>
      </c>
      <c r="P40" s="334" t="str">
        <f>IF('Council Own'!$AA162="A","/","")</f>
        <v/>
      </c>
      <c r="Q40" s="334" t="str">
        <f>IF('Council Own'!$AA166="A","/","")</f>
        <v/>
      </c>
      <c r="R40" s="334" t="str">
        <f>IF('Council Own'!$AA170="A","/","")</f>
        <v/>
      </c>
      <c r="S40" s="301" t="str">
        <f>IF(Summary!$AV92="E","E","")</f>
        <v/>
      </c>
      <c r="T40" s="335" t="str">
        <f>IF(Summary!$AW92="Y","R","")</f>
        <v/>
      </c>
      <c r="U40" s="607"/>
      <c r="W40" s="476" t="str">
        <f>'Fun Patches'!C41</f>
        <v>&lt;List Patch Here&gt;</v>
      </c>
      <c r="X40" s="475" t="str">
        <f>IF(Summary!$AV149="E","E","")</f>
        <v/>
      </c>
      <c r="Y40" s="475" t="str">
        <f>IF(Summary!$AW149="Y","R","")</f>
        <v/>
      </c>
      <c r="AA40" s="472"/>
      <c r="AB40" s="287"/>
      <c r="AC40" s="288"/>
    </row>
    <row r="41" spans="2:29" ht="12.95" customHeight="1">
      <c r="L41" s="614" t="str">
        <f>'Council Own'!B173</f>
        <v>&lt;&lt;List Badge 8 Here&gt;&gt;</v>
      </c>
      <c r="M41" s="615"/>
      <c r="N41" s="334" t="str">
        <f>IF('Council Own'!$AA178="A","/","")</f>
        <v/>
      </c>
      <c r="O41" s="334" t="str">
        <f>IF('Council Own'!$AA182="A","/","")</f>
        <v/>
      </c>
      <c r="P41" s="334" t="str">
        <f>IF('Council Own'!$AA186="A","/","")</f>
        <v/>
      </c>
      <c r="Q41" s="334" t="str">
        <f>IF('Council Own'!$AA190="A","/","")</f>
        <v/>
      </c>
      <c r="R41" s="334" t="str">
        <f>IF('Council Own'!$AA194="A","/","")</f>
        <v/>
      </c>
      <c r="S41" s="301" t="str">
        <f>IF(Summary!$AV93="E","E","")</f>
        <v/>
      </c>
      <c r="T41" s="335" t="str">
        <f>IF(Summary!$AW93="Y","R","")</f>
        <v/>
      </c>
      <c r="U41" s="607"/>
      <c r="W41" s="476" t="str">
        <f>'Fun Patches'!C42</f>
        <v>&lt;List Patch Here&gt;</v>
      </c>
      <c r="X41" s="475" t="str">
        <f>IF(Summary!$AV150="E","E","")</f>
        <v/>
      </c>
      <c r="Y41" s="475" t="str">
        <f>IF(Summary!$AW150="Y","R","")</f>
        <v/>
      </c>
      <c r="AA41" s="472"/>
      <c r="AB41" s="287"/>
      <c r="AC41" s="288"/>
    </row>
    <row r="42" spans="2:29" ht="12.95" customHeight="1">
      <c r="L42" s="614" t="str">
        <f>'Council Own'!B197</f>
        <v>&lt;&lt;List Badge 9 Here&gt;&gt;</v>
      </c>
      <c r="M42" s="615"/>
      <c r="N42" s="334" t="str">
        <f>IF('Council Own'!$AA202="A","/","")</f>
        <v/>
      </c>
      <c r="O42" s="334" t="str">
        <f>IF('Council Own'!$AA206="A","/","")</f>
        <v/>
      </c>
      <c r="P42" s="334" t="str">
        <f>IF('Council Own'!$AA210="A","/","")</f>
        <v/>
      </c>
      <c r="Q42" s="334" t="str">
        <f>IF('Council Own'!$AA214="A","/","")</f>
        <v/>
      </c>
      <c r="R42" s="334" t="str">
        <f>IF('Council Own'!$AA218="A","/","")</f>
        <v/>
      </c>
      <c r="S42" s="301" t="str">
        <f>IF(Summary!$AV94="E","E","")</f>
        <v/>
      </c>
      <c r="T42" s="335" t="str">
        <f>IF(Summary!$AW94="Y","R","")</f>
        <v/>
      </c>
      <c r="U42" s="607"/>
      <c r="W42" s="476" t="str">
        <f>'Fun Patches'!C43</f>
        <v>&lt;List Patch Here&gt;</v>
      </c>
      <c r="X42" s="475" t="str">
        <f>IF(Summary!$AV151="E","E","")</f>
        <v/>
      </c>
      <c r="Y42" s="475" t="str">
        <f>IF(Summary!$AW151="Y","R","")</f>
        <v/>
      </c>
      <c r="AA42" s="472"/>
      <c r="AB42" s="287"/>
      <c r="AC42" s="288"/>
    </row>
    <row r="43" spans="2:29" ht="12.95" customHeight="1">
      <c r="B43" s="360"/>
      <c r="C43" s="361" t="s">
        <v>1061</v>
      </c>
      <c r="D43" s="292" t="str">
        <f>IF(Badges!$AA846="C","/","")</f>
        <v/>
      </c>
      <c r="E43" s="292" t="str">
        <f>IF(Badges!$AA847="C","/","")</f>
        <v/>
      </c>
      <c r="F43" s="292" t="str">
        <f>IF(Badges!$AA848="C","/","")</f>
        <v/>
      </c>
      <c r="G43" s="292" t="str">
        <f>IF(Badges!$AA849="C","/","")</f>
        <v/>
      </c>
      <c r="H43" s="292" t="str">
        <f>IF(Badges!$AA850="C","/","")</f>
        <v/>
      </c>
      <c r="I43" s="293" t="str">
        <f>IF(Summary!$AV43="E","E","")</f>
        <v/>
      </c>
      <c r="J43" s="293" t="str">
        <f>IF(Summary!$AW43="Y","R","")</f>
        <v/>
      </c>
      <c r="L43" s="614" t="str">
        <f>'Council Own'!B221</f>
        <v>&lt;&lt;List Badge 10 Here&gt;&gt;</v>
      </c>
      <c r="M43" s="615"/>
      <c r="N43" s="334" t="str">
        <f>IF('Council Own'!$AA226="A","/","")</f>
        <v/>
      </c>
      <c r="O43" s="334" t="str">
        <f>IF('Council Own'!$AA230="A","/","")</f>
        <v/>
      </c>
      <c r="P43" s="334" t="str">
        <f>IF('Council Own'!$AA234="A","/","")</f>
        <v/>
      </c>
      <c r="Q43" s="334" t="str">
        <f>IF('Council Own'!$AA238="A","/","")</f>
        <v/>
      </c>
      <c r="R43" s="334" t="str">
        <f>IF('Council Own'!$AA242="A","/","")</f>
        <v/>
      </c>
      <c r="S43" s="301" t="str">
        <f>IF(Summary!$AV95="E","E","")</f>
        <v/>
      </c>
      <c r="T43" s="335" t="str">
        <f>IF(Summary!$AW95="Y","R","")</f>
        <v/>
      </c>
      <c r="U43" s="607"/>
      <c r="W43" s="476" t="str">
        <f>'Fun Patches'!C44</f>
        <v>&lt;List Patch Here&gt;</v>
      </c>
      <c r="X43" s="475" t="str">
        <f>IF(Summary!$AV152="E","E","")</f>
        <v/>
      </c>
      <c r="Y43" s="475" t="str">
        <f>IF(Summary!$AW152="Y","R","")</f>
        <v/>
      </c>
      <c r="AA43" s="472"/>
      <c r="AB43" s="287"/>
      <c r="AC43" s="288"/>
    </row>
    <row r="44" spans="2:29" ht="12.95" customHeight="1">
      <c r="B44" s="360"/>
      <c r="C44" s="365" t="s">
        <v>1062</v>
      </c>
      <c r="D44" s="292" t="str">
        <f>IF(Badges!$AA853="C","/","")</f>
        <v/>
      </c>
      <c r="E44" s="292" t="str">
        <f>IF(Badges!$AA854="C","/","")</f>
        <v/>
      </c>
      <c r="F44" s="292" t="str">
        <f>IF(Badges!$AA855="C","/","")</f>
        <v/>
      </c>
      <c r="G44" s="292" t="str">
        <f>IF(Badges!$AA856="C","/","")</f>
        <v/>
      </c>
      <c r="H44" s="292" t="str">
        <f>IF(Badges!$AA857="C","/","")</f>
        <v/>
      </c>
      <c r="I44" s="293" t="str">
        <f>IF(Summary!$AV44="E","E","")</f>
        <v/>
      </c>
      <c r="J44" s="293" t="str">
        <f>IF(Summary!$AW44="Y","R","")</f>
        <v/>
      </c>
      <c r="U44" s="607"/>
      <c r="W44" s="476" t="str">
        <f>'Fun Patches'!C45</f>
        <v>&lt;List Patch Here&gt;</v>
      </c>
      <c r="X44" s="475" t="str">
        <f>IF(Summary!$AV153="E","E","")</f>
        <v/>
      </c>
      <c r="Y44" s="475" t="str">
        <f>IF(Summary!$AW153="Y","R","")</f>
        <v/>
      </c>
      <c r="AA44" s="472"/>
      <c r="AB44" s="287"/>
      <c r="AC44" s="288"/>
    </row>
    <row r="45" spans="2:29" ht="12.95" customHeight="1" thickBot="1">
      <c r="B45" s="360"/>
      <c r="C45" s="374" t="s">
        <v>1063</v>
      </c>
      <c r="D45" s="297" t="str">
        <f>IF(Badges!$AA860="C","/","")</f>
        <v/>
      </c>
      <c r="E45" s="297" t="str">
        <f>IF(Badges!$AA861="C","/","")</f>
        <v/>
      </c>
      <c r="F45" s="297" t="str">
        <f>IF(Badges!$AA862="C","/","")</f>
        <v/>
      </c>
      <c r="G45" s="297" t="str">
        <f>IF(Badges!$AA863="C","/","")</f>
        <v/>
      </c>
      <c r="H45" s="297" t="str">
        <f>IF(Badges!$AA864="C","/","")</f>
        <v/>
      </c>
      <c r="I45" s="295" t="str">
        <f>IF(Summary!$AV45="E","E","")</f>
        <v/>
      </c>
      <c r="J45" s="295" t="str">
        <f>IF(Summary!$AW45="Y","R","")</f>
        <v/>
      </c>
      <c r="U45" s="607"/>
      <c r="W45" s="476" t="str">
        <f>'Fun Patches'!C46</f>
        <v>&lt;List Patch Here&gt;</v>
      </c>
      <c r="X45" s="475" t="str">
        <f>IF(Summary!$AV154="E","E","")</f>
        <v/>
      </c>
      <c r="Y45" s="475" t="str">
        <f>IF(Summary!$AW154="Y","R","")</f>
        <v/>
      </c>
      <c r="AA45" s="472"/>
      <c r="AB45" s="287"/>
      <c r="AC45" s="288"/>
    </row>
    <row r="46" spans="2:29" ht="12.95" customHeight="1">
      <c r="B46" s="360"/>
      <c r="C46" s="361" t="s">
        <v>1064</v>
      </c>
      <c r="D46" s="292" t="str">
        <f>IF(Badges!$AA868="C","/","")</f>
        <v/>
      </c>
      <c r="E46" s="292" t="str">
        <f>IF(Badges!$AA869="C","/","")</f>
        <v/>
      </c>
      <c r="F46" s="292" t="str">
        <f>IF(Badges!$AA870="C","/","")</f>
        <v/>
      </c>
      <c r="G46" s="292" t="str">
        <f>IF(Badges!$AA871="C","/","")</f>
        <v/>
      </c>
      <c r="H46" s="292" t="str">
        <f>IF(Badges!$AA872="C","/","")</f>
        <v/>
      </c>
      <c r="I46" s="293" t="str">
        <f>IF(Summary!$AV47="E","E","")</f>
        <v/>
      </c>
      <c r="J46" s="293" t="str">
        <f>IF(Summary!$AW47="Y","R","")</f>
        <v/>
      </c>
      <c r="L46" s="610"/>
      <c r="M46" s="610"/>
      <c r="N46" s="610"/>
      <c r="O46" s="610"/>
      <c r="P46" s="610"/>
      <c r="Q46" s="610"/>
      <c r="R46" s="616"/>
      <c r="S46" s="283"/>
      <c r="T46" s="284"/>
      <c r="U46" s="607"/>
      <c r="W46" s="476" t="str">
        <f>'Fun Patches'!C47</f>
        <v>&lt;List Patch Here&gt;</v>
      </c>
      <c r="X46" s="475" t="str">
        <f>IF(Summary!$AV155="E","E","")</f>
        <v/>
      </c>
      <c r="Y46" s="475" t="str">
        <f>IF(Summary!$AW155="Y","R","")</f>
        <v/>
      </c>
      <c r="AA46" s="472"/>
      <c r="AB46" s="287"/>
      <c r="AC46" s="288"/>
    </row>
    <row r="47" spans="2:29" ht="12.95" customHeight="1">
      <c r="B47" s="360"/>
      <c r="C47" s="365" t="s">
        <v>1065</v>
      </c>
      <c r="D47" s="292" t="str">
        <f>IF(Badges!$AA875="C","/","")</f>
        <v/>
      </c>
      <c r="E47" s="292" t="str">
        <f>IF(Badges!$AA876="C","/","")</f>
        <v/>
      </c>
      <c r="F47" s="292" t="str">
        <f>IF(Badges!$AA877="C","/","")</f>
        <v/>
      </c>
      <c r="G47" s="292" t="str">
        <f>IF(Badges!$AA878="C","/","")</f>
        <v/>
      </c>
      <c r="H47" s="292" t="str">
        <f>IF(Badges!$AA879="C","/","")</f>
        <v/>
      </c>
      <c r="I47" s="293" t="str">
        <f>IF(Summary!$AV48="E","E","")</f>
        <v/>
      </c>
      <c r="J47" s="293" t="str">
        <f>IF(Summary!$AW48="Y","R","")</f>
        <v/>
      </c>
      <c r="L47" s="609"/>
      <c r="M47" s="609"/>
      <c r="N47" s="609"/>
      <c r="O47" s="609"/>
      <c r="P47" s="609"/>
      <c r="Q47" s="609"/>
      <c r="R47" s="617"/>
      <c r="S47" s="287"/>
      <c r="T47" s="288"/>
      <c r="U47" s="607"/>
      <c r="W47" s="476" t="str">
        <f>'Fun Patches'!C48</f>
        <v>&lt;List Patch Here&gt;</v>
      </c>
      <c r="X47" s="475" t="str">
        <f>IF(Summary!$AV156="E","E","")</f>
        <v/>
      </c>
      <c r="Y47" s="475" t="str">
        <f>IF(Summary!$AW156="Y","R","")</f>
        <v/>
      </c>
      <c r="AA47" s="472"/>
      <c r="AB47" s="287"/>
      <c r="AC47" s="288"/>
    </row>
    <row r="48" spans="2:29" ht="12.95" customHeight="1" thickBot="1">
      <c r="B48" s="360"/>
      <c r="C48" s="374" t="s">
        <v>1066</v>
      </c>
      <c r="D48" s="297" t="str">
        <f>IF(Badges!$AA882="C","/","")</f>
        <v/>
      </c>
      <c r="E48" s="297" t="str">
        <f>IF(Badges!$AA883="C","/","")</f>
        <v/>
      </c>
      <c r="F48" s="297" t="str">
        <f>IF(Badges!$AA884="C","/","")</f>
        <v/>
      </c>
      <c r="G48" s="297" t="str">
        <f>IF(Badges!$AA885="C","/","")</f>
        <v/>
      </c>
      <c r="H48" s="297" t="str">
        <f>IF(Badges!$AA886="C","/","")</f>
        <v/>
      </c>
      <c r="I48" s="298" t="str">
        <f>IF(Summary!$AV49="E","E","")</f>
        <v/>
      </c>
      <c r="J48" s="298" t="str">
        <f>IF(Summary!$AW49="Y","R","")</f>
        <v/>
      </c>
      <c r="L48" s="609"/>
      <c r="M48" s="609"/>
      <c r="N48" s="609"/>
      <c r="O48" s="609"/>
      <c r="P48" s="609"/>
      <c r="Q48" s="609"/>
      <c r="R48" s="617"/>
      <c r="S48" s="287"/>
      <c r="T48" s="288"/>
      <c r="U48" s="607"/>
      <c r="W48" s="476" t="str">
        <f>'Fun Patches'!C49</f>
        <v>&lt;List Patch Here&gt;</v>
      </c>
      <c r="X48" s="475" t="str">
        <f>IF(Summary!$AV157="E","E","")</f>
        <v/>
      </c>
      <c r="Y48" s="475" t="str">
        <f>IF(Summary!$AW157="Y","R","")</f>
        <v/>
      </c>
      <c r="AA48" s="472"/>
      <c r="AB48" s="287"/>
      <c r="AC48" s="288"/>
    </row>
    <row r="49" spans="2:29" ht="12.95" customHeight="1">
      <c r="B49" s="360"/>
      <c r="C49" s="385" t="s">
        <v>1067</v>
      </c>
      <c r="D49" s="292" t="str">
        <f>IF(Badges!$AA890="C","/","")</f>
        <v/>
      </c>
      <c r="E49" s="292" t="str">
        <f>IF(Badges!$AA891="C","/","")</f>
        <v/>
      </c>
      <c r="F49" s="292" t="str">
        <f>IF(Badges!$AA892="C","/","")</f>
        <v/>
      </c>
      <c r="G49" s="292" t="str">
        <f>IF(Badges!$AA893="C","/","")</f>
        <v/>
      </c>
      <c r="H49" s="292" t="str">
        <f>IF(Badges!$AA894="C","/","")</f>
        <v/>
      </c>
      <c r="I49" s="299" t="str">
        <f>IF(Summary!$AV51="E","E","")</f>
        <v/>
      </c>
      <c r="J49" s="299" t="str">
        <f>IF(Summary!$AW51="Y","R","")</f>
        <v/>
      </c>
      <c r="L49" s="610"/>
      <c r="M49" s="610"/>
      <c r="N49" s="610"/>
      <c r="O49" s="610"/>
      <c r="P49" s="610"/>
      <c r="Q49" s="610"/>
      <c r="R49" s="616"/>
      <c r="S49" s="287"/>
      <c r="T49" s="288"/>
      <c r="U49" s="607"/>
      <c r="W49" s="476" t="str">
        <f>'Fun Patches'!C50</f>
        <v>&lt;List Patch Here&gt;</v>
      </c>
      <c r="X49" s="475" t="str">
        <f>IF(Summary!$AV158="E","E","")</f>
        <v/>
      </c>
      <c r="Y49" s="475" t="str">
        <f>IF(Summary!$AW158="Y","R","")</f>
        <v/>
      </c>
      <c r="AA49" s="472"/>
      <c r="AB49" s="287"/>
      <c r="AC49" s="288"/>
    </row>
    <row r="50" spans="2:29" ht="12.95" customHeight="1">
      <c r="B50" s="360"/>
      <c r="C50" s="386" t="s">
        <v>1068</v>
      </c>
      <c r="D50" s="292" t="str">
        <f>IF(Badges!$AA897="C","/","")</f>
        <v/>
      </c>
      <c r="E50" s="292" t="str">
        <f>IF(Badges!$AA898="C","/","")</f>
        <v/>
      </c>
      <c r="F50" s="292" t="str">
        <f>IF(Badges!$AA899="C","/","")</f>
        <v/>
      </c>
      <c r="G50" s="292" t="str">
        <f>IF(Badges!$AA900="C","/","")</f>
        <v/>
      </c>
      <c r="H50" s="292" t="str">
        <f>IF(Badges!$AA901="C","/","")</f>
        <v/>
      </c>
      <c r="I50" s="293" t="str">
        <f>IF(Summary!$AV52="E","E","")</f>
        <v/>
      </c>
      <c r="J50" s="293" t="str">
        <f>IF(Summary!$AW52="Y","R","")</f>
        <v/>
      </c>
      <c r="L50" s="609"/>
      <c r="M50" s="609"/>
      <c r="N50" s="609"/>
      <c r="O50" s="609"/>
      <c r="P50" s="609"/>
      <c r="Q50" s="609"/>
      <c r="R50" s="617"/>
      <c r="S50" s="287"/>
      <c r="T50" s="288"/>
      <c r="U50" s="607"/>
      <c r="W50" s="476" t="str">
        <f>'Fun Patches'!C51</f>
        <v>&lt;List Patch Here&gt;</v>
      </c>
      <c r="X50" s="475" t="str">
        <f>IF(Summary!$AV159="E","E","")</f>
        <v/>
      </c>
      <c r="Y50" s="475" t="str">
        <f>IF(Summary!$AW159="Y","R","")</f>
        <v/>
      </c>
      <c r="AA50" s="472"/>
      <c r="AB50" s="287"/>
      <c r="AC50" s="288"/>
    </row>
    <row r="51" spans="2:29" ht="12.95" customHeight="1" thickBot="1">
      <c r="B51" s="360"/>
      <c r="C51" s="387" t="s">
        <v>1069</v>
      </c>
      <c r="D51" s="297" t="str">
        <f>IF(Badges!$AA904="C","/","")</f>
        <v/>
      </c>
      <c r="E51" s="297" t="str">
        <f>IF(Badges!$AA905="C","/","")</f>
        <v/>
      </c>
      <c r="F51" s="297" t="str">
        <f>IF(Badges!$AA906="C","/","")</f>
        <v/>
      </c>
      <c r="G51" s="297" t="str">
        <f>IF(Badges!$AA907="C","/","")</f>
        <v/>
      </c>
      <c r="H51" s="297" t="str">
        <f>IF(Badges!$AA908="C","/","")</f>
        <v/>
      </c>
      <c r="I51" s="298" t="str">
        <f>IF(Summary!$AV53="E","E","")</f>
        <v/>
      </c>
      <c r="J51" s="298" t="str">
        <f>IF(Summary!$AW53="Y","R","")</f>
        <v/>
      </c>
      <c r="L51" s="609"/>
      <c r="M51" s="609"/>
      <c r="N51" s="609"/>
      <c r="O51" s="609"/>
      <c r="P51" s="609"/>
      <c r="Q51" s="609"/>
      <c r="R51" s="617"/>
      <c r="S51" s="287"/>
      <c r="T51" s="288"/>
      <c r="U51" s="607"/>
      <c r="W51" s="476" t="str">
        <f>'Fun Patches'!C52</f>
        <v>&lt;List Patch Here&gt;</v>
      </c>
      <c r="X51" s="475" t="str">
        <f>IF(Summary!$AV160="E","E","")</f>
        <v/>
      </c>
      <c r="Y51" s="475" t="str">
        <f>IF(Summary!$AW160="Y","R","")</f>
        <v/>
      </c>
      <c r="AA51" s="472"/>
      <c r="AB51" s="287"/>
      <c r="AC51" s="288"/>
    </row>
    <row r="52" spans="2:29" ht="12.95" customHeight="1">
      <c r="B52" s="360"/>
      <c r="C52" s="370" t="s">
        <v>1070</v>
      </c>
      <c r="D52" s="292" t="str">
        <f>IF(Badges!$AA912="C","/","")</f>
        <v/>
      </c>
      <c r="E52" s="292" t="str">
        <f>IF(Badges!$AA913="C","/","")</f>
        <v/>
      </c>
      <c r="F52" s="292" t="str">
        <f>IF(Badges!$AA914="C","/","")</f>
        <v/>
      </c>
      <c r="G52" s="292" t="str">
        <f>IF(Badges!$AA915="C","/","")</f>
        <v/>
      </c>
      <c r="H52" s="292" t="str">
        <f>IF(Badges!$AA916="C","/","")</f>
        <v/>
      </c>
      <c r="I52" s="299" t="str">
        <f>IF(Summary!$AV55="E","E","")</f>
        <v/>
      </c>
      <c r="J52" s="299" t="str">
        <f>IF(Summary!$AW55="Y","R","")</f>
        <v/>
      </c>
      <c r="L52" s="610"/>
      <c r="M52" s="610"/>
      <c r="N52" s="610"/>
      <c r="O52" s="610"/>
      <c r="P52" s="610"/>
      <c r="Q52" s="610"/>
      <c r="R52" s="616"/>
      <c r="S52" s="287"/>
      <c r="T52" s="288"/>
      <c r="U52" s="607"/>
      <c r="W52" s="476" t="str">
        <f>'Fun Patches'!C53</f>
        <v>&lt;List Patch Here&gt;</v>
      </c>
      <c r="X52" s="475" t="str">
        <f>IF(Summary!$AV161="E","E","")</f>
        <v/>
      </c>
      <c r="Y52" s="475" t="str">
        <f>IF(Summary!$AW161="Y","R","")</f>
        <v/>
      </c>
      <c r="AA52" s="472"/>
      <c r="AB52" s="287"/>
      <c r="AC52" s="288"/>
    </row>
    <row r="53" spans="2:29" ht="12.95" customHeight="1">
      <c r="B53" s="360"/>
      <c r="C53" s="365" t="s">
        <v>1071</v>
      </c>
      <c r="D53" s="292" t="str">
        <f>IF(Badges!$AA919="C","/","")</f>
        <v/>
      </c>
      <c r="E53" s="292" t="str">
        <f>IF(Badges!$AA920="C","/","")</f>
        <v/>
      </c>
      <c r="F53" s="292" t="str">
        <f>IF(Badges!$AA921="C","/","")</f>
        <v/>
      </c>
      <c r="G53" s="292" t="str">
        <f>IF(Badges!$AA922="C","/","")</f>
        <v/>
      </c>
      <c r="H53" s="292" t="str">
        <f>IF(Badges!$AA923="C","/","")</f>
        <v/>
      </c>
      <c r="I53" s="293" t="str">
        <f>IF(Summary!$AV56="E","E","")</f>
        <v/>
      </c>
      <c r="J53" s="293" t="str">
        <f>IF(Summary!$AW56="Y","R","")</f>
        <v/>
      </c>
      <c r="L53" s="609"/>
      <c r="M53" s="609"/>
      <c r="N53" s="609"/>
      <c r="O53" s="609"/>
      <c r="P53" s="609"/>
      <c r="Q53" s="609"/>
      <c r="R53" s="617"/>
      <c r="S53" s="287"/>
      <c r="T53" s="288"/>
      <c r="U53" s="607"/>
      <c r="W53" s="477" t="str">
        <f>'Fun Patches'!C54</f>
        <v>&lt;List Patch Here&gt;</v>
      </c>
      <c r="X53" s="475" t="str">
        <f>IF(Summary!$AV162="E","E","")</f>
        <v/>
      </c>
      <c r="Y53" s="475" t="str">
        <f>IF(Summary!$AW162="Y","R","")</f>
        <v/>
      </c>
      <c r="AA53" s="472"/>
      <c r="AB53" s="287"/>
      <c r="AC53" s="288"/>
    </row>
    <row r="54" spans="2:29" ht="12.95" customHeight="1" thickBot="1">
      <c r="B54" s="360"/>
      <c r="C54" s="374" t="s">
        <v>1072</v>
      </c>
      <c r="D54" s="297" t="str">
        <f>IF(Badges!$AA926="C","/","")</f>
        <v/>
      </c>
      <c r="E54" s="297" t="str">
        <f>IF(Badges!$AA927="C","/","")</f>
        <v/>
      </c>
      <c r="F54" s="297" t="str">
        <f>IF(Badges!$AA928="C","/","")</f>
        <v/>
      </c>
      <c r="G54" s="297" t="str">
        <f>IF(Badges!$AA929="C","/","")</f>
        <v/>
      </c>
      <c r="H54" s="297" t="str">
        <f>IF(Badges!$AA930="C","/","")</f>
        <v/>
      </c>
      <c r="I54" s="298" t="str">
        <f>IF(Summary!$AV57="E","E","")</f>
        <v/>
      </c>
      <c r="J54" s="298" t="str">
        <f>IF(Summary!$AW57="Y","R","")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IF(Badges!$AA934="C","/","")</f>
        <v/>
      </c>
      <c r="E55" s="292" t="str">
        <f>IF(Badges!$AA935="C","/","")</f>
        <v/>
      </c>
      <c r="F55" s="292" t="str">
        <f>IF(Badges!$AA936="C","/","")</f>
        <v/>
      </c>
      <c r="G55" s="292" t="str">
        <f>IF(Badges!$AA937="C","/","")</f>
        <v/>
      </c>
      <c r="H55" s="292" t="str">
        <f>IF(Badges!$AA938="C","/","")</f>
        <v/>
      </c>
      <c r="I55" s="299" t="str">
        <f>IF(Summary!$AV59="E","E","")</f>
        <v/>
      </c>
      <c r="J55" s="299" t="str">
        <f>IF(Summary!$AW59="Y","R","")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IF(Badges!$AA941="C","/","")</f>
        <v/>
      </c>
      <c r="E56" s="292" t="str">
        <f>IF(Badges!$AA942="C","/","")</f>
        <v/>
      </c>
      <c r="F56" s="292" t="str">
        <f>IF(Badges!$AA943="C","/","")</f>
        <v/>
      </c>
      <c r="G56" s="292" t="str">
        <f>IF(Badges!$AA944="C","/","")</f>
        <v/>
      </c>
      <c r="H56" s="292" t="str">
        <f>IF(Badges!$AA945="C","/","")</f>
        <v/>
      </c>
      <c r="I56" s="293" t="str">
        <f>IF(Summary!$AV60="E","E","")</f>
        <v/>
      </c>
      <c r="J56" s="293" t="str">
        <f>IF(Summary!$AW60="Y","R","")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IF(Badges!$AA951="A","/","")</f>
        <v/>
      </c>
      <c r="E57" s="292" t="str">
        <f>IF(Badges!$AA954="A","/","")</f>
        <v/>
      </c>
      <c r="F57" s="292" t="str">
        <f>IF(Badges!$AA958="A","/","")</f>
        <v/>
      </c>
      <c r="G57" s="292" t="str">
        <f>IF(Badges!$AA962="A","/","")</f>
        <v/>
      </c>
      <c r="H57" s="292" t="str">
        <f>IF(Badges!$AA966="A","/","")</f>
        <v/>
      </c>
      <c r="I57" s="293" t="str">
        <f>IF(Summary!$AV61="E","E","")</f>
        <v/>
      </c>
      <c r="J57" s="293" t="str">
        <f>IF(Summary!$AW61="Y","R","")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IF('Age-Level'!$AA6="C","/","")</f>
        <v/>
      </c>
      <c r="E60" s="292" t="str">
        <f>IF('Age-Level'!$AA7="C","/","")</f>
        <v/>
      </c>
      <c r="F60" s="292" t="str">
        <f>IF('Age-Level'!$AA8="C","/","")</f>
        <v/>
      </c>
      <c r="G60" s="292" t="str">
        <f>IF('Age-Level'!$AA9="C","/","")</f>
        <v/>
      </c>
      <c r="H60" s="292" t="str">
        <f>IF('Age-Level'!$AA10="C","/","")</f>
        <v/>
      </c>
      <c r="I60" s="293" t="str">
        <f>IF(Summary!$AV98="E","E","")</f>
        <v/>
      </c>
      <c r="J60" s="293" t="str">
        <f>IF(Summary!$AW98="Y","R","")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IF('Age-Level'!$AA13="C","/","")</f>
        <v/>
      </c>
      <c r="E61" s="294" t="str">
        <f>IF('Age-Level'!$AA14="C","/","")</f>
        <v/>
      </c>
      <c r="F61" s="294" t="str">
        <f>IF('Age-Level'!$AA15="C","/","")</f>
        <v/>
      </c>
      <c r="G61" s="294" t="str">
        <f>IF('Age-Level'!$AA16="C","/","")</f>
        <v/>
      </c>
      <c r="H61" s="294" t="str">
        <f>IF('Age-Level'!$AA17="C","/","")</f>
        <v/>
      </c>
      <c r="I61" s="295" t="str">
        <f>IF(Summary!$AV99="E","E","")</f>
        <v/>
      </c>
      <c r="J61" s="295" t="str">
        <f>IF(Summary!$AW99="Y","R","")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IF('Age-Level'!$AA20="C","/","")</f>
        <v/>
      </c>
      <c r="E62" s="296" t="str">
        <f>IF('Age-Level'!$AA21="C","/","")</f>
        <v/>
      </c>
      <c r="F62" s="296" t="str">
        <f>IF('Age-Level'!$AA22="C","/","")</f>
        <v/>
      </c>
      <c r="G62" s="296" t="str">
        <f>IF('Age-Level'!$AA23="C","/","")</f>
        <v/>
      </c>
      <c r="H62" s="296" t="str">
        <f>IF('Age-Level'!$AA24="C","/","")</f>
        <v/>
      </c>
      <c r="I62" s="293" t="str">
        <f>IF(Summary!$AV100="E","E","")</f>
        <v/>
      </c>
      <c r="J62" s="293" t="str">
        <f>IF(Summary!$AW100="Y","R","")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IF('Age-Level'!$AA27="C","/","")</f>
        <v/>
      </c>
      <c r="E63" s="297" t="str">
        <f>IF('Age-Level'!$AA28="C","/","")</f>
        <v/>
      </c>
      <c r="F63" s="297" t="str">
        <f>IF('Age-Level'!$AA29="C","/","")</f>
        <v/>
      </c>
      <c r="G63" s="297" t="str">
        <f>IF('Age-Level'!$AA30="C","/","")</f>
        <v/>
      </c>
      <c r="H63" s="297" t="str">
        <f>IF('Age-Level'!$AA31="C","/","")</f>
        <v/>
      </c>
      <c r="I63" s="295" t="str">
        <f>IF(Summary!$AV101="E","E","")</f>
        <v/>
      </c>
      <c r="J63" s="295" t="str">
        <f>IF(Summary!$AW101="Y","R","")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IF('Age-Level'!$AA34="C","/","")</f>
        <v/>
      </c>
      <c r="E64" s="292" t="str">
        <f>IF('Age-Level'!$AA35="C","/","")</f>
        <v/>
      </c>
      <c r="F64" s="292" t="str">
        <f>IF('Age-Level'!$AA36="C","/","")</f>
        <v/>
      </c>
      <c r="G64" s="292" t="str">
        <f>IF('Age-Level'!$AA37="C","/","")</f>
        <v/>
      </c>
      <c r="H64" s="292" t="str">
        <f>IF('Age-Level'!$AA38="C","/","")</f>
        <v/>
      </c>
      <c r="I64" s="293" t="str">
        <f>IF(Summary!$AV102="E","E","")</f>
        <v/>
      </c>
      <c r="J64" s="293" t="str">
        <f>IF(Summary!$AW102="Y","R","")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IF(Summary!$AV103="E","E","")</f>
        <v/>
      </c>
      <c r="J65" s="295" t="str">
        <f>IF(Summary!$AW103="Y","R","")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IF('Age-Level'!$AA44="a","/","")</f>
        <v/>
      </c>
      <c r="E68" s="296" t="str">
        <f>IF('Age-Level'!$AA48="a","/","")</f>
        <v/>
      </c>
      <c r="F68" s="296" t="str">
        <f>IF('Age-Level'!$AA52="a","/","")</f>
        <v/>
      </c>
      <c r="G68" s="296" t="str">
        <f>IF('Age-Level'!$AA57="a","/","")</f>
        <v/>
      </c>
      <c r="H68" s="296" t="str">
        <f>IF('Age-Level'!$AA59="a","/","")</f>
        <v/>
      </c>
      <c r="I68" s="293" t="str">
        <f>IF(Summary!$AV104="E","E","")</f>
        <v/>
      </c>
      <c r="J68" s="293" t="str">
        <f>IF(Summary!$AW104="Y","R","")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IF('Age-Level'!$AA62="a","/","")</f>
        <v/>
      </c>
      <c r="E69" s="297" t="str">
        <f>IF('Age-Level'!$AA66="a","/","")</f>
        <v/>
      </c>
      <c r="F69" s="297" t="str">
        <f>IF('Age-Level'!$AA70="a","/","")</f>
        <v/>
      </c>
      <c r="G69" s="297" t="str">
        <f>IF('Age-Level'!$AA75="a","/","")</f>
        <v/>
      </c>
      <c r="H69" s="297" t="str">
        <f>IF('Age-Level'!$AA77="a","/","")</f>
        <v/>
      </c>
      <c r="I69" s="295" t="str">
        <f>IF(Summary!$AV105="E","E","")</f>
        <v/>
      </c>
      <c r="J69" s="295" t="str">
        <f>IF(Summary!$AW105="Y","R","")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IF('Age-Level'!$AA80="a","/","")</f>
        <v/>
      </c>
      <c r="E70" s="296" t="str">
        <f>IF('Age-Level'!$AA84="a","/","")</f>
        <v/>
      </c>
      <c r="F70" s="296" t="str">
        <f>IF('Age-Level'!$AA88="a","/","")</f>
        <v/>
      </c>
      <c r="G70" s="296" t="str">
        <f>IF('Age-Level'!$AA93="a","/","")</f>
        <v/>
      </c>
      <c r="H70" s="296" t="str">
        <f>IF('Age-Level'!$AA95="a","/","")</f>
        <v/>
      </c>
      <c r="I70" s="293" t="str">
        <f>IF(Summary!$AV106="E","E","")</f>
        <v/>
      </c>
      <c r="J70" s="293" t="str">
        <f>IF(Summary!$AW106="Y","R","")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IF('Age-Level'!$AA98="a","/","")</f>
        <v/>
      </c>
      <c r="E71" s="297" t="str">
        <f>IF('Age-Level'!$AA102="a","/","")</f>
        <v/>
      </c>
      <c r="F71" s="297" t="str">
        <f>IF('Age-Level'!$AA106="a","/","")</f>
        <v/>
      </c>
      <c r="G71" s="297" t="str">
        <f>IF('Age-Level'!$AA111="a","/","")</f>
        <v/>
      </c>
      <c r="H71" s="297" t="str">
        <f>IF('Age-Level'!$AA113="a","/","")</f>
        <v/>
      </c>
      <c r="I71" s="295" t="str">
        <f>IF(Summary!$AV107="E","E","")</f>
        <v/>
      </c>
      <c r="J71" s="295" t="str">
        <f>IF(Summary!$AW107="Y","R","")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IF(Bridging!$AA10="A","/","")</f>
        <v/>
      </c>
      <c r="G72" s="296" t="str">
        <f>IF(Bridging!$AA14="A","/","")</f>
        <v/>
      </c>
      <c r="H72" s="296" t="str">
        <f>IF(Bridging!$AA16="A","/","")</f>
        <v/>
      </c>
      <c r="I72" s="295" t="str">
        <f>IF(Summary!$AV96="E","E","")</f>
        <v/>
      </c>
      <c r="J72" s="295" t="str">
        <f>IF(Summary!$AW96="Y","R","")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RR5EeFpo1++lIqeXQTWUttEuFzzODB+NfNCm70Wr5bFTqWmRDX5jykl8aw8CdOjENbeQdzbVinPXveNFkvAkyA==" saltValue="VUrfbsa3aVWjT31E7fuAc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27" priority="3">
      <formula>LEFT($U$1,8)&lt;&gt;"Brownie_"</formula>
    </cfRule>
  </conditionalFormatting>
  <conditionalFormatting sqref="T1:W1">
    <cfRule type="expression" dxfId="26" priority="2">
      <formula>LEFT($U$1,8)="Brownie_"</formula>
    </cfRule>
  </conditionalFormatting>
  <conditionalFormatting sqref="C1">
    <cfRule type="expression" dxfId="25" priority="1">
      <formula>LEFT($U$1,8)&lt;&gt;"Brownie_"</formula>
    </cfRule>
  </conditionalFormatting>
  <conditionalFormatting sqref="L46:L90 W54:W75 AA4:AA75">
    <cfRule type="duplicateValues" dxfId="2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EC6D5-0988-4DD9-9DAB-1567294E8925}">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Brownie_25</v>
      </c>
      <c r="U1" s="349" t="str">
        <f ca="1">MID(CELL("filename",A1),FIND(IF(ISERROR(FIND("]",CELL("filename",A1))),"$","]"),CELL("filename",A1))+1,256)</f>
        <v>Brownie_25</v>
      </c>
      <c r="W1" s="350" t="str">
        <f ca="1">IF(T1&lt;&gt;"",T1,"")</f>
        <v>Brownie_25</v>
      </c>
      <c r="X1" s="351"/>
      <c r="Y1" s="351"/>
      <c r="Z1" s="352"/>
      <c r="AA1" s="353"/>
      <c r="AB1" s="351"/>
      <c r="AC1" s="351"/>
      <c r="AD1" s="352"/>
    </row>
    <row r="2" spans="2:30" ht="12.95" customHeight="1">
      <c r="T2" s="357"/>
    </row>
    <row r="3" spans="2:30" ht="12.95" customHeight="1"/>
    <row r="4" spans="2:30" ht="12.95" customHeight="1">
      <c r="B4" s="360"/>
      <c r="C4" s="361" t="s">
        <v>130</v>
      </c>
      <c r="D4" s="292" t="str">
        <f>IF(Badges!$AB11="A","/","")</f>
        <v/>
      </c>
      <c r="E4" s="292" t="str">
        <f>IF(Badges!$AB15="A","/","")</f>
        <v/>
      </c>
      <c r="F4" s="292" t="str">
        <f>IF(Badges!$AB19="A","/","")</f>
        <v/>
      </c>
      <c r="G4" s="292" t="str">
        <f>IF(Badges!$AB23="A","/","")</f>
        <v/>
      </c>
      <c r="H4" s="292" t="str">
        <f>IF(Badges!$AB27="A","/","")</f>
        <v/>
      </c>
      <c r="I4" s="293" t="str">
        <f>IF(Summary!$AX4="E","E","")</f>
        <v/>
      </c>
      <c r="J4" s="293" t="str">
        <f>IF(Summary!$AY4="Y","R","")</f>
        <v/>
      </c>
      <c r="K4" s="285" t="str">
        <f>IF(COUNT(#REF!)=4,MAX(#REF!),"")</f>
        <v/>
      </c>
      <c r="L4" s="360"/>
      <c r="M4" s="362" t="s">
        <v>897</v>
      </c>
      <c r="N4" s="363"/>
      <c r="O4" s="363"/>
      <c r="P4" s="363"/>
      <c r="Q4" s="363"/>
      <c r="R4" s="364"/>
      <c r="S4" s="293" t="str">
        <f>IF(Summary!$AX67="E","E","")</f>
        <v/>
      </c>
      <c r="T4" s="293" t="str">
        <f>IF(Summary!$AY67="Y","R","")</f>
        <v/>
      </c>
      <c r="W4" s="474" t="str">
        <f>'Fun Patches'!C5</f>
        <v>&lt;List Patch Here&gt;</v>
      </c>
      <c r="X4" s="475" t="str">
        <f>IF(Summary!$AX113="E","E","")</f>
        <v/>
      </c>
      <c r="Y4" s="475" t="str">
        <f>IF(Summary!$AY113="Y","R","")</f>
        <v/>
      </c>
      <c r="AA4" s="286"/>
      <c r="AB4" s="283"/>
      <c r="AC4" s="284"/>
    </row>
    <row r="5" spans="2:30" ht="12.95" customHeight="1">
      <c r="B5" s="360"/>
      <c r="C5" s="365" t="s">
        <v>152</v>
      </c>
      <c r="D5" s="292" t="str">
        <f>IF(Badges!$AB34="A","/","")</f>
        <v/>
      </c>
      <c r="E5" s="292" t="str">
        <f>IF(Badges!$AB38="A","/","")</f>
        <v/>
      </c>
      <c r="F5" s="292" t="str">
        <f>IF(Badges!$AB42="A","/","")</f>
        <v/>
      </c>
      <c r="G5" s="292" t="str">
        <f>IF(Badges!$AB46="A","/","")</f>
        <v/>
      </c>
      <c r="H5" s="292" t="str">
        <f>IF(Badges!$AB50="A","/","")</f>
        <v/>
      </c>
      <c r="I5" s="293" t="str">
        <f>IF(Summary!$AX5="E","E","")</f>
        <v/>
      </c>
      <c r="J5" s="293" t="str">
        <f>IF(Summary!$AY5="Y","R","")</f>
        <v/>
      </c>
      <c r="L5" s="360"/>
      <c r="M5" s="366" t="s">
        <v>1085</v>
      </c>
      <c r="N5" s="367"/>
      <c r="O5" s="367"/>
      <c r="P5" s="367"/>
      <c r="Q5" s="367"/>
      <c r="R5" s="368"/>
      <c r="S5" s="301" t="str">
        <f>IF(Summary!$AX64="E","E","")</f>
        <v/>
      </c>
      <c r="T5" s="301" t="str">
        <f>IF(Summary!$AY64="Y","R","")</f>
        <v/>
      </c>
      <c r="W5" s="476" t="str">
        <f>'Fun Patches'!C6</f>
        <v>&lt;List Patch Here&gt;</v>
      </c>
      <c r="X5" s="475" t="str">
        <f>IF(Summary!$AX114="E","E","")</f>
        <v/>
      </c>
      <c r="Y5" s="475" t="str">
        <f>IF(Summary!$AY114="Y","R","")</f>
        <v/>
      </c>
      <c r="AA5" s="472"/>
      <c r="AB5" s="287"/>
      <c r="AC5" s="288"/>
    </row>
    <row r="6" spans="2:30" ht="12.95" customHeight="1" thickBot="1">
      <c r="B6" s="360"/>
      <c r="C6" s="369" t="s">
        <v>193</v>
      </c>
      <c r="D6" s="297" t="str">
        <f>IF(Badges!$AB80="A","/","")</f>
        <v/>
      </c>
      <c r="E6" s="297" t="str">
        <f>IF(Badges!$AB84="A","/","")</f>
        <v/>
      </c>
      <c r="F6" s="297" t="str">
        <f>IF(Badges!$AB88="A","/","")</f>
        <v/>
      </c>
      <c r="G6" s="297" t="str">
        <f>IF(Badges!$AB92="A","/","")</f>
        <v/>
      </c>
      <c r="H6" s="297" t="str">
        <f>IF(Badges!$AB96="A","/","")</f>
        <v/>
      </c>
      <c r="I6" s="295" t="str">
        <f>IF(Summary!$AX7="E","E","")</f>
        <v/>
      </c>
      <c r="J6" s="295" t="str">
        <f>IF(Summary!$AY7="Y","R","")</f>
        <v/>
      </c>
      <c r="L6" s="360"/>
      <c r="M6" s="366" t="s">
        <v>1086</v>
      </c>
      <c r="N6" s="367"/>
      <c r="O6" s="367"/>
      <c r="P6" s="367"/>
      <c r="Q6" s="367"/>
      <c r="R6" s="368"/>
      <c r="S6" s="301" t="str">
        <f>IF(Summary!$AX65="E","E","")</f>
        <v/>
      </c>
      <c r="T6" s="301" t="str">
        <f>IF(Summary!$AY65="Y","R","")</f>
        <v/>
      </c>
      <c r="W6" s="476" t="str">
        <f>'Fun Patches'!C7</f>
        <v>&lt;List Patch Here&gt;</v>
      </c>
      <c r="X6" s="475" t="str">
        <f>IF(Summary!$AX115="E","E","")</f>
        <v/>
      </c>
      <c r="Y6" s="475" t="str">
        <f>IF(Summary!$AY115="Y","R","")</f>
        <v/>
      </c>
      <c r="AA6" s="472"/>
      <c r="AB6" s="287"/>
      <c r="AC6" s="288"/>
    </row>
    <row r="7" spans="2:30" ht="12.95" customHeight="1" thickBot="1">
      <c r="B7" s="360"/>
      <c r="C7" s="370" t="s">
        <v>233</v>
      </c>
      <c r="D7" s="292" t="str">
        <f>IF(Badges!$AB126="A","/","")</f>
        <v/>
      </c>
      <c r="E7" s="292" t="str">
        <f>IF(Badges!$AB130="A","/","")</f>
        <v/>
      </c>
      <c r="F7" s="292" t="str">
        <f>IF(Badges!$AB134="A","/","")</f>
        <v/>
      </c>
      <c r="G7" s="292" t="str">
        <f>IF(Badges!$AB138="A","/","")</f>
        <v/>
      </c>
      <c r="H7" s="292" t="str">
        <f>IF(Badges!$AB142="A","/","")</f>
        <v/>
      </c>
      <c r="I7" s="293" t="str">
        <f>IF(Summary!$AX9="E","E","")</f>
        <v/>
      </c>
      <c r="J7" s="293" t="str">
        <f>IF(Summary!$AY9="Y","R","")</f>
        <v/>
      </c>
      <c r="L7" s="360"/>
      <c r="M7" s="371" t="s">
        <v>1087</v>
      </c>
      <c r="N7" s="372"/>
      <c r="O7" s="372"/>
      <c r="P7" s="372"/>
      <c r="Q7" s="372"/>
      <c r="R7" s="373"/>
      <c r="S7" s="295" t="str">
        <f>IF(Summary!$AX66="E","E","")</f>
        <v/>
      </c>
      <c r="T7" s="295" t="str">
        <f>IF(Summary!$AY66="Y","R","")</f>
        <v/>
      </c>
      <c r="U7" s="354" t="str">
        <f>IF(COUNTIF(S4:S7,"E")=4,"C"," ")</f>
        <v xml:space="preserve"> </v>
      </c>
      <c r="W7" s="476" t="str">
        <f>'Fun Patches'!C8</f>
        <v>&lt;List Patch Here&gt;</v>
      </c>
      <c r="X7" s="475" t="str">
        <f>IF(Summary!$AX116="E","E","")</f>
        <v/>
      </c>
      <c r="Y7" s="475" t="str">
        <f>IF(Summary!$AY116="Y","R","")</f>
        <v/>
      </c>
      <c r="AA7" s="472"/>
      <c r="AB7" s="287"/>
      <c r="AC7" s="288"/>
    </row>
    <row r="8" spans="2:30" ht="12.95" customHeight="1">
      <c r="B8" s="360"/>
      <c r="C8" s="365" t="s">
        <v>254</v>
      </c>
      <c r="D8" s="334" t="str">
        <f>IF(Badges!$AB149="A","/","")</f>
        <v/>
      </c>
      <c r="E8" s="334" t="str">
        <f>IF(Badges!$AB153="A","/","")</f>
        <v/>
      </c>
      <c r="F8" s="334" t="str">
        <f>IF(Badges!$AB157="A","/","")</f>
        <v/>
      </c>
      <c r="G8" s="334" t="str">
        <f>IF(Badges!$AB161="A","/","")</f>
        <v/>
      </c>
      <c r="H8" s="334" t="str">
        <f>IF(Badges!$AB165="A","/","")</f>
        <v/>
      </c>
      <c r="I8" s="301" t="str">
        <f>IF(Summary!$AX10="E","E","")</f>
        <v/>
      </c>
      <c r="J8" s="301" t="str">
        <f>IF(Summary!$AY10="Y","R","")</f>
        <v/>
      </c>
      <c r="L8" s="360"/>
      <c r="M8" s="362" t="s">
        <v>1054</v>
      </c>
      <c r="N8" s="363"/>
      <c r="O8" s="363"/>
      <c r="P8" s="363"/>
      <c r="Q8" s="363"/>
      <c r="R8" s="364"/>
      <c r="S8" s="293" t="str">
        <f>IF(Summary!$AX72="E","E","")</f>
        <v/>
      </c>
      <c r="T8" s="293" t="str">
        <f>IF(Summary!$AY72="Y","R","")</f>
        <v/>
      </c>
      <c r="W8" s="476" t="str">
        <f>'Fun Patches'!C9</f>
        <v>&lt;List Patch Here&gt;</v>
      </c>
      <c r="X8" s="475" t="str">
        <f>IF(Summary!$AX117="E","E","")</f>
        <v/>
      </c>
      <c r="Y8" s="475" t="str">
        <f>IF(Summary!$AY117="Y","R","")</f>
        <v/>
      </c>
      <c r="AA8" s="472"/>
      <c r="AB8" s="287"/>
      <c r="AC8" s="288"/>
    </row>
    <row r="9" spans="2:30" ht="12.95" customHeight="1" thickBot="1">
      <c r="B9" s="360"/>
      <c r="C9" s="374" t="s">
        <v>275</v>
      </c>
      <c r="D9" s="297" t="str">
        <f>IF(Badges!$AB172="A","/","")</f>
        <v/>
      </c>
      <c r="E9" s="297" t="str">
        <f>IF(Badges!$AB176="A","/","")</f>
        <v/>
      </c>
      <c r="F9" s="297" t="str">
        <f>IF(Badges!$AB180="A","/","")</f>
        <v/>
      </c>
      <c r="G9" s="297" t="str">
        <f>IF(Badges!$AB184="A","/","")</f>
        <v/>
      </c>
      <c r="H9" s="297" t="str">
        <f>IF(Badges!$AB188="A","/","")</f>
        <v/>
      </c>
      <c r="I9" s="295" t="str">
        <f>IF(Summary!$AX11="E","E","")</f>
        <v/>
      </c>
      <c r="J9" s="295" t="str">
        <f>IF(Summary!$AY11="Y","R","")</f>
        <v/>
      </c>
      <c r="L9" s="360"/>
      <c r="M9" s="366" t="s">
        <v>1088</v>
      </c>
      <c r="N9" s="367"/>
      <c r="O9" s="367"/>
      <c r="P9" s="367"/>
      <c r="Q9" s="367"/>
      <c r="R9" s="368"/>
      <c r="S9" s="301" t="str">
        <f>IF(Summary!$AX69="E","E","")</f>
        <v/>
      </c>
      <c r="T9" s="301" t="str">
        <f>IF(Summary!$AY69="Y","R","")</f>
        <v/>
      </c>
      <c r="W9" s="476" t="str">
        <f>'Fun Patches'!C10</f>
        <v>&lt;List Patch Here&gt;</v>
      </c>
      <c r="X9" s="475" t="str">
        <f>IF(Summary!$AX118="E","E","")</f>
        <v/>
      </c>
      <c r="Y9" s="475" t="str">
        <f>IF(Summary!$AY118="Y","R","")</f>
        <v/>
      </c>
      <c r="AA9" s="472"/>
      <c r="AB9" s="287"/>
      <c r="AC9" s="288"/>
    </row>
    <row r="10" spans="2:30" ht="12.95" customHeight="1">
      <c r="B10" s="360"/>
      <c r="C10" s="361" t="s">
        <v>278</v>
      </c>
      <c r="D10" s="292" t="str">
        <f>IF(Badges!$AB195="A","/","")</f>
        <v/>
      </c>
      <c r="E10" s="292" t="str">
        <f>IF(Badges!$AB199="A","/","")</f>
        <v/>
      </c>
      <c r="F10" s="292" t="str">
        <f>IF(Badges!$AB202="A","/","")</f>
        <v/>
      </c>
      <c r="G10" s="292" t="str">
        <f>IF(Badges!$AB206="A","/","")</f>
        <v/>
      </c>
      <c r="H10" s="292" t="str">
        <f>IF(Badges!$AB210="A","/","")</f>
        <v/>
      </c>
      <c r="I10" s="293" t="str">
        <f>IF(Summary!$AX12="E","E","")</f>
        <v/>
      </c>
      <c r="J10" s="293" t="str">
        <f>IF(Summary!$AY12="Y","R","")</f>
        <v/>
      </c>
      <c r="K10" s="285" t="str">
        <f>IF(COUNT(#REF!)=4,MAX(#REF!),"")</f>
        <v/>
      </c>
      <c r="L10" s="360"/>
      <c r="M10" s="366" t="s">
        <v>1089</v>
      </c>
      <c r="N10" s="367"/>
      <c r="O10" s="367"/>
      <c r="P10" s="367"/>
      <c r="Q10" s="367"/>
      <c r="R10" s="368"/>
      <c r="S10" s="301" t="str">
        <f>IF(Summary!$AX70="E","E","")</f>
        <v/>
      </c>
      <c r="T10" s="301" t="str">
        <f>IF(Summary!$AY70="Y","R","")</f>
        <v/>
      </c>
      <c r="W10" s="476" t="str">
        <f>'Fun Patches'!C11</f>
        <v>&lt;List Patch Here&gt;</v>
      </c>
      <c r="X10" s="475" t="str">
        <f>IF(Summary!$AX119="E","E","")</f>
        <v/>
      </c>
      <c r="Y10" s="475" t="str">
        <f>IF(Summary!$AY119="Y","R","")</f>
        <v/>
      </c>
      <c r="AA10" s="472"/>
      <c r="AB10" s="287"/>
      <c r="AC10" s="288"/>
    </row>
    <row r="11" spans="2:30" ht="12.95" customHeight="1" thickBot="1">
      <c r="B11" s="360"/>
      <c r="C11" s="365" t="s">
        <v>297</v>
      </c>
      <c r="D11" s="334" t="str">
        <f>IF(Badges!$AB217="A","/","")</f>
        <v/>
      </c>
      <c r="E11" s="334" t="str">
        <f>IF(Badges!$AB221="A","/","")</f>
        <v/>
      </c>
      <c r="F11" s="334" t="str">
        <f>IF(Badges!$AB225="A","/","")</f>
        <v/>
      </c>
      <c r="G11" s="334" t="str">
        <f>IF(Badges!$AB229="A","/","")</f>
        <v/>
      </c>
      <c r="H11" s="334" t="str">
        <f>IF(Badges!$AB233="A","/","")</f>
        <v/>
      </c>
      <c r="I11" s="301" t="str">
        <f>IF(Summary!$AX13="E","E","")</f>
        <v/>
      </c>
      <c r="J11" s="301" t="str">
        <f>IF(Summary!$AY13="Y","R","")</f>
        <v/>
      </c>
      <c r="L11" s="360"/>
      <c r="M11" s="375" t="s">
        <v>1090</v>
      </c>
      <c r="N11" s="376"/>
      <c r="O11" s="376"/>
      <c r="P11" s="376"/>
      <c r="Q11" s="376"/>
      <c r="R11" s="377"/>
      <c r="S11" s="298" t="str">
        <f>IF(Summary!$AX71="E","E","")</f>
        <v/>
      </c>
      <c r="T11" s="298" t="str">
        <f>IF(Summary!$AY71="Y","R","")</f>
        <v/>
      </c>
      <c r="U11" s="354" t="str">
        <f>IF(COUNTIF(S8:S11,"E")=4,"C"," ")</f>
        <v xml:space="preserve"> </v>
      </c>
      <c r="W11" s="476" t="str">
        <f>'Fun Patches'!C12</f>
        <v>&lt;List Patch Here&gt;</v>
      </c>
      <c r="X11" s="475" t="str">
        <f>IF(Summary!$AX120="E","E","")</f>
        <v/>
      </c>
      <c r="Y11" s="475" t="str">
        <f>IF(Summary!$AY120="Y","R","")</f>
        <v/>
      </c>
      <c r="AA11" s="472"/>
      <c r="AB11" s="287"/>
      <c r="AC11" s="288"/>
    </row>
    <row r="12" spans="2:30" ht="12.95" customHeight="1" thickBot="1">
      <c r="B12" s="360"/>
      <c r="C12" s="365" t="s">
        <v>319</v>
      </c>
      <c r="D12" s="297" t="str">
        <f>IF(Badges!$AB263="A","/","")</f>
        <v/>
      </c>
      <c r="E12" s="297" t="str">
        <f>IF(Badges!$AB267="A","/","")</f>
        <v/>
      </c>
      <c r="F12" s="297" t="str">
        <f>IF(Badges!$AB271="A","/","")</f>
        <v/>
      </c>
      <c r="G12" s="297" t="str">
        <f>IF(Badges!$AB275="A","/","")</f>
        <v/>
      </c>
      <c r="H12" s="297" t="str">
        <f>IF(Badges!$AB279="A","/","")</f>
        <v/>
      </c>
      <c r="I12" s="295" t="str">
        <f>IF(Summary!$AX15="E","E","")</f>
        <v/>
      </c>
      <c r="J12" s="295" t="str">
        <f>IF(Summary!$AY15="Y","R","")</f>
        <v/>
      </c>
      <c r="L12" s="360"/>
      <c r="M12" s="378" t="s">
        <v>1055</v>
      </c>
      <c r="N12" s="379"/>
      <c r="O12" s="379"/>
      <c r="P12" s="379"/>
      <c r="Q12" s="379"/>
      <c r="R12" s="380"/>
      <c r="S12" s="299" t="str">
        <f>IF(Summary!$AX77="E","E","")</f>
        <v/>
      </c>
      <c r="T12" s="299" t="str">
        <f>IF(Summary!$AY77="Y","R","")</f>
        <v/>
      </c>
      <c r="W12" s="476" t="str">
        <f>'Fun Patches'!C13</f>
        <v>&lt;List Patch Here&gt;</v>
      </c>
      <c r="X12" s="475" t="str">
        <f>IF(Summary!$AX121="E","E","")</f>
        <v/>
      </c>
      <c r="Y12" s="475" t="str">
        <f>IF(Summary!$AY121="Y","R","")</f>
        <v/>
      </c>
      <c r="AA12" s="472"/>
      <c r="AB12" s="287"/>
      <c r="AC12" s="288"/>
    </row>
    <row r="13" spans="2:30" ht="12.95" customHeight="1">
      <c r="B13" s="360"/>
      <c r="C13" s="370" t="s">
        <v>372</v>
      </c>
      <c r="D13" s="292" t="str">
        <f>IF(Badges!$AB322="A","/","")</f>
        <v/>
      </c>
      <c r="E13" s="292" t="str">
        <f>IF(Badges!$AB326="A","/","")</f>
        <v/>
      </c>
      <c r="F13" s="292" t="str">
        <f>IF(Badges!$AB330="A","/","")</f>
        <v/>
      </c>
      <c r="G13" s="292" t="str">
        <f>IF(Badges!$AB334="A","/","")</f>
        <v/>
      </c>
      <c r="H13" s="292" t="str">
        <f>IF(Badges!$AB338="A","/","")</f>
        <v/>
      </c>
      <c r="I13" s="293" t="str">
        <f>IF(Summary!$AX18="E","E","")</f>
        <v/>
      </c>
      <c r="J13" s="293" t="str">
        <f>IF(Summary!$AY18="Y","R","")</f>
        <v/>
      </c>
      <c r="L13" s="360"/>
      <c r="M13" s="366" t="s">
        <v>925</v>
      </c>
      <c r="N13" s="367"/>
      <c r="O13" s="367"/>
      <c r="P13" s="367"/>
      <c r="Q13" s="367"/>
      <c r="R13" s="368"/>
      <c r="S13" s="301" t="str">
        <f>IF(Summary!$AX74="E","E","")</f>
        <v/>
      </c>
      <c r="T13" s="301" t="str">
        <f>IF(Summary!$AY74="Y","R","")</f>
        <v/>
      </c>
      <c r="W13" s="476" t="str">
        <f>'Fun Patches'!C14</f>
        <v>&lt;List Patch Here&gt;</v>
      </c>
      <c r="X13" s="475" t="str">
        <f>IF(Summary!$AX122="E","E","")</f>
        <v/>
      </c>
      <c r="Y13" s="475" t="str">
        <f>IF(Summary!$AY122="Y","R","")</f>
        <v/>
      </c>
      <c r="AA13" s="472"/>
      <c r="AB13" s="287"/>
      <c r="AC13" s="288"/>
    </row>
    <row r="14" spans="2:30" ht="12.95" customHeight="1">
      <c r="B14" s="360"/>
      <c r="C14" s="365" t="s">
        <v>393</v>
      </c>
      <c r="D14" s="334" t="str">
        <f>IF(Badges!$AB345="A","/","")</f>
        <v/>
      </c>
      <c r="E14" s="334" t="str">
        <f>IF(Badges!$AB349="A","/","")</f>
        <v/>
      </c>
      <c r="F14" s="334" t="str">
        <f>IF(Badges!$AB353="A","/","")</f>
        <v/>
      </c>
      <c r="G14" s="334" t="str">
        <f>IF(Badges!$AB357="A","/","")</f>
        <v/>
      </c>
      <c r="H14" s="334" t="str">
        <f>IF(Badges!$AB361="A","/","")</f>
        <v/>
      </c>
      <c r="I14" s="301" t="str">
        <f>IF(Summary!$AX19="E","E","")</f>
        <v/>
      </c>
      <c r="J14" s="301" t="str">
        <f>IF(Summary!$AY19="Y","R","")</f>
        <v/>
      </c>
      <c r="K14" s="285" t="str">
        <f>IF(COUNT(#REF!)=4,MAX(#REF!),"")</f>
        <v/>
      </c>
      <c r="L14" s="360"/>
      <c r="M14" s="366" t="s">
        <v>927</v>
      </c>
      <c r="N14" s="367"/>
      <c r="O14" s="367"/>
      <c r="P14" s="367"/>
      <c r="Q14" s="367"/>
      <c r="R14" s="368"/>
      <c r="S14" s="301" t="str">
        <f>IF(Summary!$AX75="E","E","")</f>
        <v/>
      </c>
      <c r="T14" s="301" t="str">
        <f>IF(Summary!$AY75="Y","R","")</f>
        <v/>
      </c>
      <c r="W14" s="476" t="str">
        <f>'Fun Patches'!C15</f>
        <v>&lt;List Patch Here&gt;</v>
      </c>
      <c r="X14" s="475" t="str">
        <f>IF(Summary!$AX123="E","E","")</f>
        <v/>
      </c>
      <c r="Y14" s="475" t="str">
        <f>IF(Summary!$AY123="Y","R","")</f>
        <v/>
      </c>
      <c r="AA14" s="472"/>
      <c r="AB14" s="287"/>
      <c r="AC14" s="288"/>
    </row>
    <row r="15" spans="2:30" ht="12.95" customHeight="1" thickBot="1">
      <c r="B15" s="360"/>
      <c r="C15" s="374" t="s">
        <v>414</v>
      </c>
      <c r="D15" s="297" t="str">
        <f>IF(Badges!$AB368="A","/","")</f>
        <v/>
      </c>
      <c r="E15" s="297" t="str">
        <f>IF(Badges!$AB372="A","/","")</f>
        <v/>
      </c>
      <c r="F15" s="297" t="str">
        <f>IF(Badges!$AB376="A","/","")</f>
        <v/>
      </c>
      <c r="G15" s="297" t="str">
        <f>IF(Badges!$AB380="A","/","")</f>
        <v/>
      </c>
      <c r="H15" s="297" t="str">
        <f>IF(Badges!$AB384="A","/","")</f>
        <v/>
      </c>
      <c r="I15" s="295" t="str">
        <f>IF(Summary!$AX20="E","E","")</f>
        <v/>
      </c>
      <c r="J15" s="295" t="str">
        <f>IF(Summary!$AY20="Y","R","")</f>
        <v/>
      </c>
      <c r="L15" s="360"/>
      <c r="M15" s="371" t="s">
        <v>929</v>
      </c>
      <c r="N15" s="372"/>
      <c r="O15" s="372"/>
      <c r="P15" s="372"/>
      <c r="Q15" s="372"/>
      <c r="R15" s="373"/>
      <c r="S15" s="295" t="str">
        <f>IF(Summary!$AX76="E","E","")</f>
        <v/>
      </c>
      <c r="T15" s="295" t="str">
        <f>IF(Summary!$AY76="Y","R","")</f>
        <v/>
      </c>
      <c r="U15" s="354" t="str">
        <f>IF(COUNTIF(S12:S15,"E")=4,"C"," ")</f>
        <v xml:space="preserve"> </v>
      </c>
      <c r="W15" s="476" t="str">
        <f>'Fun Patches'!C16</f>
        <v>&lt;List Patch Here&gt;</v>
      </c>
      <c r="X15" s="475" t="str">
        <f>IF(Summary!$AX124="E","E","")</f>
        <v/>
      </c>
      <c r="Y15" s="475" t="str">
        <f>IF(Summary!$AY124="Y","R","")</f>
        <v/>
      </c>
      <c r="AA15" s="472"/>
      <c r="AB15" s="287"/>
      <c r="AC15" s="288"/>
    </row>
    <row r="16" spans="2:30" ht="12.95" customHeight="1">
      <c r="B16" s="360"/>
      <c r="C16" s="365" t="s">
        <v>435</v>
      </c>
      <c r="D16" s="292" t="str">
        <f>IF(Badges!$AB391="A","/","")</f>
        <v/>
      </c>
      <c r="E16" s="292" t="str">
        <f>IF(Badges!$AB395="A","/","")</f>
        <v/>
      </c>
      <c r="F16" s="292" t="str">
        <f>IF(Badges!$AB399="A","/","")</f>
        <v/>
      </c>
      <c r="G16" s="292" t="str">
        <f>IF(Badges!$AB403="A","/","")</f>
        <v/>
      </c>
      <c r="H16" s="292" t="str">
        <f>IF(Badges!$AB407="A","/","")</f>
        <v/>
      </c>
      <c r="I16" s="293" t="str">
        <f>IF(Summary!$AX21="E","E","")</f>
        <v/>
      </c>
      <c r="J16" s="293" t="str">
        <f>IF(Summary!$AY21="Y","R","")</f>
        <v/>
      </c>
      <c r="L16" s="360"/>
      <c r="M16" s="361" t="s">
        <v>1056</v>
      </c>
      <c r="N16" s="292" t="str">
        <f>IF(Badges!$AB240="A","/","")</f>
        <v/>
      </c>
      <c r="O16" s="292" t="str">
        <f>IF(Badges!$AB244="A","/","")</f>
        <v/>
      </c>
      <c r="P16" s="292" t="str">
        <f>IF(Badges!$AB248="A","/","")</f>
        <v/>
      </c>
      <c r="Q16" s="292" t="str">
        <f>IF(Badges!$AB252="A","/","")</f>
        <v/>
      </c>
      <c r="R16" s="292" t="str">
        <f>IF(Badges!$AB256="A","/","")</f>
        <v/>
      </c>
      <c r="S16" s="293" t="str">
        <f>IF(Summary!$AX14="E","E","")</f>
        <v/>
      </c>
      <c r="T16" s="293" t="str">
        <f>IF(Summary!$AY14="Y","R","")</f>
        <v/>
      </c>
      <c r="W16" s="476" t="str">
        <f>'Fun Patches'!C17</f>
        <v>&lt;List Patch Here&gt;</v>
      </c>
      <c r="X16" s="475" t="str">
        <f>IF(Summary!$AX125="E","E","")</f>
        <v/>
      </c>
      <c r="Y16" s="475" t="str">
        <f>IF(Summary!$AY125="Y","R","")</f>
        <v/>
      </c>
      <c r="AA16" s="472"/>
      <c r="AB16" s="287"/>
      <c r="AC16" s="288"/>
    </row>
    <row r="17" spans="2:29" ht="12.95" customHeight="1">
      <c r="B17" s="360"/>
      <c r="C17" s="365" t="s">
        <v>456</v>
      </c>
      <c r="D17" s="334" t="str">
        <f>IF(Badges!$AB414="A","/","")</f>
        <v/>
      </c>
      <c r="E17" s="334" t="str">
        <f>IF(Badges!$AB418="A","/","")</f>
        <v/>
      </c>
      <c r="F17" s="334" t="str">
        <f>IF(Badges!$AB422="A","/","")</f>
        <v/>
      </c>
      <c r="G17" s="334" t="str">
        <f>IF(Badges!$AB426="A","/","")</f>
        <v/>
      </c>
      <c r="H17" s="334" t="str">
        <f>IF(Badges!$AB430="A","/","")</f>
        <v/>
      </c>
      <c r="I17" s="301" t="str">
        <f>IF(Summary!$AX22="E","E","")</f>
        <v/>
      </c>
      <c r="J17" s="301" t="str">
        <f>IF(Summary!$AY22="Y","R","")</f>
        <v/>
      </c>
      <c r="L17" s="360"/>
      <c r="M17" s="365" t="s">
        <v>1057</v>
      </c>
      <c r="N17" s="292" t="str">
        <f>IF(Badges!$AB299="A","/","")</f>
        <v/>
      </c>
      <c r="O17" s="292" t="str">
        <f>IF(Badges!$AB303="A","/","")</f>
        <v/>
      </c>
      <c r="P17" s="292" t="str">
        <f>IF(Badges!$AB307="A","/","")</f>
        <v/>
      </c>
      <c r="Q17" s="292" t="str">
        <f>IF(Badges!$AB311="A","/","")</f>
        <v/>
      </c>
      <c r="R17" s="292" t="str">
        <f>IF(Badges!$AB315="A","/","")</f>
        <v/>
      </c>
      <c r="S17" s="293" t="str">
        <f>IF(Summary!$AX17="E","E","")</f>
        <v/>
      </c>
      <c r="T17" s="293" t="str">
        <f>IF(Summary!$AY17="Y","R","")</f>
        <v/>
      </c>
      <c r="W17" s="476" t="str">
        <f>'Fun Patches'!C18</f>
        <v>&lt;List Patch Here&gt;</v>
      </c>
      <c r="X17" s="475" t="str">
        <f>IF(Summary!$AX126="E","E","")</f>
        <v/>
      </c>
      <c r="Y17" s="475" t="str">
        <f>IF(Summary!$AY126="Y","R","")</f>
        <v/>
      </c>
      <c r="AA17" s="472"/>
      <c r="AB17" s="287"/>
      <c r="AC17" s="288"/>
    </row>
    <row r="18" spans="2:29" ht="12.95" customHeight="1" thickBot="1">
      <c r="B18" s="360"/>
      <c r="C18" s="365" t="s">
        <v>477</v>
      </c>
      <c r="D18" s="297" t="str">
        <f>IF(Badges!$AB437="A","/","")</f>
        <v/>
      </c>
      <c r="E18" s="297" t="str">
        <f>IF(Badges!$AB441="A","/","")</f>
        <v/>
      </c>
      <c r="F18" s="297" t="str">
        <f>IF(Badges!$AB445="A","/","")</f>
        <v/>
      </c>
      <c r="G18" s="297" t="str">
        <f>IF(Badges!$AB449="A","/","")</f>
        <v/>
      </c>
      <c r="H18" s="297" t="str">
        <f>IF(Badges!$AB453="A","/","")</f>
        <v/>
      </c>
      <c r="I18" s="295" t="str">
        <f>IF(Summary!$AX23="E","E","")</f>
        <v/>
      </c>
      <c r="J18" s="295" t="str">
        <f>IF(Summary!$AY23="Y","R","")</f>
        <v/>
      </c>
      <c r="K18" s="285" t="str">
        <f>IF(COUNT(#REF!)=4,MAX(#REF!),"")</f>
        <v/>
      </c>
      <c r="L18" s="360"/>
      <c r="M18" s="365" t="s">
        <v>1058</v>
      </c>
      <c r="N18" s="292" t="str">
        <f>IF(Badges!$AB57="A","/","")</f>
        <v/>
      </c>
      <c r="O18" s="292" t="str">
        <f>IF(Badges!$AB61="A","/","")</f>
        <v/>
      </c>
      <c r="P18" s="292" t="str">
        <f>IF(Badges!$AB65="A","/","")</f>
        <v/>
      </c>
      <c r="Q18" s="292" t="str">
        <f>IF(Badges!$AB69="A","/","")</f>
        <v/>
      </c>
      <c r="R18" s="292" t="str">
        <f>IF(Badges!$AB73="A","/","")</f>
        <v/>
      </c>
      <c r="S18" s="293" t="str">
        <f>IF(Summary!$AX6="E","E","")</f>
        <v/>
      </c>
      <c r="T18" s="293" t="str">
        <f>IF(Summary!$AY6="Y","R","")</f>
        <v/>
      </c>
      <c r="W18" s="476" t="str">
        <f>'Fun Patches'!C19</f>
        <v>&lt;List Patch Here&gt;</v>
      </c>
      <c r="X18" s="475" t="str">
        <f>IF(Summary!$AX127="E","E","")</f>
        <v/>
      </c>
      <c r="Y18" s="475" t="str">
        <f>IF(Summary!$AY127="Y","R","")</f>
        <v/>
      </c>
      <c r="AA18" s="472"/>
      <c r="AB18" s="287"/>
      <c r="AC18" s="288"/>
    </row>
    <row r="19" spans="2:29" ht="12.95" customHeight="1" thickBot="1">
      <c r="B19" s="360"/>
      <c r="C19" s="370" t="s">
        <v>530</v>
      </c>
      <c r="D19" s="292" t="str">
        <f>IF(Badges!$AB496="A","/","")</f>
        <v/>
      </c>
      <c r="E19" s="292" t="str">
        <f>IF(Badges!$AB500="A","/","")</f>
        <v/>
      </c>
      <c r="F19" s="292" t="str">
        <f>IF(Badges!$AB504="A","/","")</f>
        <v/>
      </c>
      <c r="G19" s="292" t="str">
        <f>IF(Badges!$AB508="A","/","")</f>
        <v/>
      </c>
      <c r="H19" s="292" t="str">
        <f>IF(Badges!$AB512="A","/","")</f>
        <v/>
      </c>
      <c r="I19" s="293" t="str">
        <f>IF(Summary!$AX26="E","E","")</f>
        <v/>
      </c>
      <c r="J19" s="293" t="str">
        <f>IF(Summary!$AY26="Y","R","")</f>
        <v/>
      </c>
      <c r="L19" s="360"/>
      <c r="M19" s="381" t="s">
        <v>1091</v>
      </c>
      <c r="N19" s="376"/>
      <c r="O19" s="376"/>
      <c r="P19" s="376"/>
      <c r="Q19" s="376"/>
      <c r="R19" s="377"/>
      <c r="S19" s="295" t="str">
        <f>IF(Summary!$AX78="E","E","")</f>
        <v/>
      </c>
      <c r="T19" s="295" t="str">
        <f>IF(Summary!$AY78="Y","R","")</f>
        <v/>
      </c>
      <c r="U19" s="354" t="str">
        <f>IF(COUNTIF(S16:S19,"E")=4,"C"," ")</f>
        <v xml:space="preserve"> </v>
      </c>
      <c r="W19" s="476" t="str">
        <f>'Fun Patches'!C20</f>
        <v>&lt;List Patch Here&gt;</v>
      </c>
      <c r="X19" s="475" t="str">
        <f>IF(Summary!$AX128="E","E","")</f>
        <v/>
      </c>
      <c r="Y19" s="475" t="str">
        <f>IF(Summary!$AY128="Y","R","")</f>
        <v/>
      </c>
      <c r="AA19" s="472"/>
      <c r="AB19" s="287"/>
      <c r="AC19" s="288"/>
    </row>
    <row r="20" spans="2:29" ht="12.95" customHeight="1">
      <c r="B20" s="360"/>
      <c r="C20" s="365" t="s">
        <v>551</v>
      </c>
      <c r="D20" s="334" t="str">
        <f>IF(Badges!$AB519="A","/","")</f>
        <v/>
      </c>
      <c r="E20" s="334" t="str">
        <f>IF(Badges!$AB523="A","/","")</f>
        <v/>
      </c>
      <c r="F20" s="334" t="str">
        <f>IF(Badges!$AB527="A","/","")</f>
        <v/>
      </c>
      <c r="G20" s="334" t="str">
        <f>IF(Badges!$AB531="A","/","")</f>
        <v/>
      </c>
      <c r="H20" s="334" t="str">
        <f>IF(Badges!$AB535="A","/","")</f>
        <v/>
      </c>
      <c r="I20" s="301" t="str">
        <f>IF(Summary!$AX27="E","E","")</f>
        <v/>
      </c>
      <c r="J20" s="301" t="str">
        <f>IF(Summary!$AY27="Y","R","")</f>
        <v/>
      </c>
      <c r="L20" s="360"/>
      <c r="M20" s="378" t="s">
        <v>935</v>
      </c>
      <c r="N20" s="379"/>
      <c r="O20" s="379"/>
      <c r="P20" s="379"/>
      <c r="Q20" s="379"/>
      <c r="R20" s="380"/>
      <c r="S20" s="293" t="str">
        <f>IF(Summary!$AX79="E","E","")</f>
        <v/>
      </c>
      <c r="T20" s="293" t="str">
        <f>IF(Summary!$AY79="Y","R","")</f>
        <v/>
      </c>
      <c r="W20" s="476" t="str">
        <f>'Fun Patches'!C21</f>
        <v>&lt;List Patch Here&gt;</v>
      </c>
      <c r="X20" s="475" t="str">
        <f>IF(Summary!$AX129="E","E","")</f>
        <v/>
      </c>
      <c r="Y20" s="475" t="str">
        <f>IF(Summary!$AY129="Y","R","")</f>
        <v/>
      </c>
      <c r="AA20" s="472"/>
      <c r="AB20" s="287"/>
      <c r="AC20" s="288"/>
    </row>
    <row r="21" spans="2:29" ht="12.95" customHeight="1" thickBot="1">
      <c r="B21" s="360"/>
      <c r="C21" s="374" t="s">
        <v>572</v>
      </c>
      <c r="D21" s="297" t="str">
        <f>IF(Badges!$AB542="A","/","")</f>
        <v/>
      </c>
      <c r="E21" s="297" t="str">
        <f>IF(Badges!$AB546="A","/","")</f>
        <v/>
      </c>
      <c r="F21" s="297" t="str">
        <f>IF(Badges!$AB550="A","/","")</f>
        <v/>
      </c>
      <c r="G21" s="297" t="str">
        <f>IF(Badges!$AB554="A","/","")</f>
        <v/>
      </c>
      <c r="H21" s="297" t="str">
        <f>IF(Badges!$AB558="A","/","")</f>
        <v/>
      </c>
      <c r="I21" s="295" t="str">
        <f>IF(Summary!$AX28="E","E","")</f>
        <v/>
      </c>
      <c r="J21" s="295" t="str">
        <f>IF(Summary!$AY28="Y","R","")</f>
        <v/>
      </c>
      <c r="L21" s="360"/>
      <c r="M21" s="371" t="s">
        <v>1092</v>
      </c>
      <c r="N21" s="372"/>
      <c r="O21" s="372"/>
      <c r="P21" s="372"/>
      <c r="Q21" s="372"/>
      <c r="R21" s="373"/>
      <c r="S21" s="295" t="str">
        <f>IF(Summary!$AX80="E","E","")</f>
        <v/>
      </c>
      <c r="T21" s="295" t="str">
        <f>IF(Summary!$AY80="Y","R","")</f>
        <v/>
      </c>
      <c r="U21" s="354" t="str">
        <f>IF(COUNTIF(S20:S21,"E")=2,"C"," ")</f>
        <v xml:space="preserve"> </v>
      </c>
      <c r="W21" s="476" t="str">
        <f>'Fun Patches'!C22</f>
        <v>&lt;List Patch Here&gt;</v>
      </c>
      <c r="X21" s="475" t="str">
        <f>IF(Summary!$AX130="E","E","")</f>
        <v/>
      </c>
      <c r="Y21" s="475" t="str">
        <f>IF(Summary!$AY130="Y","R","")</f>
        <v/>
      </c>
      <c r="AA21" s="472"/>
      <c r="AB21" s="287"/>
      <c r="AC21" s="288"/>
    </row>
    <row r="22" spans="2:29" ht="12.95" customHeight="1">
      <c r="B22" s="360"/>
      <c r="C22" s="365" t="s">
        <v>593</v>
      </c>
      <c r="D22" s="292" t="str">
        <f>IF(Badges!$AB565="A","/","")</f>
        <v/>
      </c>
      <c r="E22" s="292" t="str">
        <f>IF(Badges!$AB569="A","/","")</f>
        <v/>
      </c>
      <c r="F22" s="292" t="str">
        <f>IF(Badges!$AB573="A","/","")</f>
        <v/>
      </c>
      <c r="G22" s="292" t="str">
        <f>IF(Badges!$AB577="A","/","")</f>
        <v/>
      </c>
      <c r="H22" s="292" t="str">
        <f>IF(Badges!$AB581="A","/","")</f>
        <v/>
      </c>
      <c r="I22" s="293" t="str">
        <f>IF(Summary!$AX29="E","E","")</f>
        <v/>
      </c>
      <c r="J22" s="293" t="str">
        <f>IF(Summary!$AY29="Y","R","")</f>
        <v/>
      </c>
      <c r="K22" s="285" t="str">
        <f>IF(COUNT(#REF!)=2,MAX(#REF!),"")</f>
        <v/>
      </c>
      <c r="L22" s="360"/>
      <c r="M22" s="362" t="s">
        <v>942</v>
      </c>
      <c r="N22" s="363"/>
      <c r="O22" s="363"/>
      <c r="P22" s="363"/>
      <c r="Q22" s="363"/>
      <c r="R22" s="364"/>
      <c r="S22" s="293" t="str">
        <f>IF(Summary!$AX81="E","E","")</f>
        <v/>
      </c>
      <c r="T22" s="293" t="str">
        <f>IF(Summary!$AY81="Y","R","")</f>
        <v/>
      </c>
      <c r="U22" s="354" t="str">
        <f>IF(COUNTIF(S22:S23,"E")=2,"C"," ")</f>
        <v xml:space="preserve"> </v>
      </c>
      <c r="W22" s="476" t="str">
        <f>'Fun Patches'!C23</f>
        <v>&lt;List Patch Here&gt;</v>
      </c>
      <c r="X22" s="475" t="str">
        <f>IF(Summary!$AX131="E","E","")</f>
        <v/>
      </c>
      <c r="Y22" s="475" t="str">
        <f>IF(Summary!$AY131="Y","R","")</f>
        <v/>
      </c>
      <c r="AA22" s="472"/>
      <c r="AB22" s="287"/>
      <c r="AC22" s="288"/>
    </row>
    <row r="23" spans="2:29" ht="12.95" customHeight="1" thickBot="1">
      <c r="B23" s="360"/>
      <c r="C23" s="365" t="s">
        <v>614</v>
      </c>
      <c r="D23" s="334" t="str">
        <f>IF(Badges!$AB588="A","/","")</f>
        <v/>
      </c>
      <c r="E23" s="334" t="str">
        <f>IF(Badges!$AB592="A","/","")</f>
        <v/>
      </c>
      <c r="F23" s="334" t="str">
        <f>IF(Badges!$AB596="A","/","")</f>
        <v/>
      </c>
      <c r="G23" s="334" t="str">
        <f>IF(Badges!$AB600="A","/","")</f>
        <v/>
      </c>
      <c r="H23" s="334" t="str">
        <f>IF(Badges!$AB604="A","/","")</f>
        <v/>
      </c>
      <c r="I23" s="301" t="str">
        <f>IF(Summary!$AX30="E","E","")</f>
        <v/>
      </c>
      <c r="J23" s="301" t="str">
        <f>IF(Summary!$AY30="Y","R","")</f>
        <v/>
      </c>
      <c r="L23" s="360"/>
      <c r="M23" s="375" t="s">
        <v>1093</v>
      </c>
      <c r="N23" s="376"/>
      <c r="O23" s="376"/>
      <c r="P23" s="376"/>
      <c r="Q23" s="376"/>
      <c r="R23" s="377"/>
      <c r="S23" s="295" t="str">
        <f>IF(Summary!$AX82="E","E","")</f>
        <v/>
      </c>
      <c r="T23" s="295" t="str">
        <f>IF(Summary!$AY82="Y","R","")</f>
        <v/>
      </c>
      <c r="U23" s="354" t="str">
        <f>IF(COUNTIF(S24:S25,"E")=2,"C"," ")</f>
        <v xml:space="preserve"> </v>
      </c>
      <c r="W23" s="476" t="str">
        <f>'Fun Patches'!C24</f>
        <v>&lt;List Patch Here&gt;</v>
      </c>
      <c r="X23" s="475" t="str">
        <f>IF(Summary!$AX132="E","E","")</f>
        <v/>
      </c>
      <c r="Y23" s="475" t="str">
        <f>IF(Summary!$AY132="Y","R","")</f>
        <v/>
      </c>
      <c r="AA23" s="472"/>
      <c r="AB23" s="287"/>
      <c r="AC23" s="288"/>
    </row>
    <row r="24" spans="2:29" ht="12.95" customHeight="1" thickBot="1">
      <c r="B24" s="360"/>
      <c r="C24" s="365" t="s">
        <v>635</v>
      </c>
      <c r="D24" s="297" t="str">
        <f>IF(Badges!$AB611="A","/","")</f>
        <v/>
      </c>
      <c r="E24" s="297" t="str">
        <f>IF(Badges!$AB615="A","/","")</f>
        <v/>
      </c>
      <c r="F24" s="297" t="str">
        <f>IF(Badges!$AB619="A","/","")</f>
        <v/>
      </c>
      <c r="G24" s="297" t="str">
        <f>IF(Badges!$AB623="A","/","")</f>
        <v/>
      </c>
      <c r="H24" s="297" t="str">
        <f>IF(Badges!$AB627="A","/","")</f>
        <v/>
      </c>
      <c r="I24" s="295" t="str">
        <f>IF(Summary!$AX31="E","E","")</f>
        <v/>
      </c>
      <c r="J24" s="295" t="str">
        <f>IF(Summary!$AY31="Y","R","")</f>
        <v/>
      </c>
      <c r="K24" s="285" t="str">
        <f>IF(COUNT(#REF!)=2,MAX(#REF!),"")</f>
        <v/>
      </c>
      <c r="L24" s="360"/>
      <c r="M24" s="378" t="s">
        <v>948</v>
      </c>
      <c r="N24" s="379"/>
      <c r="O24" s="379"/>
      <c r="P24" s="379"/>
      <c r="Q24" s="379"/>
      <c r="R24" s="380"/>
      <c r="S24" s="293" t="str">
        <f>IF(Summary!$AX83="E","E","")</f>
        <v/>
      </c>
      <c r="T24" s="293" t="str">
        <f>IF(Summary!$AY83="Y","R","")</f>
        <v/>
      </c>
      <c r="U24" s="439"/>
      <c r="W24" s="476" t="str">
        <f>'Fun Patches'!C25</f>
        <v>&lt;List Patch Here&gt;</v>
      </c>
      <c r="X24" s="475" t="str">
        <f>IF(Summary!$AX133="E","E","")</f>
        <v/>
      </c>
      <c r="Y24" s="475" t="str">
        <f>IF(Summary!$AY133="Y","R","")</f>
        <v/>
      </c>
      <c r="AA24" s="472"/>
      <c r="AB24" s="287"/>
      <c r="AC24" s="288"/>
    </row>
    <row r="25" spans="2:29" ht="12.95" customHeight="1">
      <c r="B25" s="360"/>
      <c r="C25" s="370" t="s">
        <v>655</v>
      </c>
      <c r="D25" s="292" t="str">
        <f>IF(Badges!$AB634="A","/","")</f>
        <v/>
      </c>
      <c r="E25" s="292" t="str">
        <f>IF(Badges!$AB638="A","/","")</f>
        <v/>
      </c>
      <c r="F25" s="292" t="str">
        <f>IF(Badges!$AB642="A","/","")</f>
        <v/>
      </c>
      <c r="G25" s="292" t="str">
        <f>IF(Badges!$AB646="A","/","")</f>
        <v/>
      </c>
      <c r="H25" s="292" t="str">
        <f>IF(Badges!$AB650="A","/","")</f>
        <v/>
      </c>
      <c r="I25" s="293" t="str">
        <f>IF(Summary!$AX32="E","E","")</f>
        <v/>
      </c>
      <c r="J25" s="293" t="str">
        <f>IF(Summary!$AY32="Y","R","")</f>
        <v/>
      </c>
      <c r="L25" s="360"/>
      <c r="M25" s="375" t="s">
        <v>1094</v>
      </c>
      <c r="N25" s="376"/>
      <c r="O25" s="376"/>
      <c r="P25" s="376"/>
      <c r="Q25" s="376"/>
      <c r="R25" s="377"/>
      <c r="S25" s="293" t="str">
        <f>IF(Summary!$AX84="E","E","")</f>
        <v/>
      </c>
      <c r="T25" s="293" t="str">
        <f>IF(Summary!$AY84="Y","R","")</f>
        <v/>
      </c>
      <c r="U25" s="607" t="s">
        <v>1136</v>
      </c>
      <c r="W25" s="476" t="str">
        <f>'Fun Patches'!C26</f>
        <v>&lt;List Patch Here&gt;</v>
      </c>
      <c r="X25" s="475" t="str">
        <f>IF(Summary!$AX134="E","E","")</f>
        <v/>
      </c>
      <c r="Y25" s="475" t="str">
        <f>IF(Summary!$AY134="Y","R","")</f>
        <v/>
      </c>
      <c r="AA25" s="472"/>
      <c r="AB25" s="287"/>
      <c r="AC25" s="288"/>
    </row>
    <row r="26" spans="2:29" ht="12.95" customHeight="1">
      <c r="B26" s="360"/>
      <c r="C26" s="365" t="s">
        <v>692</v>
      </c>
      <c r="D26" s="334" t="str">
        <f>IF(Badges!$AB680="A","/","")</f>
        <v/>
      </c>
      <c r="E26" s="334" t="str">
        <f>IF(Badges!$AB684="A","/","")</f>
        <v/>
      </c>
      <c r="F26" s="334" t="str">
        <f>IF(Badges!$AB688="A","/","")</f>
        <v/>
      </c>
      <c r="G26" s="334" t="str">
        <f>IF(Badges!$AB692="A","/","")</f>
        <v/>
      </c>
      <c r="H26" s="334" t="str">
        <f>IF(Badges!$AB696="A","/","")</f>
        <v/>
      </c>
      <c r="I26" s="301" t="str">
        <f>IF(Summary!$AX34="E","E","")</f>
        <v/>
      </c>
      <c r="J26" s="301" t="str">
        <f>IF(Summary!$AY34="Y","R","")</f>
        <v/>
      </c>
      <c r="K26" s="285" t="str">
        <f>IF(COUNT(#REF!)=2,MAX(#REF!),"")</f>
        <v/>
      </c>
      <c r="L26" s="398"/>
      <c r="M26" s="398"/>
      <c r="N26" s="399"/>
      <c r="O26" s="399"/>
      <c r="P26" s="399"/>
      <c r="Q26" s="399"/>
      <c r="R26" s="399"/>
      <c r="S26" s="470"/>
      <c r="T26" s="470"/>
      <c r="U26" s="607"/>
      <c r="W26" s="476" t="str">
        <f>'Fun Patches'!C27</f>
        <v>&lt;List Patch Here&gt;</v>
      </c>
      <c r="X26" s="475" t="str">
        <f>IF(Summary!$AX135="E","E","")</f>
        <v/>
      </c>
      <c r="Y26" s="475" t="str">
        <f>IF(Summary!$AY135="Y","R","")</f>
        <v/>
      </c>
      <c r="AA26" s="472"/>
      <c r="AB26" s="287"/>
      <c r="AC26" s="288"/>
    </row>
    <row r="27" spans="2:29" ht="12.95" customHeight="1" thickBot="1">
      <c r="B27" s="360"/>
      <c r="C27" s="374" t="s">
        <v>713</v>
      </c>
      <c r="D27" s="297" t="str">
        <f>IF(Badges!$AB703="A","/","")</f>
        <v/>
      </c>
      <c r="E27" s="297" t="str">
        <f>IF(Badges!$AB707="A","/","")</f>
        <v/>
      </c>
      <c r="F27" s="297" t="str">
        <f>IF(Badges!$AB711="A","/","")</f>
        <v/>
      </c>
      <c r="G27" s="297" t="str">
        <f>IF(Badges!$AB715="A","/","")</f>
        <v/>
      </c>
      <c r="H27" s="297" t="str">
        <f>IF(Badges!$AB719="A","/","")</f>
        <v/>
      </c>
      <c r="I27" s="295" t="str">
        <f>IF(Summary!$AX35="E","E","")</f>
        <v/>
      </c>
      <c r="J27" s="295" t="str">
        <f>IF(Summary!$AY35="Y","R","")</f>
        <v/>
      </c>
      <c r="L27" s="300"/>
      <c r="M27" s="300"/>
      <c r="N27" s="300"/>
      <c r="O27" s="300"/>
      <c r="P27" s="300"/>
      <c r="Q27" s="300"/>
      <c r="R27" s="300"/>
      <c r="S27" s="307"/>
      <c r="T27" s="307"/>
      <c r="U27" s="607"/>
      <c r="W27" s="476" t="str">
        <f>'Fun Patches'!C28</f>
        <v>&lt;List Patch Here&gt;</v>
      </c>
      <c r="X27" s="475" t="str">
        <f>IF(Summary!$AX136="E","E","")</f>
        <v/>
      </c>
      <c r="Y27" s="475" t="str">
        <f>IF(Summary!$AY136="Y","R","")</f>
        <v/>
      </c>
      <c r="AA27" s="472"/>
      <c r="AB27" s="287"/>
      <c r="AC27" s="288"/>
    </row>
    <row r="28" spans="2:29" ht="12.95" customHeight="1">
      <c r="B28" s="360"/>
      <c r="C28" s="365" t="s">
        <v>734</v>
      </c>
      <c r="D28" s="292" t="str">
        <f>IF(Badges!$AB726="A","/","")</f>
        <v/>
      </c>
      <c r="E28" s="292" t="str">
        <f>IF(Badges!$AB730="A","/","")</f>
        <v/>
      </c>
      <c r="F28" s="292" t="str">
        <f>IF(Badges!$AB734="A","/","")</f>
        <v/>
      </c>
      <c r="G28" s="292" t="str">
        <f>IF(Badges!$AB738="A","/","")</f>
        <v/>
      </c>
      <c r="H28" s="292" t="str">
        <f>IF(Badges!$AB742="A","/","")</f>
        <v/>
      </c>
      <c r="I28" s="293" t="str">
        <f>IF(Summary!$AX36="E","E","")</f>
        <v/>
      </c>
      <c r="J28" s="293" t="str">
        <f>IF(Summary!$AY36="Y","R","")</f>
        <v/>
      </c>
      <c r="L28" s="611" t="str">
        <f>'Age-Level'!C117</f>
        <v>Investiture</v>
      </c>
      <c r="M28" s="611"/>
      <c r="N28" s="611"/>
      <c r="O28" s="611"/>
      <c r="P28" s="611"/>
      <c r="Q28" s="611"/>
      <c r="R28" s="613"/>
      <c r="S28" s="293" t="str">
        <f>IF(Summary!$AX108="E","E","")</f>
        <v/>
      </c>
      <c r="T28" s="293" t="str">
        <f>IF(Summary!$AY108="Y","R","")</f>
        <v/>
      </c>
      <c r="U28" s="607"/>
      <c r="W28" s="476" t="str">
        <f>'Fun Patches'!C29</f>
        <v>&lt;List Patch Here&gt;</v>
      </c>
      <c r="X28" s="475" t="str">
        <f>IF(Summary!$AX137="E","E","")</f>
        <v/>
      </c>
      <c r="Y28" s="475" t="str">
        <f>IF(Summary!$AY137="Y","R","")</f>
        <v/>
      </c>
      <c r="AA28" s="472"/>
      <c r="AB28" s="287"/>
      <c r="AC28" s="288"/>
    </row>
    <row r="29" spans="2:29" ht="12.95" customHeight="1">
      <c r="B29" s="360"/>
      <c r="C29" s="365" t="s">
        <v>1059</v>
      </c>
      <c r="D29" s="334" t="str">
        <f>IF(Badges!$AB103="A","/","")</f>
        <v/>
      </c>
      <c r="E29" s="334" t="str">
        <f>IF(Badges!$AB107="A","/","")</f>
        <v/>
      </c>
      <c r="F29" s="334" t="str">
        <f>IF(Badges!$AB111="A","/","")</f>
        <v/>
      </c>
      <c r="G29" s="334" t="str">
        <f>IF(Badges!$AB115="A","/","")</f>
        <v/>
      </c>
      <c r="H29" s="334" t="str">
        <f>IF(Badges!$AB119="A","/","")</f>
        <v/>
      </c>
      <c r="I29" s="301" t="str">
        <f>IF(Summary!$AX8="E","E","")</f>
        <v/>
      </c>
      <c r="J29" s="301" t="str">
        <f>IF(Summary!$AY8="Y","R","")</f>
        <v/>
      </c>
      <c r="L29" s="611" t="str">
        <f>'Age-Level'!C118</f>
        <v>Rededication (1st year)</v>
      </c>
      <c r="M29" s="611"/>
      <c r="N29" s="611"/>
      <c r="O29" s="611"/>
      <c r="P29" s="611"/>
      <c r="Q29" s="611"/>
      <c r="R29" s="613"/>
      <c r="S29" s="293" t="str">
        <f>IF(Summary!$AX109="E","E","")</f>
        <v/>
      </c>
      <c r="T29" s="293" t="str">
        <f>IF(Summary!$AY109="Y","R","")</f>
        <v/>
      </c>
      <c r="U29" s="607"/>
      <c r="W29" s="476" t="str">
        <f>'Fun Patches'!C30</f>
        <v>&lt;List Patch Here&gt;</v>
      </c>
      <c r="X29" s="475" t="str">
        <f>IF(Summary!$AX138="E","E","")</f>
        <v/>
      </c>
      <c r="Y29" s="475" t="str">
        <f>IF(Summary!$AY138="Y","R","")</f>
        <v/>
      </c>
      <c r="AA29" s="472"/>
      <c r="AB29" s="287"/>
      <c r="AC29" s="288"/>
    </row>
    <row r="30" spans="2:29" ht="12.95" customHeight="1" thickBot="1">
      <c r="B30" s="360"/>
      <c r="C30" s="369" t="s">
        <v>1095</v>
      </c>
      <c r="D30" s="297" t="str">
        <f>IF(Badges!$AB749="A","/","")</f>
        <v/>
      </c>
      <c r="E30" s="297" t="str">
        <f>IF(Badges!$AB753="A","/","")</f>
        <v/>
      </c>
      <c r="F30" s="297" t="str">
        <f>IF(Badges!$AB757="A","/","")</f>
        <v/>
      </c>
      <c r="G30" s="297" t="str">
        <f>IF(Badges!$AB761="A","/","")</f>
        <v/>
      </c>
      <c r="H30" s="297" t="str">
        <f>IF(Badges!$AB765="A","/","")</f>
        <v/>
      </c>
      <c r="I30" s="295" t="str">
        <f>IF(Summary!$AX37="E","E","")</f>
        <v/>
      </c>
      <c r="J30" s="295" t="str">
        <f>IF(Summary!$AY37="Y","R","")</f>
        <v/>
      </c>
      <c r="L30" s="611" t="str">
        <f>'Age-Level'!C119</f>
        <v>Rededication (2nd year)</v>
      </c>
      <c r="M30" s="611"/>
      <c r="N30" s="611"/>
      <c r="O30" s="611"/>
      <c r="P30" s="611"/>
      <c r="Q30" s="611"/>
      <c r="R30" s="613"/>
      <c r="S30" s="293" t="str">
        <f>IF(Summary!$AX110="E","E","")</f>
        <v/>
      </c>
      <c r="T30" s="293" t="str">
        <f>IF(Summary!$AY110="Y","R","")</f>
        <v/>
      </c>
      <c r="U30" s="607"/>
      <c r="W30" s="476" t="str">
        <f>'Fun Patches'!C31</f>
        <v>&lt;List Patch Here&gt;</v>
      </c>
      <c r="X30" s="475" t="str">
        <f>IF(Summary!$AX139="E","E","")</f>
        <v/>
      </c>
      <c r="Y30" s="475" t="str">
        <f>IF(Summary!$AY139="Y","R","")</f>
        <v/>
      </c>
      <c r="AA30" s="472"/>
      <c r="AB30" s="287"/>
      <c r="AC30" s="288"/>
    </row>
    <row r="31" spans="2:29" ht="12.95" customHeight="1">
      <c r="B31" s="360"/>
      <c r="C31" s="370" t="s">
        <v>756</v>
      </c>
      <c r="D31" s="292" t="str">
        <f>IF(Badges!$AB772="A","/","")</f>
        <v/>
      </c>
      <c r="E31" s="292" t="str">
        <f>IF(Badges!$AB776="A","/","")</f>
        <v/>
      </c>
      <c r="F31" s="292" t="str">
        <f>IF(Badges!$AB780="A","/","")</f>
        <v/>
      </c>
      <c r="G31" s="292" t="str">
        <f>IF(Badges!$AB784="A","/","")</f>
        <v/>
      </c>
      <c r="H31" s="292" t="str">
        <f>IF(Badges!$AB788="A","/","")</f>
        <v/>
      </c>
      <c r="I31" s="293" t="str">
        <f>IF(Summary!$AX38="E","E","")</f>
        <v/>
      </c>
      <c r="J31" s="293" t="str">
        <f>IF(Summary!$AY38="Y","R","")</f>
        <v/>
      </c>
      <c r="L31" s="611" t="str">
        <f>'Age-Level'!C120</f>
        <v>Rededication (3rd year)</v>
      </c>
      <c r="M31" s="611"/>
      <c r="N31" s="611"/>
      <c r="O31" s="611"/>
      <c r="P31" s="611"/>
      <c r="Q31" s="611"/>
      <c r="R31" s="613"/>
      <c r="S31" s="293" t="str">
        <f>IF(Summary!$AX111="E","E","")</f>
        <v/>
      </c>
      <c r="T31" s="293" t="str">
        <f>IF(Summary!$AY111="Y","R","")</f>
        <v/>
      </c>
      <c r="U31" s="607"/>
      <c r="W31" s="476" t="str">
        <f>'Fun Patches'!C32</f>
        <v>&lt;List Patch Here&gt;</v>
      </c>
      <c r="X31" s="475" t="str">
        <f>IF(Summary!$AX140="E","E","")</f>
        <v/>
      </c>
      <c r="Y31" s="475" t="str">
        <f>IF(Summary!$AY140="Y","R","")</f>
        <v/>
      </c>
      <c r="AA31" s="472"/>
      <c r="AB31" s="287"/>
      <c r="AC31" s="288"/>
    </row>
    <row r="32" spans="2:29" ht="12.95" customHeight="1" thickBot="1">
      <c r="B32" s="360"/>
      <c r="C32" s="374" t="s">
        <v>777</v>
      </c>
      <c r="D32" s="297" t="str">
        <f>IF(Badges!$AB791="C","/","")</f>
        <v/>
      </c>
      <c r="E32" s="297" t="str">
        <f>IF(Badges!$AB792="C","/","")</f>
        <v/>
      </c>
      <c r="F32" s="297" t="str">
        <f>IF(Badges!$AB793="C","/","")</f>
        <v/>
      </c>
      <c r="G32" s="297" t="str">
        <f>IF(Badges!$AB794="C","/","")</f>
        <v/>
      </c>
      <c r="H32" s="297" t="str">
        <f>IF(Badges!$AB795="C","/","")</f>
        <v/>
      </c>
      <c r="I32" s="295" t="str">
        <f>IF(Summary!$AX39="E","E","")</f>
        <v/>
      </c>
      <c r="J32" s="295" t="str">
        <f>IF(Summary!$AY39="Y","R","")</f>
        <v/>
      </c>
      <c r="L32" s="398"/>
      <c r="M32" s="398"/>
      <c r="N32" s="399"/>
      <c r="O32" s="399"/>
      <c r="P32" s="399"/>
      <c r="Q32" s="399"/>
      <c r="R32" s="399"/>
      <c r="S32" s="470"/>
      <c r="T32" s="470"/>
      <c r="U32" s="607"/>
      <c r="W32" s="476" t="str">
        <f>'Fun Patches'!C33</f>
        <v>&lt;List Patch Here&gt;</v>
      </c>
      <c r="X32" s="475" t="str">
        <f>IF(Summary!$AX141="E","E","")</f>
        <v/>
      </c>
      <c r="Y32" s="475" t="str">
        <f>IF(Summary!$AY141="Y","R","")</f>
        <v/>
      </c>
      <c r="AA32" s="472"/>
      <c r="AB32" s="287"/>
      <c r="AC32" s="288"/>
    </row>
    <row r="33" spans="2:29" ht="12.95" customHeight="1">
      <c r="B33" s="360"/>
      <c r="C33" s="361" t="s">
        <v>1096</v>
      </c>
      <c r="D33" s="292" t="str">
        <f>IF(Badges!$AB802="A","/","")</f>
        <v/>
      </c>
      <c r="E33" s="292" t="str">
        <f>IF(Badges!$AB806="A","/","")</f>
        <v/>
      </c>
      <c r="F33" s="292" t="str">
        <f>IF(Badges!$AB810="A","/","")</f>
        <v/>
      </c>
      <c r="G33" s="292" t="str">
        <f>IF(Badges!$AB814="A","/","")</f>
        <v/>
      </c>
      <c r="H33" s="292" t="str">
        <f>IF(Badges!$AB818="A","/","")</f>
        <v/>
      </c>
      <c r="I33" s="293" t="str">
        <f>IF(Summary!$AX40="E","E","")</f>
        <v/>
      </c>
      <c r="J33" s="293" t="str">
        <f>IF(Summary!$AY40="Y","R","")</f>
        <v/>
      </c>
      <c r="L33" s="300"/>
      <c r="M33" s="300"/>
      <c r="N33" s="300"/>
      <c r="O33" s="300"/>
      <c r="P33" s="300"/>
      <c r="Q33" s="300"/>
      <c r="R33" s="300"/>
      <c r="S33" s="307"/>
      <c r="T33" s="307"/>
      <c r="U33" s="607"/>
      <c r="W33" s="476" t="str">
        <f>'Fun Patches'!C34</f>
        <v>&lt;List Patch Here&gt;</v>
      </c>
      <c r="X33" s="475" t="str">
        <f>IF(Summary!$AX142="E","E","")</f>
        <v/>
      </c>
      <c r="Y33" s="475" t="str">
        <f>IF(Summary!$AY142="Y","R","")</f>
        <v/>
      </c>
      <c r="AA33" s="472"/>
      <c r="AB33" s="287"/>
      <c r="AC33" s="288"/>
    </row>
    <row r="34" spans="2:29" ht="12.95" customHeight="1">
      <c r="B34" s="360"/>
      <c r="C34" s="369" t="s">
        <v>1060</v>
      </c>
      <c r="D34" s="334" t="str">
        <f>IF(Badges!$AB825="A","/","")</f>
        <v/>
      </c>
      <c r="E34" s="334" t="str">
        <f>IF(Badges!$AB829="A","/","")</f>
        <v/>
      </c>
      <c r="F34" s="334" t="str">
        <f>IF(Badges!$AB833="A","/","")</f>
        <v/>
      </c>
      <c r="G34" s="334" t="str">
        <f>IF(Badges!$AB837="A","/","")</f>
        <v/>
      </c>
      <c r="H34" s="334" t="str">
        <f>IF(Badges!$AB841="A","/","")</f>
        <v/>
      </c>
      <c r="I34" s="301" t="str">
        <f>IF(Summary!$AX41="E","E","")</f>
        <v/>
      </c>
      <c r="J34" s="301" t="str">
        <f>IF(Summary!$AY41="Y","R","")</f>
        <v/>
      </c>
      <c r="L34" s="612" t="str">
        <f>'Council Own'!B6</f>
        <v>&lt;&lt;List Badge 1 Here&gt;&gt;</v>
      </c>
      <c r="M34" s="613"/>
      <c r="N34" s="292" t="str">
        <f>IF('Council Own'!$AB11="A","/","")</f>
        <v/>
      </c>
      <c r="O34" s="292" t="str">
        <f>IF('Council Own'!$AB15="A","/","")</f>
        <v/>
      </c>
      <c r="P34" s="292" t="str">
        <f>IF('Council Own'!$AB19="A","/","")</f>
        <v/>
      </c>
      <c r="Q34" s="292" t="str">
        <f>IF('Council Own'!$AB23="A","/","")</f>
        <v/>
      </c>
      <c r="R34" s="292" t="str">
        <f>IF('Council Own'!$AB27="A","/","")</f>
        <v/>
      </c>
      <c r="S34" s="293" t="str">
        <f>IF(Summary!$AX86="E","E","")</f>
        <v/>
      </c>
      <c r="T34" s="308" t="str">
        <f>IF(Summary!$AY86="Y","R","")</f>
        <v/>
      </c>
      <c r="U34" s="607"/>
      <c r="W34" s="476" t="str">
        <f>'Fun Patches'!C35</f>
        <v>&lt;List Patch Here&gt;</v>
      </c>
      <c r="X34" s="475" t="str">
        <f>IF(Summary!$AX143="E","E","")</f>
        <v/>
      </c>
      <c r="Y34" s="475" t="str">
        <f>IF(Summary!$AY143="Y","R","")</f>
        <v/>
      </c>
      <c r="AA34" s="472"/>
      <c r="AB34" s="287"/>
      <c r="AC34" s="288"/>
    </row>
    <row r="35" spans="2:29" ht="12.95" customHeight="1">
      <c r="L35" s="612" t="str">
        <f>'Council Own'!B30</f>
        <v>&lt;&lt;List Badge 2 Here&gt;&gt;</v>
      </c>
      <c r="M35" s="613"/>
      <c r="N35" s="292" t="str">
        <f>IF('Council Own'!$AB35="A","/","")</f>
        <v/>
      </c>
      <c r="O35" s="292" t="str">
        <f>IF('Council Own'!$AB39="A","/","")</f>
        <v/>
      </c>
      <c r="P35" s="292" t="str">
        <f>IF('Council Own'!$AB43="A","/","")</f>
        <v/>
      </c>
      <c r="Q35" s="292" t="str">
        <f>IF('Council Own'!$AB47="A","/","")</f>
        <v/>
      </c>
      <c r="R35" s="292" t="str">
        <f>IF('Council Own'!$AB51="A","/","")</f>
        <v/>
      </c>
      <c r="S35" s="293" t="str">
        <f>IF(Summary!$AX87="E","E","")</f>
        <v/>
      </c>
      <c r="T35" s="308" t="str">
        <f>IF(Summary!$AY87="Y","R","")</f>
        <v/>
      </c>
      <c r="U35" s="607"/>
      <c r="W35" s="476" t="str">
        <f>'Fun Patches'!C36</f>
        <v>&lt;List Patch Here&gt;</v>
      </c>
      <c r="X35" s="475" t="str">
        <f>IF(Summary!$AX144="E","E","")</f>
        <v/>
      </c>
      <c r="Y35" s="475" t="str">
        <f>IF(Summary!$AY144="Y","R","")</f>
        <v/>
      </c>
      <c r="AA35" s="472"/>
      <c r="AB35" s="287"/>
      <c r="AC35" s="288"/>
    </row>
    <row r="36" spans="2:29" ht="12.95" customHeight="1">
      <c r="L36" s="614" t="str">
        <f>'Council Own'!B54</f>
        <v>&lt;&lt;List Badge 3 Here&gt;&gt;</v>
      </c>
      <c r="M36" s="615"/>
      <c r="N36" s="334" t="str">
        <f>IF('Council Own'!$AB59="A","/","")</f>
        <v/>
      </c>
      <c r="O36" s="334" t="str">
        <f>IF('Council Own'!$AB63="A","/","")</f>
        <v/>
      </c>
      <c r="P36" s="334" t="str">
        <f>IF('Council Own'!$AB67="A","/","")</f>
        <v/>
      </c>
      <c r="Q36" s="334" t="str">
        <f>IF('Council Own'!$AB71="A","/","")</f>
        <v/>
      </c>
      <c r="R36" s="334" t="str">
        <f>IF('Council Own'!$AB75="A","/","")</f>
        <v/>
      </c>
      <c r="S36" s="301" t="str">
        <f>IF(Summary!$AX88="E","E","")</f>
        <v/>
      </c>
      <c r="T36" s="335" t="str">
        <f>IF(Summary!$AY88="Y","R","")</f>
        <v/>
      </c>
      <c r="U36" s="607"/>
      <c r="W36" s="476" t="str">
        <f>'Fun Patches'!C37</f>
        <v>&lt;List Patch Here&gt;</v>
      </c>
      <c r="X36" s="475" t="str">
        <f>IF(Summary!$AX145="E","E","")</f>
        <v/>
      </c>
      <c r="Y36" s="475" t="str">
        <f>IF(Summary!$AY145="Y","R","")</f>
        <v/>
      </c>
      <c r="AA36" s="472"/>
      <c r="AB36" s="287"/>
      <c r="AC36" s="288"/>
    </row>
    <row r="37" spans="2:29" ht="12.95" customHeight="1">
      <c r="B37" s="382"/>
      <c r="C37" s="361" t="s">
        <v>509</v>
      </c>
      <c r="D37" s="292" t="str">
        <f>IF(Badges!$AB473="A","/","")</f>
        <v/>
      </c>
      <c r="E37" s="292" t="str">
        <f>IF(Badges!$AB477="A","/","")</f>
        <v/>
      </c>
      <c r="F37" s="292" t="str">
        <f>IF(Badges!$AB481="A","/","")</f>
        <v/>
      </c>
      <c r="G37" s="292" t="str">
        <f>IF(Badges!$AB485="A","/","")</f>
        <v/>
      </c>
      <c r="H37" s="292" t="str">
        <f>IF(Badges!$AB489="A","/","")</f>
        <v/>
      </c>
      <c r="I37" s="293" t="str">
        <f>IF(Summary!$AX25="E","E","")</f>
        <v/>
      </c>
      <c r="J37" s="293" t="str">
        <f>IF(Summary!$AY25="Y","R","")</f>
        <v/>
      </c>
      <c r="L37" s="614" t="str">
        <f>'Council Own'!B78</f>
        <v>&lt;&lt;List Badge 4 Here&gt;&gt;</v>
      </c>
      <c r="M37" s="615"/>
      <c r="N37" s="334" t="str">
        <f>IF('Council Own'!$AB83="A","/","")</f>
        <v/>
      </c>
      <c r="O37" s="334" t="str">
        <f>IF('Council Own'!$AB87="A","/","")</f>
        <v/>
      </c>
      <c r="P37" s="334" t="str">
        <f>IF('Council Own'!$AB91="A","/","")</f>
        <v/>
      </c>
      <c r="Q37" s="334" t="str">
        <f>IF('Council Own'!$AB95="A","/","")</f>
        <v/>
      </c>
      <c r="R37" s="334" t="str">
        <f>IF('Council Own'!$AB99="A","/","")</f>
        <v/>
      </c>
      <c r="S37" s="301" t="str">
        <f>IF(Summary!$AX89="E","E","")</f>
        <v/>
      </c>
      <c r="T37" s="335" t="str">
        <f>IF(Summary!$AY89="Y","R","")</f>
        <v/>
      </c>
      <c r="U37" s="607"/>
      <c r="W37" s="476" t="str">
        <f>'Fun Patches'!C38</f>
        <v>&lt;List Patch Here&gt;</v>
      </c>
      <c r="X37" s="475" t="str">
        <f>IF(Summary!$AX146="E","E","")</f>
        <v/>
      </c>
      <c r="Y37" s="475" t="str">
        <f>IF(Summary!$AY146="Y","R","")</f>
        <v/>
      </c>
      <c r="AA37" s="472"/>
      <c r="AB37" s="287"/>
      <c r="AC37" s="288"/>
    </row>
    <row r="38" spans="2:29" ht="12.95" customHeight="1" thickBot="1">
      <c r="B38" s="383"/>
      <c r="C38" s="374" t="s">
        <v>676</v>
      </c>
      <c r="D38" s="297" t="str">
        <f>IF(Badges!$AB657="A","/","")</f>
        <v/>
      </c>
      <c r="E38" s="297" t="str">
        <f>IF(Badges!$AB661="A","/","")</f>
        <v/>
      </c>
      <c r="F38" s="297" t="str">
        <f>IF(Badges!$AB665="A","/","")</f>
        <v/>
      </c>
      <c r="G38" s="297" t="str">
        <f>IF(Badges!$AB669="A","/","")</f>
        <v/>
      </c>
      <c r="H38" s="297" t="str">
        <f>IF(Badges!$AB673="A","/","")</f>
        <v/>
      </c>
      <c r="I38" s="295" t="str">
        <f>IF(Summary!$AX33="E","E","")</f>
        <v/>
      </c>
      <c r="J38" s="295" t="str">
        <f>IF(Summary!$AY33="Y","R","")</f>
        <v/>
      </c>
      <c r="L38" s="614" t="str">
        <f>'Council Own'!B102</f>
        <v>&lt;&lt;List Badge 5 Here&gt;&gt;</v>
      </c>
      <c r="M38" s="615"/>
      <c r="N38" s="334" t="str">
        <f>IF('Council Own'!$AB107="A","/","")</f>
        <v/>
      </c>
      <c r="O38" s="334" t="str">
        <f>IF('Council Own'!$AB111="A","/","")</f>
        <v/>
      </c>
      <c r="P38" s="334" t="str">
        <f>IF('Council Own'!$AB115="A","/","")</f>
        <v/>
      </c>
      <c r="Q38" s="334" t="str">
        <f>IF('Council Own'!$AB119="A","/","")</f>
        <v/>
      </c>
      <c r="R38" s="334" t="str">
        <f>IF('Council Own'!$AB123="A","/","")</f>
        <v/>
      </c>
      <c r="S38" s="301" t="str">
        <f>IF(Summary!$AX90="E","E","")</f>
        <v/>
      </c>
      <c r="T38" s="335" t="str">
        <f>IF(Summary!$AY90="Y","R","")</f>
        <v/>
      </c>
      <c r="U38" s="607"/>
      <c r="W38" s="476" t="str">
        <f>'Fun Patches'!C39</f>
        <v>&lt;List Patch Here&gt;</v>
      </c>
      <c r="X38" s="475" t="str">
        <f>IF(Summary!$AX147="E","E","")</f>
        <v/>
      </c>
      <c r="Y38" s="475" t="str">
        <f>IF(Summary!$AY147="Y","R","")</f>
        <v/>
      </c>
      <c r="AA38" s="472"/>
      <c r="AB38" s="287"/>
      <c r="AC38" s="288"/>
    </row>
    <row r="39" spans="2:29" ht="12.95" customHeight="1">
      <c r="B39" s="383"/>
      <c r="C39" s="361" t="s">
        <v>498</v>
      </c>
      <c r="D39" s="292" t="str">
        <f>IF(Badges!$AB458="A","/","")</f>
        <v/>
      </c>
      <c r="E39" s="292" t="str">
        <f>IF(Badges!$AB460="A","/","")</f>
        <v/>
      </c>
      <c r="F39" s="292" t="str">
        <f>IF(Badges!$AB462="A","/","")</f>
        <v/>
      </c>
      <c r="G39" s="292" t="str">
        <f>IF(Badges!$AB464="A","/","")</f>
        <v/>
      </c>
      <c r="H39" s="292" t="str">
        <f>IF(Badges!$AB466="A","/","")</f>
        <v/>
      </c>
      <c r="I39" s="293" t="str">
        <f>IF(Summary!$AX24="E","E","")</f>
        <v/>
      </c>
      <c r="J39" s="293" t="str">
        <f>IF(Summary!$AY24="Y","R","")</f>
        <v/>
      </c>
      <c r="L39" s="614" t="str">
        <f>'Council Own'!B125</f>
        <v>&lt;&lt;List Badge 6 Here&gt;&gt;</v>
      </c>
      <c r="M39" s="615"/>
      <c r="N39" s="334" t="str">
        <f>IF('Council Own'!$AB130="A","/","")</f>
        <v/>
      </c>
      <c r="O39" s="334" t="str">
        <f>IF('Council Own'!$AB134="A","/","")</f>
        <v/>
      </c>
      <c r="P39" s="334" t="str">
        <f>IF('Council Own'!$AB138="A","/","")</f>
        <v/>
      </c>
      <c r="Q39" s="334" t="str">
        <f>IF('Council Own'!$AB142="A","/","")</f>
        <v/>
      </c>
      <c r="R39" s="334" t="str">
        <f>IF('Council Own'!$AB146="A","/","")</f>
        <v/>
      </c>
      <c r="S39" s="301" t="str">
        <f>IF(Summary!$AX91="E","E","")</f>
        <v/>
      </c>
      <c r="T39" s="335" t="str">
        <f>IF(Summary!$AY91="Y","R","")</f>
        <v/>
      </c>
      <c r="U39" s="607"/>
      <c r="W39" s="476" t="str">
        <f>'Fun Patches'!C40</f>
        <v>&lt;List Patch Here&gt;</v>
      </c>
      <c r="X39" s="475" t="str">
        <f>IF(Summary!$AX148="E","E","")</f>
        <v/>
      </c>
      <c r="Y39" s="475" t="str">
        <f>IF(Summary!$AY148="Y","R","")</f>
        <v/>
      </c>
      <c r="AA39" s="472"/>
      <c r="AB39" s="287"/>
      <c r="AC39" s="288"/>
    </row>
    <row r="40" spans="2:29" ht="12.95" customHeight="1">
      <c r="B40" s="384"/>
      <c r="C40" s="369" t="s">
        <v>340</v>
      </c>
      <c r="D40" s="292" t="str">
        <f>IF(Badges!$AB284="A","/","")</f>
        <v/>
      </c>
      <c r="E40" s="292" t="str">
        <f>IF(Badges!$AB286="A","/","")</f>
        <v/>
      </c>
      <c r="F40" s="292" t="str">
        <f>IF(Badges!$AB288="A","/","")</f>
        <v/>
      </c>
      <c r="G40" s="292" t="str">
        <f>IF(Badges!$AB290="A","/","")</f>
        <v/>
      </c>
      <c r="H40" s="292" t="str">
        <f>IF(Badges!$AB292="A","/","")</f>
        <v/>
      </c>
      <c r="I40" s="293" t="str">
        <f>IF(Summary!$AX16="E","E","")</f>
        <v/>
      </c>
      <c r="J40" s="293" t="str">
        <f>IF(Summary!$AY16="Y","R","")</f>
        <v/>
      </c>
      <c r="L40" s="614" t="str">
        <f>'Council Own'!B149</f>
        <v>&lt;&lt;List Badge 7 Here&gt;&gt;</v>
      </c>
      <c r="M40" s="615"/>
      <c r="N40" s="334" t="str">
        <f>IF('Council Own'!$AB154="A","/","")</f>
        <v/>
      </c>
      <c r="O40" s="334" t="str">
        <f>IF('Council Own'!$AB158="A","/","")</f>
        <v/>
      </c>
      <c r="P40" s="334" t="str">
        <f>IF('Council Own'!$AB162="A","/","")</f>
        <v/>
      </c>
      <c r="Q40" s="334" t="str">
        <f>IF('Council Own'!$AB166="A","/","")</f>
        <v/>
      </c>
      <c r="R40" s="334" t="str">
        <f>IF('Council Own'!$AB170="A","/","")</f>
        <v/>
      </c>
      <c r="S40" s="301" t="str">
        <f>IF(Summary!$AX92="E","E","")</f>
        <v/>
      </c>
      <c r="T40" s="335" t="str">
        <f>IF(Summary!$AY92="Y","R","")</f>
        <v/>
      </c>
      <c r="U40" s="607"/>
      <c r="W40" s="476" t="str">
        <f>'Fun Patches'!C41</f>
        <v>&lt;List Patch Here&gt;</v>
      </c>
      <c r="X40" s="475" t="str">
        <f>IF(Summary!$AX149="E","E","")</f>
        <v/>
      </c>
      <c r="Y40" s="475" t="str">
        <f>IF(Summary!$AY149="Y","R","")</f>
        <v/>
      </c>
      <c r="AA40" s="472"/>
      <c r="AB40" s="287"/>
      <c r="AC40" s="288"/>
    </row>
    <row r="41" spans="2:29" ht="12.95" customHeight="1">
      <c r="L41" s="614" t="str">
        <f>'Council Own'!B173</f>
        <v>&lt;&lt;List Badge 8 Here&gt;&gt;</v>
      </c>
      <c r="M41" s="615"/>
      <c r="N41" s="334" t="str">
        <f>IF('Council Own'!$AB178="A","/","")</f>
        <v/>
      </c>
      <c r="O41" s="334" t="str">
        <f>IF('Council Own'!$AB182="A","/","")</f>
        <v/>
      </c>
      <c r="P41" s="334" t="str">
        <f>IF('Council Own'!$AB186="A","/","")</f>
        <v/>
      </c>
      <c r="Q41" s="334" t="str">
        <f>IF('Council Own'!$AB190="A","/","")</f>
        <v/>
      </c>
      <c r="R41" s="334" t="str">
        <f>IF('Council Own'!$AB194="A","/","")</f>
        <v/>
      </c>
      <c r="S41" s="301" t="str">
        <f>IF(Summary!$AX93="E","E","")</f>
        <v/>
      </c>
      <c r="T41" s="335" t="str">
        <f>IF(Summary!$AY93="Y","R","")</f>
        <v/>
      </c>
      <c r="U41" s="607"/>
      <c r="W41" s="476" t="str">
        <f>'Fun Patches'!C42</f>
        <v>&lt;List Patch Here&gt;</v>
      </c>
      <c r="X41" s="475" t="str">
        <f>IF(Summary!$AX150="E","E","")</f>
        <v/>
      </c>
      <c r="Y41" s="475" t="str">
        <f>IF(Summary!$AY150="Y","R","")</f>
        <v/>
      </c>
      <c r="AA41" s="472"/>
      <c r="AB41" s="287"/>
      <c r="AC41" s="288"/>
    </row>
    <row r="42" spans="2:29" ht="12.95" customHeight="1">
      <c r="L42" s="614" t="str">
        <f>'Council Own'!B197</f>
        <v>&lt;&lt;List Badge 9 Here&gt;&gt;</v>
      </c>
      <c r="M42" s="615"/>
      <c r="N42" s="334" t="str">
        <f>IF('Council Own'!$AB202="A","/","")</f>
        <v/>
      </c>
      <c r="O42" s="334" t="str">
        <f>IF('Council Own'!$AB206="A","/","")</f>
        <v/>
      </c>
      <c r="P42" s="334" t="str">
        <f>IF('Council Own'!$AB210="A","/","")</f>
        <v/>
      </c>
      <c r="Q42" s="334" t="str">
        <f>IF('Council Own'!$AB214="A","/","")</f>
        <v/>
      </c>
      <c r="R42" s="334" t="str">
        <f>IF('Council Own'!$AB218="A","/","")</f>
        <v/>
      </c>
      <c r="S42" s="301" t="str">
        <f>IF(Summary!$AX94="E","E","")</f>
        <v/>
      </c>
      <c r="T42" s="335" t="str">
        <f>IF(Summary!$AY94="Y","R","")</f>
        <v/>
      </c>
      <c r="U42" s="607"/>
      <c r="W42" s="476" t="str">
        <f>'Fun Patches'!C43</f>
        <v>&lt;List Patch Here&gt;</v>
      </c>
      <c r="X42" s="475" t="str">
        <f>IF(Summary!$AX151="E","E","")</f>
        <v/>
      </c>
      <c r="Y42" s="475" t="str">
        <f>IF(Summary!$AY151="Y","R","")</f>
        <v/>
      </c>
      <c r="AA42" s="472"/>
      <c r="AB42" s="287"/>
      <c r="AC42" s="288"/>
    </row>
    <row r="43" spans="2:29" ht="12.95" customHeight="1">
      <c r="B43" s="360"/>
      <c r="C43" s="361" t="s">
        <v>1061</v>
      </c>
      <c r="D43" s="292" t="str">
        <f>IF(Badges!$AB846="C","/","")</f>
        <v/>
      </c>
      <c r="E43" s="292" t="str">
        <f>IF(Badges!$AB847="C","/","")</f>
        <v/>
      </c>
      <c r="F43" s="292" t="str">
        <f>IF(Badges!$AB848="C","/","")</f>
        <v/>
      </c>
      <c r="G43" s="292" t="str">
        <f>IF(Badges!$AB849="C","/","")</f>
        <v/>
      </c>
      <c r="H43" s="292" t="str">
        <f>IF(Badges!$AB850="C","/","")</f>
        <v/>
      </c>
      <c r="I43" s="293" t="str">
        <f>IF(Summary!$AX43="E","E","")</f>
        <v/>
      </c>
      <c r="J43" s="293" t="str">
        <f>IF(Summary!$AY43="Y","R","")</f>
        <v/>
      </c>
      <c r="L43" s="614" t="str">
        <f>'Council Own'!B221</f>
        <v>&lt;&lt;List Badge 10 Here&gt;&gt;</v>
      </c>
      <c r="M43" s="615"/>
      <c r="N43" s="334" t="str">
        <f>IF('Council Own'!$AB226="A","/","")</f>
        <v/>
      </c>
      <c r="O43" s="334" t="str">
        <f>IF('Council Own'!$AB230="A","/","")</f>
        <v/>
      </c>
      <c r="P43" s="334" t="str">
        <f>IF('Council Own'!$AB234="A","/","")</f>
        <v/>
      </c>
      <c r="Q43" s="334" t="str">
        <f>IF('Council Own'!$AB238="A","/","")</f>
        <v/>
      </c>
      <c r="R43" s="334" t="str">
        <f>IF('Council Own'!$AB242="A","/","")</f>
        <v/>
      </c>
      <c r="S43" s="301" t="str">
        <f>IF(Summary!$AX95="E","E","")</f>
        <v/>
      </c>
      <c r="T43" s="335" t="str">
        <f>IF(Summary!$AY95="Y","R","")</f>
        <v/>
      </c>
      <c r="U43" s="607"/>
      <c r="W43" s="476" t="str">
        <f>'Fun Patches'!C44</f>
        <v>&lt;List Patch Here&gt;</v>
      </c>
      <c r="X43" s="475" t="str">
        <f>IF(Summary!$AX152="E","E","")</f>
        <v/>
      </c>
      <c r="Y43" s="475" t="str">
        <f>IF(Summary!$AY152="Y","R","")</f>
        <v/>
      </c>
      <c r="AA43" s="472"/>
      <c r="AB43" s="287"/>
      <c r="AC43" s="288"/>
    </row>
    <row r="44" spans="2:29" ht="12.95" customHeight="1">
      <c r="B44" s="360"/>
      <c r="C44" s="365" t="s">
        <v>1062</v>
      </c>
      <c r="D44" s="292" t="str">
        <f>IF(Badges!$AB853="C","/","")</f>
        <v/>
      </c>
      <c r="E44" s="292" t="str">
        <f>IF(Badges!$AB854="C","/","")</f>
        <v/>
      </c>
      <c r="F44" s="292" t="str">
        <f>IF(Badges!$AB855="C","/","")</f>
        <v/>
      </c>
      <c r="G44" s="292" t="str">
        <f>IF(Badges!$AB856="C","/","")</f>
        <v/>
      </c>
      <c r="H44" s="292" t="str">
        <f>IF(Badges!$AB857="C","/","")</f>
        <v/>
      </c>
      <c r="I44" s="293" t="str">
        <f>IF(Summary!$AX44="E","E","")</f>
        <v/>
      </c>
      <c r="J44" s="293" t="str">
        <f>IF(Summary!$AY44="Y","R","")</f>
        <v/>
      </c>
      <c r="U44" s="607"/>
      <c r="W44" s="476" t="str">
        <f>'Fun Patches'!C45</f>
        <v>&lt;List Patch Here&gt;</v>
      </c>
      <c r="X44" s="475" t="str">
        <f>IF(Summary!$AX153="E","E","")</f>
        <v/>
      </c>
      <c r="Y44" s="475" t="str">
        <f>IF(Summary!$AY153="Y","R","")</f>
        <v/>
      </c>
      <c r="AA44" s="472"/>
      <c r="AB44" s="287"/>
      <c r="AC44" s="288"/>
    </row>
    <row r="45" spans="2:29" ht="12.95" customHeight="1" thickBot="1">
      <c r="B45" s="360"/>
      <c r="C45" s="374" t="s">
        <v>1063</v>
      </c>
      <c r="D45" s="297" t="str">
        <f>IF(Badges!$AB860="C","/","")</f>
        <v/>
      </c>
      <c r="E45" s="297" t="str">
        <f>IF(Badges!$AB861="C","/","")</f>
        <v/>
      </c>
      <c r="F45" s="297" t="str">
        <f>IF(Badges!$AB862="C","/","")</f>
        <v/>
      </c>
      <c r="G45" s="297" t="str">
        <f>IF(Badges!$AB863="C","/","")</f>
        <v/>
      </c>
      <c r="H45" s="297" t="str">
        <f>IF(Badges!$AB864="C","/","")</f>
        <v/>
      </c>
      <c r="I45" s="295" t="str">
        <f>IF(Summary!$AX45="E","E","")</f>
        <v/>
      </c>
      <c r="J45" s="295" t="str">
        <f>IF(Summary!$AY45="Y","R","")</f>
        <v/>
      </c>
      <c r="U45" s="607"/>
      <c r="W45" s="476" t="str">
        <f>'Fun Patches'!C46</f>
        <v>&lt;List Patch Here&gt;</v>
      </c>
      <c r="X45" s="475" t="str">
        <f>IF(Summary!$AX154="E","E","")</f>
        <v/>
      </c>
      <c r="Y45" s="475" t="str">
        <f>IF(Summary!$AY154="Y","R","")</f>
        <v/>
      </c>
      <c r="AA45" s="472"/>
      <c r="AB45" s="287"/>
      <c r="AC45" s="288"/>
    </row>
    <row r="46" spans="2:29" ht="12.95" customHeight="1">
      <c r="B46" s="360"/>
      <c r="C46" s="361" t="s">
        <v>1064</v>
      </c>
      <c r="D46" s="292" t="str">
        <f>IF(Badges!$AB868="C","/","")</f>
        <v/>
      </c>
      <c r="E46" s="292" t="str">
        <f>IF(Badges!$AB869="C","/","")</f>
        <v/>
      </c>
      <c r="F46" s="292" t="str">
        <f>IF(Badges!$AB870="C","/","")</f>
        <v/>
      </c>
      <c r="G46" s="292" t="str">
        <f>IF(Badges!$AB871="C","/","")</f>
        <v/>
      </c>
      <c r="H46" s="292" t="str">
        <f>IF(Badges!$AB872="C","/","")</f>
        <v/>
      </c>
      <c r="I46" s="293" t="str">
        <f>IF(Summary!$AX47="E","E","")</f>
        <v/>
      </c>
      <c r="J46" s="293" t="str">
        <f>IF(Summary!$AY47="Y","R","")</f>
        <v/>
      </c>
      <c r="L46" s="610"/>
      <c r="M46" s="610"/>
      <c r="N46" s="610"/>
      <c r="O46" s="610"/>
      <c r="P46" s="610"/>
      <c r="Q46" s="610"/>
      <c r="R46" s="616"/>
      <c r="S46" s="283"/>
      <c r="T46" s="284"/>
      <c r="U46" s="607"/>
      <c r="W46" s="476" t="str">
        <f>'Fun Patches'!C47</f>
        <v>&lt;List Patch Here&gt;</v>
      </c>
      <c r="X46" s="475" t="str">
        <f>IF(Summary!$AX155="E","E","")</f>
        <v/>
      </c>
      <c r="Y46" s="475" t="str">
        <f>IF(Summary!$AY155="Y","R","")</f>
        <v/>
      </c>
      <c r="AA46" s="472"/>
      <c r="AB46" s="287"/>
      <c r="AC46" s="288"/>
    </row>
    <row r="47" spans="2:29" ht="12.95" customHeight="1">
      <c r="B47" s="360"/>
      <c r="C47" s="365" t="s">
        <v>1065</v>
      </c>
      <c r="D47" s="292" t="str">
        <f>IF(Badges!$AB875="C","/","")</f>
        <v/>
      </c>
      <c r="E47" s="292" t="str">
        <f>IF(Badges!$AB876="C","/","")</f>
        <v/>
      </c>
      <c r="F47" s="292" t="str">
        <f>IF(Badges!$AB877="C","/","")</f>
        <v/>
      </c>
      <c r="G47" s="292" t="str">
        <f>IF(Badges!$AB878="C","/","")</f>
        <v/>
      </c>
      <c r="H47" s="292" t="str">
        <f>IF(Badges!$AB879="C","/","")</f>
        <v/>
      </c>
      <c r="I47" s="293" t="str">
        <f>IF(Summary!$AX48="E","E","")</f>
        <v/>
      </c>
      <c r="J47" s="293" t="str">
        <f>IF(Summary!$AY48="Y","R","")</f>
        <v/>
      </c>
      <c r="L47" s="609"/>
      <c r="M47" s="609"/>
      <c r="N47" s="609"/>
      <c r="O47" s="609"/>
      <c r="P47" s="609"/>
      <c r="Q47" s="609"/>
      <c r="R47" s="617"/>
      <c r="S47" s="287"/>
      <c r="T47" s="288"/>
      <c r="U47" s="607"/>
      <c r="W47" s="476" t="str">
        <f>'Fun Patches'!C48</f>
        <v>&lt;List Patch Here&gt;</v>
      </c>
      <c r="X47" s="475" t="str">
        <f>IF(Summary!$AX156="E","E","")</f>
        <v/>
      </c>
      <c r="Y47" s="475" t="str">
        <f>IF(Summary!$AY156="Y","R","")</f>
        <v/>
      </c>
      <c r="AA47" s="472"/>
      <c r="AB47" s="287"/>
      <c r="AC47" s="288"/>
    </row>
    <row r="48" spans="2:29" ht="12.95" customHeight="1" thickBot="1">
      <c r="B48" s="360"/>
      <c r="C48" s="374" t="s">
        <v>1066</v>
      </c>
      <c r="D48" s="297" t="str">
        <f>IF(Badges!$AB882="C","/","")</f>
        <v/>
      </c>
      <c r="E48" s="297" t="str">
        <f>IF(Badges!$AB883="C","/","")</f>
        <v/>
      </c>
      <c r="F48" s="297" t="str">
        <f>IF(Badges!$AB884="C","/","")</f>
        <v/>
      </c>
      <c r="G48" s="297" t="str">
        <f>IF(Badges!$AB885="C","/","")</f>
        <v/>
      </c>
      <c r="H48" s="297" t="str">
        <f>IF(Badges!$AB886="C","/","")</f>
        <v/>
      </c>
      <c r="I48" s="298" t="str">
        <f>IF(Summary!$AX49="E","E","")</f>
        <v/>
      </c>
      <c r="J48" s="298" t="str">
        <f>IF(Summary!$AY49="Y","R","")</f>
        <v/>
      </c>
      <c r="L48" s="609"/>
      <c r="M48" s="609"/>
      <c r="N48" s="609"/>
      <c r="O48" s="609"/>
      <c r="P48" s="609"/>
      <c r="Q48" s="609"/>
      <c r="R48" s="617"/>
      <c r="S48" s="287"/>
      <c r="T48" s="288"/>
      <c r="U48" s="607"/>
      <c r="W48" s="476" t="str">
        <f>'Fun Patches'!C49</f>
        <v>&lt;List Patch Here&gt;</v>
      </c>
      <c r="X48" s="475" t="str">
        <f>IF(Summary!$AX157="E","E","")</f>
        <v/>
      </c>
      <c r="Y48" s="475" t="str">
        <f>IF(Summary!$AY157="Y","R","")</f>
        <v/>
      </c>
      <c r="AA48" s="472"/>
      <c r="AB48" s="287"/>
      <c r="AC48" s="288"/>
    </row>
    <row r="49" spans="2:29" ht="12.95" customHeight="1">
      <c r="B49" s="360"/>
      <c r="C49" s="385" t="s">
        <v>1067</v>
      </c>
      <c r="D49" s="292" t="str">
        <f>IF(Badges!$AB890="C","/","")</f>
        <v/>
      </c>
      <c r="E49" s="292" t="str">
        <f>IF(Badges!$AB891="C","/","")</f>
        <v/>
      </c>
      <c r="F49" s="292" t="str">
        <f>IF(Badges!$AB892="C","/","")</f>
        <v/>
      </c>
      <c r="G49" s="292" t="str">
        <f>IF(Badges!$AB893="C","/","")</f>
        <v/>
      </c>
      <c r="H49" s="292" t="str">
        <f>IF(Badges!$AB894="C","/","")</f>
        <v/>
      </c>
      <c r="I49" s="299" t="str">
        <f>IF(Summary!$AX51="E","E","")</f>
        <v/>
      </c>
      <c r="J49" s="299" t="str">
        <f>IF(Summary!$AY51="Y","R","")</f>
        <v/>
      </c>
      <c r="L49" s="610"/>
      <c r="M49" s="610"/>
      <c r="N49" s="610"/>
      <c r="O49" s="610"/>
      <c r="P49" s="610"/>
      <c r="Q49" s="610"/>
      <c r="R49" s="616"/>
      <c r="S49" s="287"/>
      <c r="T49" s="288"/>
      <c r="U49" s="607"/>
      <c r="W49" s="476" t="str">
        <f>'Fun Patches'!C50</f>
        <v>&lt;List Patch Here&gt;</v>
      </c>
      <c r="X49" s="475" t="str">
        <f>IF(Summary!$AX158="E","E","")</f>
        <v/>
      </c>
      <c r="Y49" s="475" t="str">
        <f>IF(Summary!$AY158="Y","R","")</f>
        <v/>
      </c>
      <c r="AA49" s="472"/>
      <c r="AB49" s="287"/>
      <c r="AC49" s="288"/>
    </row>
    <row r="50" spans="2:29" ht="12.95" customHeight="1">
      <c r="B50" s="360"/>
      <c r="C50" s="386" t="s">
        <v>1068</v>
      </c>
      <c r="D50" s="292" t="str">
        <f>IF(Badges!$AB897="C","/","")</f>
        <v/>
      </c>
      <c r="E50" s="292" t="str">
        <f>IF(Badges!$AB898="C","/","")</f>
        <v/>
      </c>
      <c r="F50" s="292" t="str">
        <f>IF(Badges!$AB899="C","/","")</f>
        <v/>
      </c>
      <c r="G50" s="292" t="str">
        <f>IF(Badges!$AB900="C","/","")</f>
        <v/>
      </c>
      <c r="H50" s="292" t="str">
        <f>IF(Badges!$AB901="C","/","")</f>
        <v/>
      </c>
      <c r="I50" s="293" t="str">
        <f>IF(Summary!$AX52="E","E","")</f>
        <v/>
      </c>
      <c r="J50" s="293" t="str">
        <f>IF(Summary!$AY52="Y","R","")</f>
        <v/>
      </c>
      <c r="L50" s="609"/>
      <c r="M50" s="609"/>
      <c r="N50" s="609"/>
      <c r="O50" s="609"/>
      <c r="P50" s="609"/>
      <c r="Q50" s="609"/>
      <c r="R50" s="617"/>
      <c r="S50" s="287"/>
      <c r="T50" s="288"/>
      <c r="U50" s="607"/>
      <c r="W50" s="476" t="str">
        <f>'Fun Patches'!C51</f>
        <v>&lt;List Patch Here&gt;</v>
      </c>
      <c r="X50" s="475" t="str">
        <f>IF(Summary!$AX159="E","E","")</f>
        <v/>
      </c>
      <c r="Y50" s="475" t="str">
        <f>IF(Summary!$AY159="Y","R","")</f>
        <v/>
      </c>
      <c r="AA50" s="472"/>
      <c r="AB50" s="287"/>
      <c r="AC50" s="288"/>
    </row>
    <row r="51" spans="2:29" ht="12.95" customHeight="1" thickBot="1">
      <c r="B51" s="360"/>
      <c r="C51" s="387" t="s">
        <v>1069</v>
      </c>
      <c r="D51" s="297" t="str">
        <f>IF(Badges!$AB904="C","/","")</f>
        <v/>
      </c>
      <c r="E51" s="297" t="str">
        <f>IF(Badges!$AB905="C","/","")</f>
        <v/>
      </c>
      <c r="F51" s="297" t="str">
        <f>IF(Badges!$AB906="C","/","")</f>
        <v/>
      </c>
      <c r="G51" s="297" t="str">
        <f>IF(Badges!$AB907="C","/","")</f>
        <v/>
      </c>
      <c r="H51" s="297" t="str">
        <f>IF(Badges!$AB908="C","/","")</f>
        <v/>
      </c>
      <c r="I51" s="298" t="str">
        <f>IF(Summary!$AX53="E","E","")</f>
        <v/>
      </c>
      <c r="J51" s="298" t="str">
        <f>IF(Summary!$AY53="Y","R","")</f>
        <v/>
      </c>
      <c r="L51" s="609"/>
      <c r="M51" s="609"/>
      <c r="N51" s="609"/>
      <c r="O51" s="609"/>
      <c r="P51" s="609"/>
      <c r="Q51" s="609"/>
      <c r="R51" s="617"/>
      <c r="S51" s="287"/>
      <c r="T51" s="288"/>
      <c r="U51" s="607"/>
      <c r="W51" s="476" t="str">
        <f>'Fun Patches'!C52</f>
        <v>&lt;List Patch Here&gt;</v>
      </c>
      <c r="X51" s="475" t="str">
        <f>IF(Summary!$AX160="E","E","")</f>
        <v/>
      </c>
      <c r="Y51" s="475" t="str">
        <f>IF(Summary!$AY160="Y","R","")</f>
        <v/>
      </c>
      <c r="AA51" s="472"/>
      <c r="AB51" s="287"/>
      <c r="AC51" s="288"/>
    </row>
    <row r="52" spans="2:29" ht="12.95" customHeight="1">
      <c r="B52" s="360"/>
      <c r="C52" s="370" t="s">
        <v>1070</v>
      </c>
      <c r="D52" s="292" t="str">
        <f>IF(Badges!$AB912="C","/","")</f>
        <v/>
      </c>
      <c r="E52" s="292" t="str">
        <f>IF(Badges!$AB913="C","/","")</f>
        <v/>
      </c>
      <c r="F52" s="292" t="str">
        <f>IF(Badges!$AB914="C","/","")</f>
        <v/>
      </c>
      <c r="G52" s="292" t="str">
        <f>IF(Badges!$AB915="C","/","")</f>
        <v/>
      </c>
      <c r="H52" s="292" t="str">
        <f>IF(Badges!$AB916="C","/","")</f>
        <v/>
      </c>
      <c r="I52" s="299" t="str">
        <f>IF(Summary!$AX55="E","E","")</f>
        <v/>
      </c>
      <c r="J52" s="299" t="str">
        <f>IF(Summary!$AY55="Y","R","")</f>
        <v/>
      </c>
      <c r="L52" s="610"/>
      <c r="M52" s="610"/>
      <c r="N52" s="610"/>
      <c r="O52" s="610"/>
      <c r="P52" s="610"/>
      <c r="Q52" s="610"/>
      <c r="R52" s="616"/>
      <c r="S52" s="287"/>
      <c r="T52" s="288"/>
      <c r="U52" s="607"/>
      <c r="W52" s="476" t="str">
        <f>'Fun Patches'!C53</f>
        <v>&lt;List Patch Here&gt;</v>
      </c>
      <c r="X52" s="475" t="str">
        <f>IF(Summary!$AX161="E","E","")</f>
        <v/>
      </c>
      <c r="Y52" s="475" t="str">
        <f>IF(Summary!$AY161="Y","R","")</f>
        <v/>
      </c>
      <c r="AA52" s="472"/>
      <c r="AB52" s="287"/>
      <c r="AC52" s="288"/>
    </row>
    <row r="53" spans="2:29" ht="12.95" customHeight="1">
      <c r="B53" s="360"/>
      <c r="C53" s="365" t="s">
        <v>1071</v>
      </c>
      <c r="D53" s="292" t="str">
        <f>IF(Badges!$AB919="C","/","")</f>
        <v/>
      </c>
      <c r="E53" s="292" t="str">
        <f>IF(Badges!$AB920="C","/","")</f>
        <v/>
      </c>
      <c r="F53" s="292" t="str">
        <f>IF(Badges!$AB921="C","/","")</f>
        <v/>
      </c>
      <c r="G53" s="292" t="str">
        <f>IF(Badges!$AB922="C","/","")</f>
        <v/>
      </c>
      <c r="H53" s="292" t="str">
        <f>IF(Badges!$AB923="C","/","")</f>
        <v/>
      </c>
      <c r="I53" s="293" t="str">
        <f>IF(Summary!$AX56="E","E","")</f>
        <v/>
      </c>
      <c r="J53" s="293" t="str">
        <f>IF(Summary!$AY56="Y","R","")</f>
        <v/>
      </c>
      <c r="L53" s="609"/>
      <c r="M53" s="609"/>
      <c r="N53" s="609"/>
      <c r="O53" s="609"/>
      <c r="P53" s="609"/>
      <c r="Q53" s="609"/>
      <c r="R53" s="617"/>
      <c r="S53" s="287"/>
      <c r="T53" s="288"/>
      <c r="U53" s="607"/>
      <c r="W53" s="477" t="str">
        <f>'Fun Patches'!C54</f>
        <v>&lt;List Patch Here&gt;</v>
      </c>
      <c r="X53" s="475" t="str">
        <f>IF(Summary!$AX162="E","E","")</f>
        <v/>
      </c>
      <c r="Y53" s="475" t="str">
        <f>IF(Summary!$AY162="Y","R","")</f>
        <v/>
      </c>
      <c r="AA53" s="472"/>
      <c r="AB53" s="287"/>
      <c r="AC53" s="288"/>
    </row>
    <row r="54" spans="2:29" ht="12.95" customHeight="1" thickBot="1">
      <c r="B54" s="360"/>
      <c r="C54" s="374" t="s">
        <v>1072</v>
      </c>
      <c r="D54" s="297" t="str">
        <f>IF(Badges!$AB926="C","/","")</f>
        <v/>
      </c>
      <c r="E54" s="297" t="str">
        <f>IF(Badges!$AB927="C","/","")</f>
        <v/>
      </c>
      <c r="F54" s="297" t="str">
        <f>IF(Badges!$AB928="C","/","")</f>
        <v/>
      </c>
      <c r="G54" s="297" t="str">
        <f>IF(Badges!$AB929="C","/","")</f>
        <v/>
      </c>
      <c r="H54" s="297" t="str">
        <f>IF(Badges!$AB930="C","/","")</f>
        <v/>
      </c>
      <c r="I54" s="298" t="str">
        <f>IF(Summary!$AX57="E","E","")</f>
        <v/>
      </c>
      <c r="J54" s="298" t="str">
        <f>IF(Summary!$AY57="Y","R","")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IF(Badges!$AB934="C","/","")</f>
        <v/>
      </c>
      <c r="E55" s="292" t="str">
        <f>IF(Badges!$AB935="C","/","")</f>
        <v/>
      </c>
      <c r="F55" s="292" t="str">
        <f>IF(Badges!$AB936="C","/","")</f>
        <v/>
      </c>
      <c r="G55" s="292" t="str">
        <f>IF(Badges!$AB937="C","/","")</f>
        <v/>
      </c>
      <c r="H55" s="292" t="str">
        <f>IF(Badges!$AB938="C","/","")</f>
        <v/>
      </c>
      <c r="I55" s="299" t="str">
        <f>IF(Summary!$AX59="E","E","")</f>
        <v/>
      </c>
      <c r="J55" s="299" t="str">
        <f>IF(Summary!$AY59="Y","R","")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IF(Badges!$AB941="C","/","")</f>
        <v/>
      </c>
      <c r="E56" s="292" t="str">
        <f>IF(Badges!$AB942="C","/","")</f>
        <v/>
      </c>
      <c r="F56" s="292" t="str">
        <f>IF(Badges!$AB943="C","/","")</f>
        <v/>
      </c>
      <c r="G56" s="292" t="str">
        <f>IF(Badges!$AB944="C","/","")</f>
        <v/>
      </c>
      <c r="H56" s="292" t="str">
        <f>IF(Badges!$AB945="C","/","")</f>
        <v/>
      </c>
      <c r="I56" s="293" t="str">
        <f>IF(Summary!$AX60="E","E","")</f>
        <v/>
      </c>
      <c r="J56" s="293" t="str">
        <f>IF(Summary!$AY60="Y","R","")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IF(Badges!$AB951="A","/","")</f>
        <v/>
      </c>
      <c r="E57" s="292" t="str">
        <f>IF(Badges!$AB954="A","/","")</f>
        <v/>
      </c>
      <c r="F57" s="292" t="str">
        <f>IF(Badges!$AB958="A","/","")</f>
        <v/>
      </c>
      <c r="G57" s="292" t="str">
        <f>IF(Badges!$AB962="A","/","")</f>
        <v/>
      </c>
      <c r="H57" s="292" t="str">
        <f>IF(Badges!$AB966="A","/","")</f>
        <v/>
      </c>
      <c r="I57" s="293" t="str">
        <f>IF(Summary!$AX61="E","E","")</f>
        <v/>
      </c>
      <c r="J57" s="293" t="str">
        <f>IF(Summary!$AY61="Y","R","")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IF('Age-Level'!$AB6="C","/","")</f>
        <v/>
      </c>
      <c r="E60" s="292" t="str">
        <f>IF('Age-Level'!$AB7="C","/","")</f>
        <v/>
      </c>
      <c r="F60" s="292" t="str">
        <f>IF('Age-Level'!$AB8="C","/","")</f>
        <v/>
      </c>
      <c r="G60" s="292" t="str">
        <f>IF('Age-Level'!$AB9="C","/","")</f>
        <v/>
      </c>
      <c r="H60" s="292" t="str">
        <f>IF('Age-Level'!$AB10="C","/","")</f>
        <v/>
      </c>
      <c r="I60" s="293" t="str">
        <f>IF(Summary!$AX98="E","E","")</f>
        <v/>
      </c>
      <c r="J60" s="293" t="str">
        <f>IF(Summary!$AY98="Y","R","")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IF('Age-Level'!$AB13="C","/","")</f>
        <v/>
      </c>
      <c r="E61" s="294" t="str">
        <f>IF('Age-Level'!$AB14="C","/","")</f>
        <v/>
      </c>
      <c r="F61" s="294" t="str">
        <f>IF('Age-Level'!$AB15="C","/","")</f>
        <v/>
      </c>
      <c r="G61" s="294" t="str">
        <f>IF('Age-Level'!$AB16="C","/","")</f>
        <v/>
      </c>
      <c r="H61" s="294" t="str">
        <f>IF('Age-Level'!$AB17="C","/","")</f>
        <v/>
      </c>
      <c r="I61" s="295" t="str">
        <f>IF(Summary!$AX99="E","E","")</f>
        <v/>
      </c>
      <c r="J61" s="295" t="str">
        <f>IF(Summary!$AY99="Y","R","")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IF('Age-Level'!$AB20="C","/","")</f>
        <v/>
      </c>
      <c r="E62" s="296" t="str">
        <f>IF('Age-Level'!$AB21="C","/","")</f>
        <v/>
      </c>
      <c r="F62" s="296" t="str">
        <f>IF('Age-Level'!$AB22="C","/","")</f>
        <v/>
      </c>
      <c r="G62" s="296" t="str">
        <f>IF('Age-Level'!$AB23="C","/","")</f>
        <v/>
      </c>
      <c r="H62" s="296" t="str">
        <f>IF('Age-Level'!$AB24="C","/","")</f>
        <v/>
      </c>
      <c r="I62" s="293" t="str">
        <f>IF(Summary!$AX100="E","E","")</f>
        <v/>
      </c>
      <c r="J62" s="293" t="str">
        <f>IF(Summary!$AY100="Y","R","")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IF('Age-Level'!$AB27="C","/","")</f>
        <v/>
      </c>
      <c r="E63" s="297" t="str">
        <f>IF('Age-Level'!$AB28="C","/","")</f>
        <v/>
      </c>
      <c r="F63" s="297" t="str">
        <f>IF('Age-Level'!$AB29="C","/","")</f>
        <v/>
      </c>
      <c r="G63" s="297" t="str">
        <f>IF('Age-Level'!$AB30="C","/","")</f>
        <v/>
      </c>
      <c r="H63" s="297" t="str">
        <f>IF('Age-Level'!$AB31="C","/","")</f>
        <v/>
      </c>
      <c r="I63" s="295" t="str">
        <f>IF(Summary!$AX101="E","E","")</f>
        <v/>
      </c>
      <c r="J63" s="295" t="str">
        <f>IF(Summary!$AY101="Y","R","")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IF('Age-Level'!$AB34="C","/","")</f>
        <v/>
      </c>
      <c r="E64" s="292" t="str">
        <f>IF('Age-Level'!$AB35="C","/","")</f>
        <v/>
      </c>
      <c r="F64" s="292" t="str">
        <f>IF('Age-Level'!$AB36="C","/","")</f>
        <v/>
      </c>
      <c r="G64" s="292" t="str">
        <f>IF('Age-Level'!$AB37="C","/","")</f>
        <v/>
      </c>
      <c r="H64" s="292" t="str">
        <f>IF('Age-Level'!$AB38="C","/","")</f>
        <v/>
      </c>
      <c r="I64" s="293" t="str">
        <f>IF(Summary!$AX102="E","E","")</f>
        <v/>
      </c>
      <c r="J64" s="293" t="str">
        <f>IF(Summary!$AY102="Y","R","")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IF(Summary!$AX103="E","E","")</f>
        <v/>
      </c>
      <c r="J65" s="295" t="str">
        <f>IF(Summary!$AY103="Y","R","")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IF('Age-Level'!$AB44="a","/","")</f>
        <v/>
      </c>
      <c r="E68" s="296" t="str">
        <f>IF('Age-Level'!$AB48="a","/","")</f>
        <v/>
      </c>
      <c r="F68" s="296" t="str">
        <f>IF('Age-Level'!$AB52="a","/","")</f>
        <v/>
      </c>
      <c r="G68" s="296" t="str">
        <f>IF('Age-Level'!$AB57="a","/","")</f>
        <v/>
      </c>
      <c r="H68" s="296" t="str">
        <f>IF('Age-Level'!$AB59="a","/","")</f>
        <v/>
      </c>
      <c r="I68" s="293" t="str">
        <f>IF(Summary!$AX104="E","E","")</f>
        <v/>
      </c>
      <c r="J68" s="293" t="str">
        <f>IF(Summary!$AY104="Y","R","")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IF('Age-Level'!$AB62="a","/","")</f>
        <v/>
      </c>
      <c r="E69" s="297" t="str">
        <f>IF('Age-Level'!$AB66="a","/","")</f>
        <v/>
      </c>
      <c r="F69" s="297" t="str">
        <f>IF('Age-Level'!$AB70="a","/","")</f>
        <v/>
      </c>
      <c r="G69" s="297" t="str">
        <f>IF('Age-Level'!$AB75="a","/","")</f>
        <v/>
      </c>
      <c r="H69" s="297" t="str">
        <f>IF('Age-Level'!$AB77="a","/","")</f>
        <v/>
      </c>
      <c r="I69" s="295" t="str">
        <f>IF(Summary!$AX105="E","E","")</f>
        <v/>
      </c>
      <c r="J69" s="295" t="str">
        <f>IF(Summary!$AY105="Y","R","")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IF('Age-Level'!$AB80="a","/","")</f>
        <v/>
      </c>
      <c r="E70" s="296" t="str">
        <f>IF('Age-Level'!$AB84="a","/","")</f>
        <v/>
      </c>
      <c r="F70" s="296" t="str">
        <f>IF('Age-Level'!$AB88="a","/","")</f>
        <v/>
      </c>
      <c r="G70" s="296" t="str">
        <f>IF('Age-Level'!$AB93="a","/","")</f>
        <v/>
      </c>
      <c r="H70" s="296" t="str">
        <f>IF('Age-Level'!$AB95="a","/","")</f>
        <v/>
      </c>
      <c r="I70" s="293" t="str">
        <f>IF(Summary!$AX106="E","E","")</f>
        <v/>
      </c>
      <c r="J70" s="293" t="str">
        <f>IF(Summary!$AY106="Y","R","")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IF('Age-Level'!$AB98="a","/","")</f>
        <v/>
      </c>
      <c r="E71" s="297" t="str">
        <f>IF('Age-Level'!$AB102="a","/","")</f>
        <v/>
      </c>
      <c r="F71" s="297" t="str">
        <f>IF('Age-Level'!$AB106="a","/","")</f>
        <v/>
      </c>
      <c r="G71" s="297" t="str">
        <f>IF('Age-Level'!$AB111="a","/","")</f>
        <v/>
      </c>
      <c r="H71" s="297" t="str">
        <f>IF('Age-Level'!$AB113="a","/","")</f>
        <v/>
      </c>
      <c r="I71" s="295" t="str">
        <f>IF(Summary!$AX107="E","E","")</f>
        <v/>
      </c>
      <c r="J71" s="295" t="str">
        <f>IF(Summary!$AY107="Y","R","")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IF(Bridging!$AB10="A","/","")</f>
        <v/>
      </c>
      <c r="G72" s="296" t="str">
        <f>IF(Bridging!$AB14="A","/","")</f>
        <v/>
      </c>
      <c r="H72" s="296" t="str">
        <f>IF(Bridging!$AB16="A","/","")</f>
        <v/>
      </c>
      <c r="I72" s="295" t="str">
        <f>IF(Summary!$AX96="E","E","")</f>
        <v/>
      </c>
      <c r="J72" s="295" t="str">
        <f>IF(Summary!$AY96="Y","R","")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26+o1RL8FfTJbEPSthGJ0Xh9zLwALFHOHGAuUy6Kpeg0miK6jECz6tjaqGZhxj0LTSOneeX1jgWHAqSpeP9ISQ==" saltValue="vKjwfcThtqxLMfqqvDHAI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23" priority="3">
      <formula>LEFT($U$1,8)&lt;&gt;"Brownie_"</formula>
    </cfRule>
  </conditionalFormatting>
  <conditionalFormatting sqref="T1:W1">
    <cfRule type="expression" dxfId="22" priority="2">
      <formula>LEFT($U$1,8)="Brownie_"</formula>
    </cfRule>
  </conditionalFormatting>
  <conditionalFormatting sqref="C1">
    <cfRule type="expression" dxfId="21" priority="1">
      <formula>LEFT($U$1,8)&lt;&gt;"Brownie_"</formula>
    </cfRule>
  </conditionalFormatting>
  <conditionalFormatting sqref="L46:L90 W54:W75 AA4:AA75">
    <cfRule type="duplicateValues" dxfId="2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pageSetUpPr fitToPage="1"/>
  </sheetPr>
  <dimension ref="A1:AF47"/>
  <sheetViews>
    <sheetView showGridLines="0" zoomScaleNormal="100" workbookViewId="0">
      <pane ySplit="4" topLeftCell="A5" activePane="bottomLeft" state="frozen"/>
      <selection pane="bottomLeft" activeCell="A5" sqref="A5"/>
    </sheetView>
  </sheetViews>
  <sheetFormatPr defaultColWidth="8.85546875" defaultRowHeight="12.75"/>
  <cols>
    <col min="1" max="1" width="12.140625" bestFit="1" customWidth="1"/>
    <col min="2" max="31" width="7.7109375" customWidth="1"/>
  </cols>
  <sheetData>
    <row r="1" spans="1:32" ht="12.75" customHeight="1">
      <c r="A1" s="553" t="s">
        <v>118</v>
      </c>
      <c r="B1" s="547" t="str">
        <f ca="1">Brownie_1!$U$1</f>
        <v>Brownie_1</v>
      </c>
      <c r="C1" s="547" t="str">
        <f ca="1">Brownie_2!$U$1</f>
        <v>Brownie_2</v>
      </c>
      <c r="D1" s="547" t="str">
        <f ca="1">Brownie_3!$U$1</f>
        <v>Brownie_3</v>
      </c>
      <c r="E1" s="547" t="str">
        <f ca="1">Brownie_4!$U$1</f>
        <v>Brownie_4</v>
      </c>
      <c r="F1" s="547" t="str">
        <f ca="1">Brownie_5!$U$1</f>
        <v>Brownie_5</v>
      </c>
      <c r="G1" s="547" t="str">
        <f ca="1">Brownie_6!$U$1</f>
        <v>Brownie_6</v>
      </c>
      <c r="H1" s="547" t="str">
        <f ca="1">Brownie_7!$U$1</f>
        <v>Brownie_7</v>
      </c>
      <c r="I1" s="547" t="str">
        <f ca="1">Brownie_8!$U$1</f>
        <v>Brownie_8</v>
      </c>
      <c r="J1" s="547" t="str">
        <f ca="1">Brownie_9!$U$1</f>
        <v>Brownie_9</v>
      </c>
      <c r="K1" s="547" t="str">
        <f ca="1">Brownie_10!$U$1</f>
        <v>Brownie_10</v>
      </c>
      <c r="L1" s="547" t="str">
        <f ca="1">Brownie_11!$U$1</f>
        <v>Brownie_11</v>
      </c>
      <c r="M1" s="547" t="str">
        <f ca="1">Brownie_12!$U$1</f>
        <v>Brownie_12</v>
      </c>
      <c r="N1" s="547" t="str">
        <f ca="1">Brownie_13!$U$1</f>
        <v>Brownie_13</v>
      </c>
      <c r="O1" s="547" t="str">
        <f ca="1">Brownie_14!$U$1</f>
        <v>Brownie_14</v>
      </c>
      <c r="P1" s="547" t="str">
        <f ca="1">Brownie_15!$U$1</f>
        <v>Brownie_15</v>
      </c>
      <c r="Q1" s="547" t="str">
        <f ca="1">Brownie_16!$U$1</f>
        <v>Brownie_16</v>
      </c>
      <c r="R1" s="547" t="str">
        <f ca="1">Brownie_17!$U$1</f>
        <v>Brownie_17</v>
      </c>
      <c r="S1" s="547" t="str">
        <f ca="1">Brownie_18!$U$1</f>
        <v>Brownie_18</v>
      </c>
      <c r="T1" s="547" t="str">
        <f ca="1">Brownie_19!$U$1</f>
        <v>Brownie_19</v>
      </c>
      <c r="U1" s="547" t="str">
        <f ca="1">Brownie_20!$U$1</f>
        <v>Brownie_20</v>
      </c>
      <c r="V1" s="547" t="str">
        <f ca="1">Brownie_21!$U$1</f>
        <v>Brownie_21</v>
      </c>
      <c r="W1" s="547" t="str">
        <f ca="1">Brownie_22!$U$1</f>
        <v>Brownie_22</v>
      </c>
      <c r="X1" s="547" t="str">
        <f ca="1">Brownie_23!$U$1</f>
        <v>Brownie_23</v>
      </c>
      <c r="Y1" s="547" t="str">
        <f ca="1">Brownie_24!$U$1</f>
        <v>Brownie_24</v>
      </c>
      <c r="Z1" s="547" t="str">
        <f ca="1">Brownie_25!$U$1</f>
        <v>Brownie_25</v>
      </c>
      <c r="AA1" s="547" t="str">
        <f ca="1">Brownie_26!$U$1</f>
        <v>Brownie_26</v>
      </c>
      <c r="AB1" s="547" t="str">
        <f ca="1">Brownie_27!$U$1</f>
        <v>Brownie_27</v>
      </c>
      <c r="AC1" s="547" t="str">
        <f ca="1">Brownie_28!$U$1</f>
        <v>Brownie_28</v>
      </c>
      <c r="AD1" s="547" t="str">
        <f ca="1">Brownie_29!$U$1</f>
        <v>Brownie_29</v>
      </c>
      <c r="AE1" s="547" t="str">
        <f ca="1">Brownie_30!$U$1</f>
        <v>Brownie_30</v>
      </c>
      <c r="AF1" s="556" t="s">
        <v>119</v>
      </c>
    </row>
    <row r="2" spans="1:32">
      <c r="A2" s="554"/>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57"/>
    </row>
    <row r="3" spans="1:32">
      <c r="A3" s="554"/>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57"/>
    </row>
    <row r="4" spans="1:32">
      <c r="A4" s="555"/>
      <c r="B4" s="549"/>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58"/>
    </row>
    <row r="5" spans="1:32">
      <c r="A5" s="205"/>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4">
        <f t="shared" ref="AF5:AF24" si="0">SUM(B5:AE5)</f>
        <v>0</v>
      </c>
    </row>
    <row r="6" spans="1:32">
      <c r="A6" s="205"/>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4">
        <f t="shared" si="0"/>
        <v>0</v>
      </c>
    </row>
    <row r="7" spans="1:32">
      <c r="A7" s="205"/>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4">
        <f t="shared" si="0"/>
        <v>0</v>
      </c>
    </row>
    <row r="8" spans="1:32">
      <c r="A8" s="205"/>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4">
        <f t="shared" si="0"/>
        <v>0</v>
      </c>
    </row>
    <row r="9" spans="1:32">
      <c r="A9" s="205"/>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4">
        <f t="shared" si="0"/>
        <v>0</v>
      </c>
    </row>
    <row r="10" spans="1:32">
      <c r="A10" s="205"/>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4">
        <f t="shared" si="0"/>
        <v>0</v>
      </c>
    </row>
    <row r="11" spans="1:32">
      <c r="A11" s="205"/>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4">
        <f t="shared" si="0"/>
        <v>0</v>
      </c>
    </row>
    <row r="12" spans="1:32">
      <c r="A12" s="205"/>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4">
        <f t="shared" si="0"/>
        <v>0</v>
      </c>
    </row>
    <row r="13" spans="1:32">
      <c r="A13" s="205"/>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4">
        <f t="shared" si="0"/>
        <v>0</v>
      </c>
    </row>
    <row r="14" spans="1:32">
      <c r="A14" s="205"/>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4">
        <f t="shared" si="0"/>
        <v>0</v>
      </c>
    </row>
    <row r="15" spans="1:32">
      <c r="A15" s="205"/>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4">
        <f t="shared" si="0"/>
        <v>0</v>
      </c>
    </row>
    <row r="16" spans="1:32">
      <c r="A16" s="205"/>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4">
        <f t="shared" si="0"/>
        <v>0</v>
      </c>
    </row>
    <row r="17" spans="1:32">
      <c r="A17" s="205"/>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4">
        <f t="shared" si="0"/>
        <v>0</v>
      </c>
    </row>
    <row r="18" spans="1:32">
      <c r="A18" s="205"/>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4">
        <f t="shared" si="0"/>
        <v>0</v>
      </c>
    </row>
    <row r="19" spans="1:32">
      <c r="A19" s="205"/>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4">
        <f t="shared" si="0"/>
        <v>0</v>
      </c>
    </row>
    <row r="20" spans="1:32">
      <c r="A20" s="205"/>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4">
        <f t="shared" si="0"/>
        <v>0</v>
      </c>
    </row>
    <row r="21" spans="1:32">
      <c r="A21" s="205"/>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4">
        <f t="shared" si="0"/>
        <v>0</v>
      </c>
    </row>
    <row r="22" spans="1:32">
      <c r="A22" s="205"/>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4">
        <f t="shared" si="0"/>
        <v>0</v>
      </c>
    </row>
    <row r="23" spans="1:32">
      <c r="A23" s="205"/>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4">
        <f t="shared" si="0"/>
        <v>0</v>
      </c>
    </row>
    <row r="24" spans="1:32" ht="13.5" thickBot="1">
      <c r="A24" s="205"/>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4">
        <f t="shared" si="0"/>
        <v>0</v>
      </c>
    </row>
    <row r="25" spans="1:32" ht="26.25" thickBot="1">
      <c r="A25" s="175" t="s">
        <v>120</v>
      </c>
      <c r="B25" s="85">
        <f t="shared" ref="B25:AF25" si="1">SUM(B5:B24)</f>
        <v>0</v>
      </c>
      <c r="C25" s="85">
        <f t="shared" si="1"/>
        <v>0</v>
      </c>
      <c r="D25" s="85">
        <f t="shared" ref="D25:Q25" si="2">SUM(D5:D24)</f>
        <v>0</v>
      </c>
      <c r="E25" s="85">
        <f t="shared" si="2"/>
        <v>0</v>
      </c>
      <c r="F25" s="85">
        <f t="shared" si="2"/>
        <v>0</v>
      </c>
      <c r="G25" s="85">
        <f t="shared" si="2"/>
        <v>0</v>
      </c>
      <c r="H25" s="85">
        <f t="shared" si="2"/>
        <v>0</v>
      </c>
      <c r="I25" s="85">
        <f t="shared" si="2"/>
        <v>0</v>
      </c>
      <c r="J25" s="85">
        <f t="shared" si="2"/>
        <v>0</v>
      </c>
      <c r="K25" s="85">
        <f t="shared" si="2"/>
        <v>0</v>
      </c>
      <c r="L25" s="85">
        <f t="shared" si="2"/>
        <v>0</v>
      </c>
      <c r="M25" s="85">
        <f t="shared" si="2"/>
        <v>0</v>
      </c>
      <c r="N25" s="85">
        <f t="shared" si="2"/>
        <v>0</v>
      </c>
      <c r="O25" s="85">
        <f t="shared" si="2"/>
        <v>0</v>
      </c>
      <c r="P25" s="85">
        <f t="shared" si="2"/>
        <v>0</v>
      </c>
      <c r="Q25" s="85">
        <f t="shared" si="2"/>
        <v>0</v>
      </c>
      <c r="R25" s="85">
        <f t="shared" si="1"/>
        <v>0</v>
      </c>
      <c r="S25" s="85">
        <f t="shared" si="1"/>
        <v>0</v>
      </c>
      <c r="T25" s="85">
        <f t="shared" si="1"/>
        <v>0</v>
      </c>
      <c r="U25" s="85">
        <f t="shared" si="1"/>
        <v>0</v>
      </c>
      <c r="V25" s="85">
        <f t="shared" si="1"/>
        <v>0</v>
      </c>
      <c r="W25" s="85">
        <f t="shared" si="1"/>
        <v>0</v>
      </c>
      <c r="X25" s="85">
        <f t="shared" si="1"/>
        <v>0</v>
      </c>
      <c r="Y25" s="85">
        <f t="shared" si="1"/>
        <v>0</v>
      </c>
      <c r="Z25" s="85">
        <f t="shared" si="1"/>
        <v>0</v>
      </c>
      <c r="AA25" s="85">
        <f t="shared" si="1"/>
        <v>0</v>
      </c>
      <c r="AB25" s="85">
        <f t="shared" si="1"/>
        <v>0</v>
      </c>
      <c r="AC25" s="85">
        <f t="shared" si="1"/>
        <v>0</v>
      </c>
      <c r="AD25" s="85">
        <f t="shared" si="1"/>
        <v>0</v>
      </c>
      <c r="AE25" s="85">
        <f t="shared" si="1"/>
        <v>0</v>
      </c>
      <c r="AF25" s="86">
        <f t="shared" si="1"/>
        <v>0</v>
      </c>
    </row>
    <row r="27" spans="1:32">
      <c r="A27" s="205"/>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4">
        <f t="shared" ref="AF27:AF46" si="3">SUM(B27:AE27)</f>
        <v>0</v>
      </c>
    </row>
    <row r="28" spans="1:32">
      <c r="A28" s="205"/>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4">
        <f t="shared" si="3"/>
        <v>0</v>
      </c>
    </row>
    <row r="29" spans="1:32">
      <c r="A29" s="205"/>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4">
        <f t="shared" si="3"/>
        <v>0</v>
      </c>
    </row>
    <row r="30" spans="1:32">
      <c r="A30" s="205"/>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4">
        <f t="shared" si="3"/>
        <v>0</v>
      </c>
    </row>
    <row r="31" spans="1:32">
      <c r="A31" s="205"/>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4">
        <f t="shared" si="3"/>
        <v>0</v>
      </c>
    </row>
    <row r="32" spans="1:32">
      <c r="A32" s="205"/>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4">
        <f t="shared" si="3"/>
        <v>0</v>
      </c>
    </row>
    <row r="33" spans="1:32">
      <c r="A33" s="205"/>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4">
        <f t="shared" si="3"/>
        <v>0</v>
      </c>
    </row>
    <row r="34" spans="1:32">
      <c r="A34" s="205"/>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4">
        <f t="shared" si="3"/>
        <v>0</v>
      </c>
    </row>
    <row r="35" spans="1:32">
      <c r="A35" s="205"/>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4">
        <f t="shared" si="3"/>
        <v>0</v>
      </c>
    </row>
    <row r="36" spans="1:32">
      <c r="A36" s="205"/>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4">
        <f t="shared" si="3"/>
        <v>0</v>
      </c>
    </row>
    <row r="37" spans="1:32">
      <c r="A37" s="205"/>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4">
        <f t="shared" si="3"/>
        <v>0</v>
      </c>
    </row>
    <row r="38" spans="1:32">
      <c r="A38" s="205"/>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4">
        <f t="shared" si="3"/>
        <v>0</v>
      </c>
    </row>
    <row r="39" spans="1:32">
      <c r="A39" s="205"/>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4">
        <f t="shared" si="3"/>
        <v>0</v>
      </c>
    </row>
    <row r="40" spans="1:32">
      <c r="A40" s="205"/>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4">
        <f t="shared" si="3"/>
        <v>0</v>
      </c>
    </row>
    <row r="41" spans="1:32">
      <c r="A41" s="205"/>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4">
        <f t="shared" si="3"/>
        <v>0</v>
      </c>
    </row>
    <row r="42" spans="1:32">
      <c r="A42" s="205"/>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4">
        <f t="shared" si="3"/>
        <v>0</v>
      </c>
    </row>
    <row r="43" spans="1:32">
      <c r="A43" s="205"/>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4">
        <f t="shared" si="3"/>
        <v>0</v>
      </c>
    </row>
    <row r="44" spans="1:32">
      <c r="A44" s="205"/>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4">
        <f t="shared" si="3"/>
        <v>0</v>
      </c>
    </row>
    <row r="45" spans="1:32">
      <c r="A45" s="205"/>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4">
        <f t="shared" si="3"/>
        <v>0</v>
      </c>
    </row>
    <row r="46" spans="1:32" ht="13.5" thickBot="1">
      <c r="A46" s="205"/>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4">
        <f t="shared" si="3"/>
        <v>0</v>
      </c>
    </row>
    <row r="47" spans="1:32" ht="26.25" thickBot="1">
      <c r="A47" s="175" t="s">
        <v>120</v>
      </c>
      <c r="B47" s="85">
        <f t="shared" ref="B47:AF47" si="4">SUM(B27:B46)</f>
        <v>0</v>
      </c>
      <c r="C47" s="85">
        <f t="shared" si="4"/>
        <v>0</v>
      </c>
      <c r="D47" s="85">
        <f t="shared" ref="D47:Q47" si="5">SUM(D27:D46)</f>
        <v>0</v>
      </c>
      <c r="E47" s="85">
        <f t="shared" si="5"/>
        <v>0</v>
      </c>
      <c r="F47" s="85">
        <f t="shared" si="5"/>
        <v>0</v>
      </c>
      <c r="G47" s="85">
        <f t="shared" si="5"/>
        <v>0</v>
      </c>
      <c r="H47" s="85">
        <f t="shared" si="5"/>
        <v>0</v>
      </c>
      <c r="I47" s="85">
        <f t="shared" si="5"/>
        <v>0</v>
      </c>
      <c r="J47" s="85">
        <f t="shared" si="5"/>
        <v>0</v>
      </c>
      <c r="K47" s="85">
        <f t="shared" si="5"/>
        <v>0</v>
      </c>
      <c r="L47" s="85">
        <f t="shared" si="5"/>
        <v>0</v>
      </c>
      <c r="M47" s="85">
        <f t="shared" si="5"/>
        <v>0</v>
      </c>
      <c r="N47" s="85">
        <f t="shared" si="5"/>
        <v>0</v>
      </c>
      <c r="O47" s="85">
        <f t="shared" si="5"/>
        <v>0</v>
      </c>
      <c r="P47" s="85">
        <f t="shared" si="5"/>
        <v>0</v>
      </c>
      <c r="Q47" s="85">
        <f t="shared" si="5"/>
        <v>0</v>
      </c>
      <c r="R47" s="85">
        <f t="shared" si="4"/>
        <v>0</v>
      </c>
      <c r="S47" s="85">
        <f t="shared" si="4"/>
        <v>0</v>
      </c>
      <c r="T47" s="85">
        <f t="shared" si="4"/>
        <v>0</v>
      </c>
      <c r="U47" s="85">
        <f t="shared" si="4"/>
        <v>0</v>
      </c>
      <c r="V47" s="85">
        <f t="shared" si="4"/>
        <v>0</v>
      </c>
      <c r="W47" s="85">
        <f t="shared" si="4"/>
        <v>0</v>
      </c>
      <c r="X47" s="85">
        <f t="shared" si="4"/>
        <v>0</v>
      </c>
      <c r="Y47" s="85">
        <f t="shared" si="4"/>
        <v>0</v>
      </c>
      <c r="Z47" s="85">
        <f t="shared" si="4"/>
        <v>0</v>
      </c>
      <c r="AA47" s="85">
        <f t="shared" si="4"/>
        <v>0</v>
      </c>
      <c r="AB47" s="85">
        <f t="shared" si="4"/>
        <v>0</v>
      </c>
      <c r="AC47" s="85">
        <f t="shared" si="4"/>
        <v>0</v>
      </c>
      <c r="AD47" s="85">
        <f t="shared" si="4"/>
        <v>0</v>
      </c>
      <c r="AE47" s="85">
        <f t="shared" si="4"/>
        <v>0</v>
      </c>
      <c r="AF47" s="86">
        <f t="shared" si="4"/>
        <v>0</v>
      </c>
    </row>
  </sheetData>
  <sheetProtection algorithmName="SHA-512" hashValue="XC9pn6HhOkBEMn7NP37T1iV6OB0pWuspClHQ6fCJqApDGWhSUhwB4qmLdRqWboJHFh2mMOA8SgZH+lEUN0pGag==" saltValue="vmAaynWRoP/IuS7cO/7ZBA==" spinCount="100000" sheet="1" objects="1" scenarios="1" selectLockedCells="1"/>
  <mergeCells count="32">
    <mergeCell ref="AE1:AE4"/>
    <mergeCell ref="AF1:AF4"/>
    <mergeCell ref="Y1:Y4"/>
    <mergeCell ref="Z1:Z4"/>
    <mergeCell ref="AA1:AA4"/>
    <mergeCell ref="AB1:AB4"/>
    <mergeCell ref="AC1:AC4"/>
    <mergeCell ref="AD1:AD4"/>
    <mergeCell ref="X1:X4"/>
    <mergeCell ref="M1:M4"/>
    <mergeCell ref="N1:N4"/>
    <mergeCell ref="O1:O4"/>
    <mergeCell ref="P1:P4"/>
    <mergeCell ref="Q1:Q4"/>
    <mergeCell ref="R1:R4"/>
    <mergeCell ref="S1:S4"/>
    <mergeCell ref="T1:T4"/>
    <mergeCell ref="U1:U4"/>
    <mergeCell ref="V1:V4"/>
    <mergeCell ref="W1:W4"/>
    <mergeCell ref="L1:L4"/>
    <mergeCell ref="A1:A4"/>
    <mergeCell ref="B1:B4"/>
    <mergeCell ref="C1:C4"/>
    <mergeCell ref="D1:D4"/>
    <mergeCell ref="E1:E4"/>
    <mergeCell ref="F1:F4"/>
    <mergeCell ref="G1:G4"/>
    <mergeCell ref="H1:H4"/>
    <mergeCell ref="I1:I4"/>
    <mergeCell ref="J1:J4"/>
    <mergeCell ref="K1:K4"/>
  </mergeCells>
  <pageMargins left="0.75" right="0.75" top="1" bottom="0.5" header="0.25" footer="0.25"/>
  <pageSetup scale="81" orientation="landscape" horizontalDpi="300" verticalDpi="300" r:id="rId1"/>
  <headerFooter>
    <oddHeader>&amp;C&amp;"Arial,Bold"&amp;14BrownieTrax
&amp;12Dues Page - &amp;D</oddHeader>
    <oddFooter>&amp;CPage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1866-05F3-473E-A2B2-0FBB81DA31E3}">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Brownie_26</v>
      </c>
      <c r="U1" s="349" t="str">
        <f ca="1">MID(CELL("filename",A1),FIND(IF(ISERROR(FIND("]",CELL("filename",A1))),"$","]"),CELL("filename",A1))+1,256)</f>
        <v>Brownie_26</v>
      </c>
      <c r="W1" s="350" t="str">
        <f ca="1">IF(T1&lt;&gt;"",T1,"")</f>
        <v>Brownie_26</v>
      </c>
      <c r="X1" s="351"/>
      <c r="Y1" s="351"/>
      <c r="Z1" s="352"/>
      <c r="AA1" s="353"/>
      <c r="AB1" s="351"/>
      <c r="AC1" s="351"/>
      <c r="AD1" s="352"/>
    </row>
    <row r="2" spans="2:30" ht="12.95" customHeight="1">
      <c r="T2" s="357"/>
    </row>
    <row r="3" spans="2:30" ht="12.95" customHeight="1"/>
    <row r="4" spans="2:30" ht="12.95" customHeight="1">
      <c r="B4" s="360"/>
      <c r="C4" s="361" t="s">
        <v>130</v>
      </c>
      <c r="D4" s="292" t="str">
        <f>IF(Badges!$AC11="A","/","")</f>
        <v/>
      </c>
      <c r="E4" s="292" t="str">
        <f>IF(Badges!$AC15="A","/","")</f>
        <v/>
      </c>
      <c r="F4" s="292" t="str">
        <f>IF(Badges!$AC19="A","/","")</f>
        <v/>
      </c>
      <c r="G4" s="292" t="str">
        <f>IF(Badges!$AC23="A","/","")</f>
        <v/>
      </c>
      <c r="H4" s="292" t="str">
        <f>IF(Badges!$AC27="A","/","")</f>
        <v/>
      </c>
      <c r="I4" s="293" t="str">
        <f>IF(Summary!$AZ4="E","E","")</f>
        <v/>
      </c>
      <c r="J4" s="293" t="str">
        <f>IF(Summary!$BA4="Y","R","")</f>
        <v/>
      </c>
      <c r="K4" s="285" t="str">
        <f>IF(COUNT(#REF!)=4,MAX(#REF!),"")</f>
        <v/>
      </c>
      <c r="L4" s="360"/>
      <c r="M4" s="362" t="s">
        <v>897</v>
      </c>
      <c r="N4" s="363"/>
      <c r="O4" s="363"/>
      <c r="P4" s="363"/>
      <c r="Q4" s="363"/>
      <c r="R4" s="364"/>
      <c r="S4" s="293" t="str">
        <f>IF(Summary!$AZ67="E","E","")</f>
        <v/>
      </c>
      <c r="T4" s="293" t="str">
        <f>IF(Summary!$BA67="Y","R","")</f>
        <v/>
      </c>
      <c r="W4" s="474" t="str">
        <f>'Fun Patches'!C5</f>
        <v>&lt;List Patch Here&gt;</v>
      </c>
      <c r="X4" s="475" t="str">
        <f>IF(Summary!$AZ113="E","E","")</f>
        <v/>
      </c>
      <c r="Y4" s="475" t="str">
        <f>IF(Summary!$BA113="Y","R","")</f>
        <v/>
      </c>
      <c r="AA4" s="286"/>
      <c r="AB4" s="283"/>
      <c r="AC4" s="284"/>
    </row>
    <row r="5" spans="2:30" ht="12.95" customHeight="1">
      <c r="B5" s="360"/>
      <c r="C5" s="365" t="s">
        <v>152</v>
      </c>
      <c r="D5" s="292" t="str">
        <f>IF(Badges!$AC34="A","/","")</f>
        <v/>
      </c>
      <c r="E5" s="292" t="str">
        <f>IF(Badges!$AC38="A","/","")</f>
        <v/>
      </c>
      <c r="F5" s="292" t="str">
        <f>IF(Badges!$AC42="A","/","")</f>
        <v/>
      </c>
      <c r="G5" s="292" t="str">
        <f>IF(Badges!$AC46="A","/","")</f>
        <v/>
      </c>
      <c r="H5" s="292" t="str">
        <f>IF(Badges!$AC50="A","/","")</f>
        <v/>
      </c>
      <c r="I5" s="293" t="str">
        <f>IF(Summary!$AZ5="E","E","")</f>
        <v/>
      </c>
      <c r="J5" s="293" t="str">
        <f>IF(Summary!$BA5="Y","R","")</f>
        <v/>
      </c>
      <c r="L5" s="360"/>
      <c r="M5" s="366" t="s">
        <v>1085</v>
      </c>
      <c r="N5" s="367"/>
      <c r="O5" s="367"/>
      <c r="P5" s="367"/>
      <c r="Q5" s="367"/>
      <c r="R5" s="368"/>
      <c r="S5" s="301" t="str">
        <f>IF(Summary!$AZ64="E","E","")</f>
        <v/>
      </c>
      <c r="T5" s="301" t="str">
        <f>IF(Summary!$BA64="Y","R","")</f>
        <v/>
      </c>
      <c r="W5" s="476" t="str">
        <f>'Fun Patches'!C6</f>
        <v>&lt;List Patch Here&gt;</v>
      </c>
      <c r="X5" s="475" t="str">
        <f>IF(Summary!$AZ114="E","E","")</f>
        <v/>
      </c>
      <c r="Y5" s="475" t="str">
        <f>IF(Summary!$BA114="Y","R","")</f>
        <v/>
      </c>
      <c r="AA5" s="472"/>
      <c r="AB5" s="287"/>
      <c r="AC5" s="288"/>
    </row>
    <row r="6" spans="2:30" ht="12.95" customHeight="1" thickBot="1">
      <c r="B6" s="360"/>
      <c r="C6" s="369" t="s">
        <v>193</v>
      </c>
      <c r="D6" s="297" t="str">
        <f>IF(Badges!$AC80="A","/","")</f>
        <v/>
      </c>
      <c r="E6" s="297" t="str">
        <f>IF(Badges!$AC84="A","/","")</f>
        <v/>
      </c>
      <c r="F6" s="297" t="str">
        <f>IF(Badges!$AC88="A","/","")</f>
        <v/>
      </c>
      <c r="G6" s="297" t="str">
        <f>IF(Badges!$AC92="A","/","")</f>
        <v/>
      </c>
      <c r="H6" s="297" t="str">
        <f>IF(Badges!$AC96="A","/","")</f>
        <v/>
      </c>
      <c r="I6" s="295" t="str">
        <f>IF(Summary!$AZ7="E","E","")</f>
        <v/>
      </c>
      <c r="J6" s="295" t="str">
        <f>IF(Summary!$BA7="Y","R","")</f>
        <v/>
      </c>
      <c r="L6" s="360"/>
      <c r="M6" s="366" t="s">
        <v>1086</v>
      </c>
      <c r="N6" s="367"/>
      <c r="O6" s="367"/>
      <c r="P6" s="367"/>
      <c r="Q6" s="367"/>
      <c r="R6" s="368"/>
      <c r="S6" s="301" t="str">
        <f>IF(Summary!$AZ65="E","E","")</f>
        <v/>
      </c>
      <c r="T6" s="301" t="str">
        <f>IF(Summary!$BA65="Y","R","")</f>
        <v/>
      </c>
      <c r="W6" s="476" t="str">
        <f>'Fun Patches'!C7</f>
        <v>&lt;List Patch Here&gt;</v>
      </c>
      <c r="X6" s="475" t="str">
        <f>IF(Summary!$AZ115="E","E","")</f>
        <v/>
      </c>
      <c r="Y6" s="475" t="str">
        <f>IF(Summary!$BA115="Y","R","")</f>
        <v/>
      </c>
      <c r="AA6" s="472"/>
      <c r="AB6" s="287"/>
      <c r="AC6" s="288"/>
    </row>
    <row r="7" spans="2:30" ht="12.95" customHeight="1" thickBot="1">
      <c r="B7" s="360"/>
      <c r="C7" s="370" t="s">
        <v>233</v>
      </c>
      <c r="D7" s="292" t="str">
        <f>IF(Badges!$AC126="A","/","")</f>
        <v/>
      </c>
      <c r="E7" s="292" t="str">
        <f>IF(Badges!$AC130="A","/","")</f>
        <v/>
      </c>
      <c r="F7" s="292" t="str">
        <f>IF(Badges!$AC134="A","/","")</f>
        <v/>
      </c>
      <c r="G7" s="292" t="str">
        <f>IF(Badges!$AC138="A","/","")</f>
        <v/>
      </c>
      <c r="H7" s="292" t="str">
        <f>IF(Badges!$AC142="A","/","")</f>
        <v/>
      </c>
      <c r="I7" s="293" t="str">
        <f>IF(Summary!$AZ9="E","E","")</f>
        <v/>
      </c>
      <c r="J7" s="293" t="str">
        <f>IF(Summary!$BA9="Y","R","")</f>
        <v/>
      </c>
      <c r="L7" s="360"/>
      <c r="M7" s="371" t="s">
        <v>1087</v>
      </c>
      <c r="N7" s="372"/>
      <c r="O7" s="372"/>
      <c r="P7" s="372"/>
      <c r="Q7" s="372"/>
      <c r="R7" s="373"/>
      <c r="S7" s="295" t="str">
        <f>IF(Summary!$AZ66="E","E","")</f>
        <v/>
      </c>
      <c r="T7" s="295" t="str">
        <f>IF(Summary!$BA66="Y","R","")</f>
        <v/>
      </c>
      <c r="U7" s="354" t="str">
        <f>IF(COUNTIF(S4:S7,"E")=4,"C"," ")</f>
        <v xml:space="preserve"> </v>
      </c>
      <c r="W7" s="476" t="str">
        <f>'Fun Patches'!C8</f>
        <v>&lt;List Patch Here&gt;</v>
      </c>
      <c r="X7" s="475" t="str">
        <f>IF(Summary!$AZ116="E","E","")</f>
        <v/>
      </c>
      <c r="Y7" s="475" t="str">
        <f>IF(Summary!$BA116="Y","R","")</f>
        <v/>
      </c>
      <c r="AA7" s="472"/>
      <c r="AB7" s="287"/>
      <c r="AC7" s="288"/>
    </row>
    <row r="8" spans="2:30" ht="12.95" customHeight="1">
      <c r="B8" s="360"/>
      <c r="C8" s="365" t="s">
        <v>254</v>
      </c>
      <c r="D8" s="334" t="str">
        <f>IF(Badges!$AC149="A","/","")</f>
        <v/>
      </c>
      <c r="E8" s="334" t="str">
        <f>IF(Badges!$AC153="A","/","")</f>
        <v/>
      </c>
      <c r="F8" s="334" t="str">
        <f>IF(Badges!$AC157="A","/","")</f>
        <v/>
      </c>
      <c r="G8" s="334" t="str">
        <f>IF(Badges!$AC161="A","/","")</f>
        <v/>
      </c>
      <c r="H8" s="334" t="str">
        <f>IF(Badges!$AC165="A","/","")</f>
        <v/>
      </c>
      <c r="I8" s="301" t="str">
        <f>IF(Summary!$AZ10="E","E","")</f>
        <v/>
      </c>
      <c r="J8" s="301" t="str">
        <f>IF(Summary!$BA10="Y","R","")</f>
        <v/>
      </c>
      <c r="L8" s="360"/>
      <c r="M8" s="362" t="s">
        <v>1054</v>
      </c>
      <c r="N8" s="363"/>
      <c r="O8" s="363"/>
      <c r="P8" s="363"/>
      <c r="Q8" s="363"/>
      <c r="R8" s="364"/>
      <c r="S8" s="293" t="str">
        <f>IF(Summary!$AZ72="E","E","")</f>
        <v/>
      </c>
      <c r="T8" s="293" t="str">
        <f>IF(Summary!$BA72="Y","R","")</f>
        <v/>
      </c>
      <c r="W8" s="476" t="str">
        <f>'Fun Patches'!C9</f>
        <v>&lt;List Patch Here&gt;</v>
      </c>
      <c r="X8" s="475" t="str">
        <f>IF(Summary!$AZ117="E","E","")</f>
        <v/>
      </c>
      <c r="Y8" s="475" t="str">
        <f>IF(Summary!$BA117="Y","R","")</f>
        <v/>
      </c>
      <c r="AA8" s="472"/>
      <c r="AB8" s="287"/>
      <c r="AC8" s="288"/>
    </row>
    <row r="9" spans="2:30" ht="12.95" customHeight="1" thickBot="1">
      <c r="B9" s="360"/>
      <c r="C9" s="374" t="s">
        <v>275</v>
      </c>
      <c r="D9" s="297" t="str">
        <f>IF(Badges!$AC172="A","/","")</f>
        <v/>
      </c>
      <c r="E9" s="297" t="str">
        <f>IF(Badges!$AC176="A","/","")</f>
        <v/>
      </c>
      <c r="F9" s="297" t="str">
        <f>IF(Badges!$AC180="A","/","")</f>
        <v/>
      </c>
      <c r="G9" s="297" t="str">
        <f>IF(Badges!$AC184="A","/","")</f>
        <v/>
      </c>
      <c r="H9" s="297" t="str">
        <f>IF(Badges!$AC188="A","/","")</f>
        <v/>
      </c>
      <c r="I9" s="295" t="str">
        <f>IF(Summary!$AZ11="E","E","")</f>
        <v/>
      </c>
      <c r="J9" s="295" t="str">
        <f>IF(Summary!$BA11="Y","R","")</f>
        <v/>
      </c>
      <c r="L9" s="360"/>
      <c r="M9" s="366" t="s">
        <v>1088</v>
      </c>
      <c r="N9" s="367"/>
      <c r="O9" s="367"/>
      <c r="P9" s="367"/>
      <c r="Q9" s="367"/>
      <c r="R9" s="368"/>
      <c r="S9" s="301" t="str">
        <f>IF(Summary!$AZ69="E","E","")</f>
        <v/>
      </c>
      <c r="T9" s="301" t="str">
        <f>IF(Summary!$BA69="Y","R","")</f>
        <v/>
      </c>
      <c r="W9" s="476" t="str">
        <f>'Fun Patches'!C10</f>
        <v>&lt;List Patch Here&gt;</v>
      </c>
      <c r="X9" s="475" t="str">
        <f>IF(Summary!$AZ118="E","E","")</f>
        <v/>
      </c>
      <c r="Y9" s="475" t="str">
        <f>IF(Summary!$BA118="Y","R","")</f>
        <v/>
      </c>
      <c r="AA9" s="472"/>
      <c r="AB9" s="287"/>
      <c r="AC9" s="288"/>
    </row>
    <row r="10" spans="2:30" ht="12.95" customHeight="1">
      <c r="B10" s="360"/>
      <c r="C10" s="361" t="s">
        <v>278</v>
      </c>
      <c r="D10" s="292" t="str">
        <f>IF(Badges!$AC195="A","/","")</f>
        <v/>
      </c>
      <c r="E10" s="292" t="str">
        <f>IF(Badges!$AC199="A","/","")</f>
        <v/>
      </c>
      <c r="F10" s="292" t="str">
        <f>IF(Badges!$AC202="A","/","")</f>
        <v/>
      </c>
      <c r="G10" s="292" t="str">
        <f>IF(Badges!$AC206="A","/","")</f>
        <v/>
      </c>
      <c r="H10" s="292" t="str">
        <f>IF(Badges!$AC210="A","/","")</f>
        <v/>
      </c>
      <c r="I10" s="293" t="str">
        <f>IF(Summary!$AZ12="E","E","")</f>
        <v/>
      </c>
      <c r="J10" s="293" t="str">
        <f>IF(Summary!$BA12="Y","R","")</f>
        <v/>
      </c>
      <c r="K10" s="285" t="str">
        <f>IF(COUNT(#REF!)=4,MAX(#REF!),"")</f>
        <v/>
      </c>
      <c r="L10" s="360"/>
      <c r="M10" s="366" t="s">
        <v>1089</v>
      </c>
      <c r="N10" s="367"/>
      <c r="O10" s="367"/>
      <c r="P10" s="367"/>
      <c r="Q10" s="367"/>
      <c r="R10" s="368"/>
      <c r="S10" s="301" t="str">
        <f>IF(Summary!$AZ70="E","E","")</f>
        <v/>
      </c>
      <c r="T10" s="301" t="str">
        <f>IF(Summary!$BA70="Y","R","")</f>
        <v/>
      </c>
      <c r="W10" s="476" t="str">
        <f>'Fun Patches'!C11</f>
        <v>&lt;List Patch Here&gt;</v>
      </c>
      <c r="X10" s="475" t="str">
        <f>IF(Summary!$AZ119="E","E","")</f>
        <v/>
      </c>
      <c r="Y10" s="475" t="str">
        <f>IF(Summary!$BA119="Y","R","")</f>
        <v/>
      </c>
      <c r="AA10" s="472"/>
      <c r="AB10" s="287"/>
      <c r="AC10" s="288"/>
    </row>
    <row r="11" spans="2:30" ht="12.95" customHeight="1" thickBot="1">
      <c r="B11" s="360"/>
      <c r="C11" s="365" t="s">
        <v>297</v>
      </c>
      <c r="D11" s="334" t="str">
        <f>IF(Badges!$AC217="A","/","")</f>
        <v/>
      </c>
      <c r="E11" s="334" t="str">
        <f>IF(Badges!$AC221="A","/","")</f>
        <v/>
      </c>
      <c r="F11" s="334" t="str">
        <f>IF(Badges!$AC225="A","/","")</f>
        <v/>
      </c>
      <c r="G11" s="334" t="str">
        <f>IF(Badges!$AC229="A","/","")</f>
        <v/>
      </c>
      <c r="H11" s="334" t="str">
        <f>IF(Badges!$AC233="A","/","")</f>
        <v/>
      </c>
      <c r="I11" s="301" t="str">
        <f>IF(Summary!$AZ13="E","E","")</f>
        <v/>
      </c>
      <c r="J11" s="301" t="str">
        <f>IF(Summary!$BA13="Y","R","")</f>
        <v/>
      </c>
      <c r="L11" s="360"/>
      <c r="M11" s="375" t="s">
        <v>1090</v>
      </c>
      <c r="N11" s="376"/>
      <c r="O11" s="376"/>
      <c r="P11" s="376"/>
      <c r="Q11" s="376"/>
      <c r="R11" s="377"/>
      <c r="S11" s="298" t="str">
        <f>IF(Summary!$AZ71="E","E","")</f>
        <v/>
      </c>
      <c r="T11" s="298" t="str">
        <f>IF(Summary!$BA71="Y","R","")</f>
        <v/>
      </c>
      <c r="U11" s="354" t="str">
        <f>IF(COUNTIF(S8:S11,"E")=4,"C"," ")</f>
        <v xml:space="preserve"> </v>
      </c>
      <c r="W11" s="476" t="str">
        <f>'Fun Patches'!C12</f>
        <v>&lt;List Patch Here&gt;</v>
      </c>
      <c r="X11" s="475" t="str">
        <f>IF(Summary!$AZ120="E","E","")</f>
        <v/>
      </c>
      <c r="Y11" s="475" t="str">
        <f>IF(Summary!$BA120="Y","R","")</f>
        <v/>
      </c>
      <c r="AA11" s="472"/>
      <c r="AB11" s="287"/>
      <c r="AC11" s="288"/>
    </row>
    <row r="12" spans="2:30" ht="12.95" customHeight="1" thickBot="1">
      <c r="B12" s="360"/>
      <c r="C12" s="365" t="s">
        <v>319</v>
      </c>
      <c r="D12" s="297" t="str">
        <f>IF(Badges!$AC263="A","/","")</f>
        <v/>
      </c>
      <c r="E12" s="297" t="str">
        <f>IF(Badges!$AC267="A","/","")</f>
        <v/>
      </c>
      <c r="F12" s="297" t="str">
        <f>IF(Badges!$AC271="A","/","")</f>
        <v/>
      </c>
      <c r="G12" s="297" t="str">
        <f>IF(Badges!$AC275="A","/","")</f>
        <v/>
      </c>
      <c r="H12" s="297" t="str">
        <f>IF(Badges!$AC279="A","/","")</f>
        <v/>
      </c>
      <c r="I12" s="295" t="str">
        <f>IF(Summary!$AZ15="E","E","")</f>
        <v/>
      </c>
      <c r="J12" s="295" t="str">
        <f>IF(Summary!$BA15="Y","R","")</f>
        <v/>
      </c>
      <c r="L12" s="360"/>
      <c r="M12" s="378" t="s">
        <v>1055</v>
      </c>
      <c r="N12" s="379"/>
      <c r="O12" s="379"/>
      <c r="P12" s="379"/>
      <c r="Q12" s="379"/>
      <c r="R12" s="380"/>
      <c r="S12" s="299" t="str">
        <f>IF(Summary!$AZ77="E","E","")</f>
        <v/>
      </c>
      <c r="T12" s="299" t="str">
        <f>IF(Summary!$BA77="Y","R","")</f>
        <v/>
      </c>
      <c r="W12" s="476" t="str">
        <f>'Fun Patches'!C13</f>
        <v>&lt;List Patch Here&gt;</v>
      </c>
      <c r="X12" s="475" t="str">
        <f>IF(Summary!$AZ121="E","E","")</f>
        <v/>
      </c>
      <c r="Y12" s="475" t="str">
        <f>IF(Summary!$BA121="Y","R","")</f>
        <v/>
      </c>
      <c r="AA12" s="472"/>
      <c r="AB12" s="287"/>
      <c r="AC12" s="288"/>
    </row>
    <row r="13" spans="2:30" ht="12.95" customHeight="1">
      <c r="B13" s="360"/>
      <c r="C13" s="370" t="s">
        <v>372</v>
      </c>
      <c r="D13" s="292" t="str">
        <f>IF(Badges!$AC322="A","/","")</f>
        <v/>
      </c>
      <c r="E13" s="292" t="str">
        <f>IF(Badges!$AC326="A","/","")</f>
        <v/>
      </c>
      <c r="F13" s="292" t="str">
        <f>IF(Badges!$AC330="A","/","")</f>
        <v/>
      </c>
      <c r="G13" s="292" t="str">
        <f>IF(Badges!$AC334="A","/","")</f>
        <v/>
      </c>
      <c r="H13" s="292" t="str">
        <f>IF(Badges!$AC338="A","/","")</f>
        <v/>
      </c>
      <c r="I13" s="293" t="str">
        <f>IF(Summary!$AZ18="E","E","")</f>
        <v/>
      </c>
      <c r="J13" s="293" t="str">
        <f>IF(Summary!$BA18="Y","R","")</f>
        <v/>
      </c>
      <c r="L13" s="360"/>
      <c r="M13" s="366" t="s">
        <v>925</v>
      </c>
      <c r="N13" s="367"/>
      <c r="O13" s="367"/>
      <c r="P13" s="367"/>
      <c r="Q13" s="367"/>
      <c r="R13" s="368"/>
      <c r="S13" s="301" t="str">
        <f>IF(Summary!$AZ74="E","E","")</f>
        <v/>
      </c>
      <c r="T13" s="301" t="str">
        <f>IF(Summary!$BA74="Y","R","")</f>
        <v/>
      </c>
      <c r="W13" s="476" t="str">
        <f>'Fun Patches'!C14</f>
        <v>&lt;List Patch Here&gt;</v>
      </c>
      <c r="X13" s="475" t="str">
        <f>IF(Summary!$AZ122="E","E","")</f>
        <v/>
      </c>
      <c r="Y13" s="475" t="str">
        <f>IF(Summary!$BA122="Y","R","")</f>
        <v/>
      </c>
      <c r="AA13" s="472"/>
      <c r="AB13" s="287"/>
      <c r="AC13" s="288"/>
    </row>
    <row r="14" spans="2:30" ht="12.95" customHeight="1">
      <c r="B14" s="360"/>
      <c r="C14" s="365" t="s">
        <v>393</v>
      </c>
      <c r="D14" s="334" t="str">
        <f>IF(Badges!$AC345="A","/","")</f>
        <v/>
      </c>
      <c r="E14" s="334" t="str">
        <f>IF(Badges!$AC349="A","/","")</f>
        <v/>
      </c>
      <c r="F14" s="334" t="str">
        <f>IF(Badges!$AC353="A","/","")</f>
        <v/>
      </c>
      <c r="G14" s="334" t="str">
        <f>IF(Badges!$AC357="A","/","")</f>
        <v/>
      </c>
      <c r="H14" s="334" t="str">
        <f>IF(Badges!$AC361="A","/","")</f>
        <v/>
      </c>
      <c r="I14" s="301" t="str">
        <f>IF(Summary!$AZ19="E","E","")</f>
        <v/>
      </c>
      <c r="J14" s="301" t="str">
        <f>IF(Summary!$BA19="Y","R","")</f>
        <v/>
      </c>
      <c r="K14" s="285" t="str">
        <f>IF(COUNT(#REF!)=4,MAX(#REF!),"")</f>
        <v/>
      </c>
      <c r="L14" s="360"/>
      <c r="M14" s="366" t="s">
        <v>927</v>
      </c>
      <c r="N14" s="367"/>
      <c r="O14" s="367"/>
      <c r="P14" s="367"/>
      <c r="Q14" s="367"/>
      <c r="R14" s="368"/>
      <c r="S14" s="301" t="str">
        <f>IF(Summary!$AZ75="E","E","")</f>
        <v/>
      </c>
      <c r="T14" s="301" t="str">
        <f>IF(Summary!$BA75="Y","R","")</f>
        <v/>
      </c>
      <c r="W14" s="476" t="str">
        <f>'Fun Patches'!C15</f>
        <v>&lt;List Patch Here&gt;</v>
      </c>
      <c r="X14" s="475" t="str">
        <f>IF(Summary!$AZ123="E","E","")</f>
        <v/>
      </c>
      <c r="Y14" s="475" t="str">
        <f>IF(Summary!$BA123="Y","R","")</f>
        <v/>
      </c>
      <c r="AA14" s="472"/>
      <c r="AB14" s="287"/>
      <c r="AC14" s="288"/>
    </row>
    <row r="15" spans="2:30" ht="12.95" customHeight="1" thickBot="1">
      <c r="B15" s="360"/>
      <c r="C15" s="374" t="s">
        <v>414</v>
      </c>
      <c r="D15" s="297" t="str">
        <f>IF(Badges!$AC368="A","/","")</f>
        <v/>
      </c>
      <c r="E15" s="297" t="str">
        <f>IF(Badges!$AC372="A","/","")</f>
        <v/>
      </c>
      <c r="F15" s="297" t="str">
        <f>IF(Badges!$AC376="A","/","")</f>
        <v/>
      </c>
      <c r="G15" s="297" t="str">
        <f>IF(Badges!$AC380="A","/","")</f>
        <v/>
      </c>
      <c r="H15" s="297" t="str">
        <f>IF(Badges!$AC384="A","/","")</f>
        <v/>
      </c>
      <c r="I15" s="295" t="str">
        <f>IF(Summary!$AZ20="E","E","")</f>
        <v/>
      </c>
      <c r="J15" s="295" t="str">
        <f>IF(Summary!$BA20="Y","R","")</f>
        <v/>
      </c>
      <c r="L15" s="360"/>
      <c r="M15" s="371" t="s">
        <v>929</v>
      </c>
      <c r="N15" s="372"/>
      <c r="O15" s="372"/>
      <c r="P15" s="372"/>
      <c r="Q15" s="372"/>
      <c r="R15" s="373"/>
      <c r="S15" s="295" t="str">
        <f>IF(Summary!$AZ76="E","E","")</f>
        <v/>
      </c>
      <c r="T15" s="295" t="str">
        <f>IF(Summary!$BA76="Y","R","")</f>
        <v/>
      </c>
      <c r="U15" s="354" t="str">
        <f>IF(COUNTIF(S12:S15,"E")=4,"C"," ")</f>
        <v xml:space="preserve"> </v>
      </c>
      <c r="W15" s="476" t="str">
        <f>'Fun Patches'!C16</f>
        <v>&lt;List Patch Here&gt;</v>
      </c>
      <c r="X15" s="475" t="str">
        <f>IF(Summary!$AZ124="E","E","")</f>
        <v/>
      </c>
      <c r="Y15" s="475" t="str">
        <f>IF(Summary!$BA124="Y","R","")</f>
        <v/>
      </c>
      <c r="AA15" s="472"/>
      <c r="AB15" s="287"/>
      <c r="AC15" s="288"/>
    </row>
    <row r="16" spans="2:30" ht="12.95" customHeight="1">
      <c r="B16" s="360"/>
      <c r="C16" s="365" t="s">
        <v>435</v>
      </c>
      <c r="D16" s="292" t="str">
        <f>IF(Badges!$AC391="A","/","")</f>
        <v/>
      </c>
      <c r="E16" s="292" t="str">
        <f>IF(Badges!$AC395="A","/","")</f>
        <v/>
      </c>
      <c r="F16" s="292" t="str">
        <f>IF(Badges!$AC399="A","/","")</f>
        <v/>
      </c>
      <c r="G16" s="292" t="str">
        <f>IF(Badges!$AC403="A","/","")</f>
        <v/>
      </c>
      <c r="H16" s="292" t="str">
        <f>IF(Badges!$AC407="A","/","")</f>
        <v/>
      </c>
      <c r="I16" s="293" t="str">
        <f>IF(Summary!$AZ21="E","E","")</f>
        <v/>
      </c>
      <c r="J16" s="293" t="str">
        <f>IF(Summary!$BA21="Y","R","")</f>
        <v/>
      </c>
      <c r="L16" s="360"/>
      <c r="M16" s="361" t="s">
        <v>1056</v>
      </c>
      <c r="N16" s="292" t="str">
        <f>IF(Badges!$AC240="A","/","")</f>
        <v/>
      </c>
      <c r="O16" s="292" t="str">
        <f>IF(Badges!$AC244="A","/","")</f>
        <v/>
      </c>
      <c r="P16" s="292" t="str">
        <f>IF(Badges!$AC248="A","/","")</f>
        <v/>
      </c>
      <c r="Q16" s="292" t="str">
        <f>IF(Badges!$AC252="A","/","")</f>
        <v/>
      </c>
      <c r="R16" s="292" t="str">
        <f>IF(Badges!$AC256="A","/","")</f>
        <v/>
      </c>
      <c r="S16" s="293" t="str">
        <f>IF(Summary!$AZ14="E","E","")</f>
        <v/>
      </c>
      <c r="T16" s="293" t="str">
        <f>IF(Summary!$BA14="Y","R","")</f>
        <v/>
      </c>
      <c r="W16" s="476" t="str">
        <f>'Fun Patches'!C17</f>
        <v>&lt;List Patch Here&gt;</v>
      </c>
      <c r="X16" s="475" t="str">
        <f>IF(Summary!$AZ125="E","E","")</f>
        <v/>
      </c>
      <c r="Y16" s="475" t="str">
        <f>IF(Summary!$BA125="Y","R","")</f>
        <v/>
      </c>
      <c r="AA16" s="472"/>
      <c r="AB16" s="287"/>
      <c r="AC16" s="288"/>
    </row>
    <row r="17" spans="2:29" ht="12.95" customHeight="1">
      <c r="B17" s="360"/>
      <c r="C17" s="365" t="s">
        <v>456</v>
      </c>
      <c r="D17" s="334" t="str">
        <f>IF(Badges!$AC414="A","/","")</f>
        <v/>
      </c>
      <c r="E17" s="334" t="str">
        <f>IF(Badges!$AC418="A","/","")</f>
        <v/>
      </c>
      <c r="F17" s="334" t="str">
        <f>IF(Badges!$AC422="A","/","")</f>
        <v/>
      </c>
      <c r="G17" s="334" t="str">
        <f>IF(Badges!$AC426="A","/","")</f>
        <v/>
      </c>
      <c r="H17" s="334" t="str">
        <f>IF(Badges!$AC430="A","/","")</f>
        <v/>
      </c>
      <c r="I17" s="301" t="str">
        <f>IF(Summary!$AZ22="E","E","")</f>
        <v/>
      </c>
      <c r="J17" s="301" t="str">
        <f>IF(Summary!$BA22="Y","R","")</f>
        <v/>
      </c>
      <c r="L17" s="360"/>
      <c r="M17" s="365" t="s">
        <v>1057</v>
      </c>
      <c r="N17" s="292" t="str">
        <f>IF(Badges!$AC299="A","/","")</f>
        <v/>
      </c>
      <c r="O17" s="292" t="str">
        <f>IF(Badges!$AC303="A","/","")</f>
        <v/>
      </c>
      <c r="P17" s="292" t="str">
        <f>IF(Badges!$AC307="A","/","")</f>
        <v/>
      </c>
      <c r="Q17" s="292" t="str">
        <f>IF(Badges!$AC311="A","/","")</f>
        <v/>
      </c>
      <c r="R17" s="292" t="str">
        <f>IF(Badges!$AC315="A","/","")</f>
        <v/>
      </c>
      <c r="S17" s="293" t="str">
        <f>IF(Summary!$AZ17="E","E","")</f>
        <v/>
      </c>
      <c r="T17" s="293" t="str">
        <f>IF(Summary!$BA17="Y","R","")</f>
        <v/>
      </c>
      <c r="W17" s="476" t="str">
        <f>'Fun Patches'!C18</f>
        <v>&lt;List Patch Here&gt;</v>
      </c>
      <c r="X17" s="475" t="str">
        <f>IF(Summary!$AZ126="E","E","")</f>
        <v/>
      </c>
      <c r="Y17" s="475" t="str">
        <f>IF(Summary!$BA126="Y","R","")</f>
        <v/>
      </c>
      <c r="AA17" s="472"/>
      <c r="AB17" s="287"/>
      <c r="AC17" s="288"/>
    </row>
    <row r="18" spans="2:29" ht="12.95" customHeight="1" thickBot="1">
      <c r="B18" s="360"/>
      <c r="C18" s="365" t="s">
        <v>477</v>
      </c>
      <c r="D18" s="297" t="str">
        <f>IF(Badges!$AC437="A","/","")</f>
        <v/>
      </c>
      <c r="E18" s="297" t="str">
        <f>IF(Badges!$AC441="A","/","")</f>
        <v/>
      </c>
      <c r="F18" s="297" t="str">
        <f>IF(Badges!$AC445="A","/","")</f>
        <v/>
      </c>
      <c r="G18" s="297" t="str">
        <f>IF(Badges!$AC449="A","/","")</f>
        <v/>
      </c>
      <c r="H18" s="297" t="str">
        <f>IF(Badges!$AC453="A","/","")</f>
        <v/>
      </c>
      <c r="I18" s="295" t="str">
        <f>IF(Summary!$AZ23="E","E","")</f>
        <v/>
      </c>
      <c r="J18" s="295" t="str">
        <f>IF(Summary!$BA23="Y","R","")</f>
        <v/>
      </c>
      <c r="K18" s="285" t="str">
        <f>IF(COUNT(#REF!)=4,MAX(#REF!),"")</f>
        <v/>
      </c>
      <c r="L18" s="360"/>
      <c r="M18" s="365" t="s">
        <v>1058</v>
      </c>
      <c r="N18" s="292" t="str">
        <f>IF(Badges!$AC57="A","/","")</f>
        <v/>
      </c>
      <c r="O18" s="292" t="str">
        <f>IF(Badges!$AC61="A","/","")</f>
        <v/>
      </c>
      <c r="P18" s="292" t="str">
        <f>IF(Badges!$AC65="A","/","")</f>
        <v/>
      </c>
      <c r="Q18" s="292" t="str">
        <f>IF(Badges!$AC69="A","/","")</f>
        <v/>
      </c>
      <c r="R18" s="292" t="str">
        <f>IF(Badges!$AC73="A","/","")</f>
        <v/>
      </c>
      <c r="S18" s="293" t="str">
        <f>IF(Summary!$AZ6="E","E","")</f>
        <v/>
      </c>
      <c r="T18" s="293" t="str">
        <f>IF(Summary!$BA6="Y","R","")</f>
        <v/>
      </c>
      <c r="W18" s="476" t="str">
        <f>'Fun Patches'!C19</f>
        <v>&lt;List Patch Here&gt;</v>
      </c>
      <c r="X18" s="475" t="str">
        <f>IF(Summary!$AZ127="E","E","")</f>
        <v/>
      </c>
      <c r="Y18" s="475" t="str">
        <f>IF(Summary!$BA127="Y","R","")</f>
        <v/>
      </c>
      <c r="AA18" s="472"/>
      <c r="AB18" s="287"/>
      <c r="AC18" s="288"/>
    </row>
    <row r="19" spans="2:29" ht="12.95" customHeight="1" thickBot="1">
      <c r="B19" s="360"/>
      <c r="C19" s="370" t="s">
        <v>530</v>
      </c>
      <c r="D19" s="292" t="str">
        <f>IF(Badges!$AC496="A","/","")</f>
        <v/>
      </c>
      <c r="E19" s="292" t="str">
        <f>IF(Badges!$AC500="A","/","")</f>
        <v/>
      </c>
      <c r="F19" s="292" t="str">
        <f>IF(Badges!$AC504="A","/","")</f>
        <v/>
      </c>
      <c r="G19" s="292" t="str">
        <f>IF(Badges!$AC508="A","/","")</f>
        <v/>
      </c>
      <c r="H19" s="292" t="str">
        <f>IF(Badges!$AC512="A","/","")</f>
        <v/>
      </c>
      <c r="I19" s="293" t="str">
        <f>IF(Summary!$AZ26="E","E","")</f>
        <v/>
      </c>
      <c r="J19" s="293" t="str">
        <f>IF(Summary!$BA26="Y","R","")</f>
        <v/>
      </c>
      <c r="L19" s="360"/>
      <c r="M19" s="381" t="s">
        <v>1091</v>
      </c>
      <c r="N19" s="376"/>
      <c r="O19" s="376"/>
      <c r="P19" s="376"/>
      <c r="Q19" s="376"/>
      <c r="R19" s="377"/>
      <c r="S19" s="295" t="str">
        <f>IF(Summary!$AZ78="E","E","")</f>
        <v/>
      </c>
      <c r="T19" s="295" t="str">
        <f>IF(Summary!$BA78="Y","R","")</f>
        <v/>
      </c>
      <c r="U19" s="354" t="str">
        <f>IF(COUNTIF(S16:S19,"E")=4,"C"," ")</f>
        <v xml:space="preserve"> </v>
      </c>
      <c r="W19" s="476" t="str">
        <f>'Fun Patches'!C20</f>
        <v>&lt;List Patch Here&gt;</v>
      </c>
      <c r="X19" s="475" t="str">
        <f>IF(Summary!$AZ128="E","E","")</f>
        <v/>
      </c>
      <c r="Y19" s="475" t="str">
        <f>IF(Summary!$BA128="Y","R","")</f>
        <v/>
      </c>
      <c r="AA19" s="472"/>
      <c r="AB19" s="287"/>
      <c r="AC19" s="288"/>
    </row>
    <row r="20" spans="2:29" ht="12.95" customHeight="1">
      <c r="B20" s="360"/>
      <c r="C20" s="365" t="s">
        <v>551</v>
      </c>
      <c r="D20" s="334" t="str">
        <f>IF(Badges!$AC519="A","/","")</f>
        <v/>
      </c>
      <c r="E20" s="334" t="str">
        <f>IF(Badges!$AC523="A","/","")</f>
        <v/>
      </c>
      <c r="F20" s="334" t="str">
        <f>IF(Badges!$AC527="A","/","")</f>
        <v/>
      </c>
      <c r="G20" s="334" t="str">
        <f>IF(Badges!$AC531="A","/","")</f>
        <v/>
      </c>
      <c r="H20" s="334" t="str">
        <f>IF(Badges!$AC535="A","/","")</f>
        <v/>
      </c>
      <c r="I20" s="301" t="str">
        <f>IF(Summary!$AZ27="E","E","")</f>
        <v/>
      </c>
      <c r="J20" s="301" t="str">
        <f>IF(Summary!$BA27="Y","R","")</f>
        <v/>
      </c>
      <c r="L20" s="360"/>
      <c r="M20" s="378" t="s">
        <v>935</v>
      </c>
      <c r="N20" s="379"/>
      <c r="O20" s="379"/>
      <c r="P20" s="379"/>
      <c r="Q20" s="379"/>
      <c r="R20" s="380"/>
      <c r="S20" s="293" t="str">
        <f>IF(Summary!$AZ79="E","E","")</f>
        <v/>
      </c>
      <c r="T20" s="293" t="str">
        <f>IF(Summary!$BA79="Y","R","")</f>
        <v/>
      </c>
      <c r="W20" s="476" t="str">
        <f>'Fun Patches'!C21</f>
        <v>&lt;List Patch Here&gt;</v>
      </c>
      <c r="X20" s="475" t="str">
        <f>IF(Summary!$AZ129="E","E","")</f>
        <v/>
      </c>
      <c r="Y20" s="475" t="str">
        <f>IF(Summary!$BA129="Y","R","")</f>
        <v/>
      </c>
      <c r="AA20" s="472"/>
      <c r="AB20" s="287"/>
      <c r="AC20" s="288"/>
    </row>
    <row r="21" spans="2:29" ht="12.95" customHeight="1" thickBot="1">
      <c r="B21" s="360"/>
      <c r="C21" s="374" t="s">
        <v>572</v>
      </c>
      <c r="D21" s="297" t="str">
        <f>IF(Badges!$AC542="A","/","")</f>
        <v/>
      </c>
      <c r="E21" s="297" t="str">
        <f>IF(Badges!$AC546="A","/","")</f>
        <v/>
      </c>
      <c r="F21" s="297" t="str">
        <f>IF(Badges!$AC550="A","/","")</f>
        <v/>
      </c>
      <c r="G21" s="297" t="str">
        <f>IF(Badges!$AC554="A","/","")</f>
        <v/>
      </c>
      <c r="H21" s="297" t="str">
        <f>IF(Badges!$AC558="A","/","")</f>
        <v/>
      </c>
      <c r="I21" s="295" t="str">
        <f>IF(Summary!$AZ28="E","E","")</f>
        <v/>
      </c>
      <c r="J21" s="295" t="str">
        <f>IF(Summary!$BA28="Y","R","")</f>
        <v/>
      </c>
      <c r="L21" s="360"/>
      <c r="M21" s="371" t="s">
        <v>1092</v>
      </c>
      <c r="N21" s="372"/>
      <c r="O21" s="372"/>
      <c r="P21" s="372"/>
      <c r="Q21" s="372"/>
      <c r="R21" s="373"/>
      <c r="S21" s="295" t="str">
        <f>IF(Summary!$AZ80="E","E","")</f>
        <v/>
      </c>
      <c r="T21" s="295" t="str">
        <f>IF(Summary!$BA80="Y","R","")</f>
        <v/>
      </c>
      <c r="U21" s="354" t="str">
        <f>IF(COUNTIF(S20:S21,"E")=2,"C"," ")</f>
        <v xml:space="preserve"> </v>
      </c>
      <c r="W21" s="476" t="str">
        <f>'Fun Patches'!C22</f>
        <v>&lt;List Patch Here&gt;</v>
      </c>
      <c r="X21" s="475" t="str">
        <f>IF(Summary!$AZ130="E","E","")</f>
        <v/>
      </c>
      <c r="Y21" s="475" t="str">
        <f>IF(Summary!$BA130="Y","R","")</f>
        <v/>
      </c>
      <c r="AA21" s="472"/>
      <c r="AB21" s="287"/>
      <c r="AC21" s="288"/>
    </row>
    <row r="22" spans="2:29" ht="12.95" customHeight="1">
      <c r="B22" s="360"/>
      <c r="C22" s="365" t="s">
        <v>593</v>
      </c>
      <c r="D22" s="292" t="str">
        <f>IF(Badges!$AC565="A","/","")</f>
        <v/>
      </c>
      <c r="E22" s="292" t="str">
        <f>IF(Badges!$AC569="A","/","")</f>
        <v/>
      </c>
      <c r="F22" s="292" t="str">
        <f>IF(Badges!$AC573="A","/","")</f>
        <v/>
      </c>
      <c r="G22" s="292" t="str">
        <f>IF(Badges!$AC577="A","/","")</f>
        <v/>
      </c>
      <c r="H22" s="292" t="str">
        <f>IF(Badges!$AC581="A","/","")</f>
        <v/>
      </c>
      <c r="I22" s="293" t="str">
        <f>IF(Summary!$AZ29="E","E","")</f>
        <v/>
      </c>
      <c r="J22" s="293" t="str">
        <f>IF(Summary!$BA29="Y","R","")</f>
        <v/>
      </c>
      <c r="K22" s="285" t="str">
        <f>IF(COUNT(#REF!)=2,MAX(#REF!),"")</f>
        <v/>
      </c>
      <c r="L22" s="360"/>
      <c r="M22" s="362" t="s">
        <v>942</v>
      </c>
      <c r="N22" s="363"/>
      <c r="O22" s="363"/>
      <c r="P22" s="363"/>
      <c r="Q22" s="363"/>
      <c r="R22" s="364"/>
      <c r="S22" s="293" t="str">
        <f>IF(Summary!$AZ81="E","E","")</f>
        <v/>
      </c>
      <c r="T22" s="293" t="str">
        <f>IF(Summary!$BA81="Y","R","")</f>
        <v/>
      </c>
      <c r="U22" s="354" t="str">
        <f>IF(COUNTIF(S22:S23,"E")=2,"C"," ")</f>
        <v xml:space="preserve"> </v>
      </c>
      <c r="W22" s="476" t="str">
        <f>'Fun Patches'!C23</f>
        <v>&lt;List Patch Here&gt;</v>
      </c>
      <c r="X22" s="475" t="str">
        <f>IF(Summary!$AZ131="E","E","")</f>
        <v/>
      </c>
      <c r="Y22" s="475" t="str">
        <f>IF(Summary!$BA131="Y","R","")</f>
        <v/>
      </c>
      <c r="AA22" s="472"/>
      <c r="AB22" s="287"/>
      <c r="AC22" s="288"/>
    </row>
    <row r="23" spans="2:29" ht="12.95" customHeight="1" thickBot="1">
      <c r="B23" s="360"/>
      <c r="C23" s="365" t="s">
        <v>614</v>
      </c>
      <c r="D23" s="334" t="str">
        <f>IF(Badges!$AC588="A","/","")</f>
        <v/>
      </c>
      <c r="E23" s="334" t="str">
        <f>IF(Badges!$AC592="A","/","")</f>
        <v/>
      </c>
      <c r="F23" s="334" t="str">
        <f>IF(Badges!$AC596="A","/","")</f>
        <v/>
      </c>
      <c r="G23" s="334" t="str">
        <f>IF(Badges!$AC600="A","/","")</f>
        <v/>
      </c>
      <c r="H23" s="334" t="str">
        <f>IF(Badges!$AC604="A","/","")</f>
        <v/>
      </c>
      <c r="I23" s="301" t="str">
        <f>IF(Summary!$AZ30="E","E","")</f>
        <v/>
      </c>
      <c r="J23" s="301" t="str">
        <f>IF(Summary!$BA30="Y","R","")</f>
        <v/>
      </c>
      <c r="L23" s="360"/>
      <c r="M23" s="375" t="s">
        <v>1093</v>
      </c>
      <c r="N23" s="376"/>
      <c r="O23" s="376"/>
      <c r="P23" s="376"/>
      <c r="Q23" s="376"/>
      <c r="R23" s="377"/>
      <c r="S23" s="295" t="str">
        <f>IF(Summary!$AZ82="E","E","")</f>
        <v/>
      </c>
      <c r="T23" s="295" t="str">
        <f>IF(Summary!$BA82="Y","R","")</f>
        <v/>
      </c>
      <c r="U23" s="354" t="str">
        <f>IF(COUNTIF(S24:S25,"E")=2,"C"," ")</f>
        <v xml:space="preserve"> </v>
      </c>
      <c r="W23" s="476" t="str">
        <f>'Fun Patches'!C24</f>
        <v>&lt;List Patch Here&gt;</v>
      </c>
      <c r="X23" s="475" t="str">
        <f>IF(Summary!$AZ132="E","E","")</f>
        <v/>
      </c>
      <c r="Y23" s="475" t="str">
        <f>IF(Summary!$BA132="Y","R","")</f>
        <v/>
      </c>
      <c r="AA23" s="472"/>
      <c r="AB23" s="287"/>
      <c r="AC23" s="288"/>
    </row>
    <row r="24" spans="2:29" ht="12.95" customHeight="1" thickBot="1">
      <c r="B24" s="360"/>
      <c r="C24" s="365" t="s">
        <v>635</v>
      </c>
      <c r="D24" s="297" t="str">
        <f>IF(Badges!$AC611="A","/","")</f>
        <v/>
      </c>
      <c r="E24" s="297" t="str">
        <f>IF(Badges!$AC615="A","/","")</f>
        <v/>
      </c>
      <c r="F24" s="297" t="str">
        <f>IF(Badges!$AC619="A","/","")</f>
        <v/>
      </c>
      <c r="G24" s="297" t="str">
        <f>IF(Badges!$AC623="A","/","")</f>
        <v/>
      </c>
      <c r="H24" s="297" t="str">
        <f>IF(Badges!$AC627="A","/","")</f>
        <v/>
      </c>
      <c r="I24" s="295" t="str">
        <f>IF(Summary!$AZ31="E","E","")</f>
        <v/>
      </c>
      <c r="J24" s="295" t="str">
        <f>IF(Summary!$BA31="Y","R","")</f>
        <v/>
      </c>
      <c r="K24" s="285" t="str">
        <f>IF(COUNT(#REF!)=2,MAX(#REF!),"")</f>
        <v/>
      </c>
      <c r="L24" s="360"/>
      <c r="M24" s="378" t="s">
        <v>948</v>
      </c>
      <c r="N24" s="379"/>
      <c r="O24" s="379"/>
      <c r="P24" s="379"/>
      <c r="Q24" s="379"/>
      <c r="R24" s="380"/>
      <c r="S24" s="293" t="str">
        <f>IF(Summary!$AZ83="E","E","")</f>
        <v/>
      </c>
      <c r="T24" s="293" t="str">
        <f>IF(Summary!$BA83="Y","R","")</f>
        <v/>
      </c>
      <c r="U24" s="439"/>
      <c r="W24" s="476" t="str">
        <f>'Fun Patches'!C25</f>
        <v>&lt;List Patch Here&gt;</v>
      </c>
      <c r="X24" s="475" t="str">
        <f>IF(Summary!$AZ133="E","E","")</f>
        <v/>
      </c>
      <c r="Y24" s="475" t="str">
        <f>IF(Summary!$BA133="Y","R","")</f>
        <v/>
      </c>
      <c r="AA24" s="472"/>
      <c r="AB24" s="287"/>
      <c r="AC24" s="288"/>
    </row>
    <row r="25" spans="2:29" ht="12.95" customHeight="1">
      <c r="B25" s="360"/>
      <c r="C25" s="370" t="s">
        <v>655</v>
      </c>
      <c r="D25" s="292" t="str">
        <f>IF(Badges!$AC634="A","/","")</f>
        <v/>
      </c>
      <c r="E25" s="292" t="str">
        <f>IF(Badges!$AC638="A","/","")</f>
        <v/>
      </c>
      <c r="F25" s="292" t="str">
        <f>IF(Badges!$AC642="A","/","")</f>
        <v/>
      </c>
      <c r="G25" s="292" t="str">
        <f>IF(Badges!$AC646="A","/","")</f>
        <v/>
      </c>
      <c r="H25" s="292" t="str">
        <f>IF(Badges!$AC650="A","/","")</f>
        <v/>
      </c>
      <c r="I25" s="293" t="str">
        <f>IF(Summary!$AZ32="E","E","")</f>
        <v/>
      </c>
      <c r="J25" s="293" t="str">
        <f>IF(Summary!$BA32="Y","R","")</f>
        <v/>
      </c>
      <c r="L25" s="360"/>
      <c r="M25" s="375" t="s">
        <v>1094</v>
      </c>
      <c r="N25" s="376"/>
      <c r="O25" s="376"/>
      <c r="P25" s="376"/>
      <c r="Q25" s="376"/>
      <c r="R25" s="377"/>
      <c r="S25" s="293" t="str">
        <f>IF(Summary!$AZ84="E","E","")</f>
        <v/>
      </c>
      <c r="T25" s="293" t="str">
        <f>IF(Summary!$BA84="Y","R","")</f>
        <v/>
      </c>
      <c r="U25" s="607" t="s">
        <v>1136</v>
      </c>
      <c r="W25" s="476" t="str">
        <f>'Fun Patches'!C26</f>
        <v>&lt;List Patch Here&gt;</v>
      </c>
      <c r="X25" s="475" t="str">
        <f>IF(Summary!$AZ134="E","E","")</f>
        <v/>
      </c>
      <c r="Y25" s="475" t="str">
        <f>IF(Summary!$BA134="Y","R","")</f>
        <v/>
      </c>
      <c r="AA25" s="472"/>
      <c r="AB25" s="287"/>
      <c r="AC25" s="288"/>
    </row>
    <row r="26" spans="2:29" ht="12.95" customHeight="1">
      <c r="B26" s="360"/>
      <c r="C26" s="365" t="s">
        <v>692</v>
      </c>
      <c r="D26" s="334" t="str">
        <f>IF(Badges!$AC680="A","/","")</f>
        <v/>
      </c>
      <c r="E26" s="334" t="str">
        <f>IF(Badges!$AC684="A","/","")</f>
        <v/>
      </c>
      <c r="F26" s="334" t="str">
        <f>IF(Badges!$AC688="A","/","")</f>
        <v/>
      </c>
      <c r="G26" s="334" t="str">
        <f>IF(Badges!$AC692="A","/","")</f>
        <v/>
      </c>
      <c r="H26" s="334" t="str">
        <f>IF(Badges!$AC696="A","/","")</f>
        <v/>
      </c>
      <c r="I26" s="301" t="str">
        <f>IF(Summary!$AZ34="E","E","")</f>
        <v/>
      </c>
      <c r="J26" s="301" t="str">
        <f>IF(Summary!$BA34="Y","R","")</f>
        <v/>
      </c>
      <c r="K26" s="285" t="str">
        <f>IF(COUNT(#REF!)=2,MAX(#REF!),"")</f>
        <v/>
      </c>
      <c r="L26" s="398"/>
      <c r="M26" s="398"/>
      <c r="N26" s="399"/>
      <c r="O26" s="399"/>
      <c r="P26" s="399"/>
      <c r="Q26" s="399"/>
      <c r="R26" s="399"/>
      <c r="S26" s="470"/>
      <c r="T26" s="470"/>
      <c r="U26" s="607"/>
      <c r="W26" s="476" t="str">
        <f>'Fun Patches'!C27</f>
        <v>&lt;List Patch Here&gt;</v>
      </c>
      <c r="X26" s="475" t="str">
        <f>IF(Summary!$AZ135="E","E","")</f>
        <v/>
      </c>
      <c r="Y26" s="475" t="str">
        <f>IF(Summary!$BA135="Y","R","")</f>
        <v/>
      </c>
      <c r="AA26" s="472"/>
      <c r="AB26" s="287"/>
      <c r="AC26" s="288"/>
    </row>
    <row r="27" spans="2:29" ht="12.95" customHeight="1" thickBot="1">
      <c r="B27" s="360"/>
      <c r="C27" s="374" t="s">
        <v>713</v>
      </c>
      <c r="D27" s="297" t="str">
        <f>IF(Badges!$AC703="A","/","")</f>
        <v/>
      </c>
      <c r="E27" s="297" t="str">
        <f>IF(Badges!$AC707="A","/","")</f>
        <v/>
      </c>
      <c r="F27" s="297" t="str">
        <f>IF(Badges!$AC711="A","/","")</f>
        <v/>
      </c>
      <c r="G27" s="297" t="str">
        <f>IF(Badges!$AC715="A","/","")</f>
        <v/>
      </c>
      <c r="H27" s="297" t="str">
        <f>IF(Badges!$AC719="A","/","")</f>
        <v/>
      </c>
      <c r="I27" s="295" t="str">
        <f>IF(Summary!$AZ35="E","E","")</f>
        <v/>
      </c>
      <c r="J27" s="295" t="str">
        <f>IF(Summary!$BA35="Y","R","")</f>
        <v/>
      </c>
      <c r="L27" s="300"/>
      <c r="M27" s="300"/>
      <c r="N27" s="300"/>
      <c r="O27" s="300"/>
      <c r="P27" s="300"/>
      <c r="Q27" s="300"/>
      <c r="R27" s="300"/>
      <c r="S27" s="307"/>
      <c r="T27" s="307"/>
      <c r="U27" s="607"/>
      <c r="W27" s="476" t="str">
        <f>'Fun Patches'!C28</f>
        <v>&lt;List Patch Here&gt;</v>
      </c>
      <c r="X27" s="475" t="str">
        <f>IF(Summary!$AZ136="E","E","")</f>
        <v/>
      </c>
      <c r="Y27" s="475" t="str">
        <f>IF(Summary!$BA136="Y","R","")</f>
        <v/>
      </c>
      <c r="AA27" s="472"/>
      <c r="AB27" s="287"/>
      <c r="AC27" s="288"/>
    </row>
    <row r="28" spans="2:29" ht="12.95" customHeight="1">
      <c r="B28" s="360"/>
      <c r="C28" s="365" t="s">
        <v>734</v>
      </c>
      <c r="D28" s="292" t="str">
        <f>IF(Badges!$AC726="A","/","")</f>
        <v/>
      </c>
      <c r="E28" s="292" t="str">
        <f>IF(Badges!$AC730="A","/","")</f>
        <v/>
      </c>
      <c r="F28" s="292" t="str">
        <f>IF(Badges!$AC734="A","/","")</f>
        <v/>
      </c>
      <c r="G28" s="292" t="str">
        <f>IF(Badges!$AC738="A","/","")</f>
        <v/>
      </c>
      <c r="H28" s="292" t="str">
        <f>IF(Badges!$AC742="A","/","")</f>
        <v/>
      </c>
      <c r="I28" s="293" t="str">
        <f>IF(Summary!$AZ36="E","E","")</f>
        <v/>
      </c>
      <c r="J28" s="293" t="str">
        <f>IF(Summary!$BA36="Y","R","")</f>
        <v/>
      </c>
      <c r="L28" s="611" t="str">
        <f>'Age-Level'!C117</f>
        <v>Investiture</v>
      </c>
      <c r="M28" s="611"/>
      <c r="N28" s="611"/>
      <c r="O28" s="611"/>
      <c r="P28" s="611"/>
      <c r="Q28" s="611"/>
      <c r="R28" s="613"/>
      <c r="S28" s="293" t="str">
        <f>IF(Summary!$AZ108="E","E","")</f>
        <v/>
      </c>
      <c r="T28" s="293" t="str">
        <f>IF(Summary!$BA108="Y","R","")</f>
        <v/>
      </c>
      <c r="U28" s="607"/>
      <c r="W28" s="476" t="str">
        <f>'Fun Patches'!C29</f>
        <v>&lt;List Patch Here&gt;</v>
      </c>
      <c r="X28" s="475" t="str">
        <f>IF(Summary!$AZ137="E","E","")</f>
        <v/>
      </c>
      <c r="Y28" s="475" t="str">
        <f>IF(Summary!$BA137="Y","R","")</f>
        <v/>
      </c>
      <c r="AA28" s="472"/>
      <c r="AB28" s="287"/>
      <c r="AC28" s="288"/>
    </row>
    <row r="29" spans="2:29" ht="12.95" customHeight="1">
      <c r="B29" s="360"/>
      <c r="C29" s="365" t="s">
        <v>1059</v>
      </c>
      <c r="D29" s="334" t="str">
        <f>IF(Badges!$AC103="A","/","")</f>
        <v/>
      </c>
      <c r="E29" s="334" t="str">
        <f>IF(Badges!$AC107="A","/","")</f>
        <v/>
      </c>
      <c r="F29" s="334" t="str">
        <f>IF(Badges!$AC111="A","/","")</f>
        <v/>
      </c>
      <c r="G29" s="334" t="str">
        <f>IF(Badges!$AC115="A","/","")</f>
        <v/>
      </c>
      <c r="H29" s="334" t="str">
        <f>IF(Badges!$AC119="A","/","")</f>
        <v/>
      </c>
      <c r="I29" s="301" t="str">
        <f>IF(Summary!$AZ8="E","E","")</f>
        <v/>
      </c>
      <c r="J29" s="301" t="str">
        <f>IF(Summary!$BA8="Y","R","")</f>
        <v/>
      </c>
      <c r="L29" s="611" t="str">
        <f>'Age-Level'!C118</f>
        <v>Rededication (1st year)</v>
      </c>
      <c r="M29" s="611"/>
      <c r="N29" s="611"/>
      <c r="O29" s="611"/>
      <c r="P29" s="611"/>
      <c r="Q29" s="611"/>
      <c r="R29" s="613"/>
      <c r="S29" s="293" t="str">
        <f>IF(Summary!$AZ109="E","E","")</f>
        <v/>
      </c>
      <c r="T29" s="293" t="str">
        <f>IF(Summary!$BA109="Y","R","")</f>
        <v/>
      </c>
      <c r="U29" s="607"/>
      <c r="W29" s="476" t="str">
        <f>'Fun Patches'!C30</f>
        <v>&lt;List Patch Here&gt;</v>
      </c>
      <c r="X29" s="475" t="str">
        <f>IF(Summary!$AZ138="E","E","")</f>
        <v/>
      </c>
      <c r="Y29" s="475" t="str">
        <f>IF(Summary!$BA138="Y","R","")</f>
        <v/>
      </c>
      <c r="AA29" s="472"/>
      <c r="AB29" s="287"/>
      <c r="AC29" s="288"/>
    </row>
    <row r="30" spans="2:29" ht="12.95" customHeight="1" thickBot="1">
      <c r="B30" s="360"/>
      <c r="C30" s="369" t="s">
        <v>1095</v>
      </c>
      <c r="D30" s="297" t="str">
        <f>IF(Badges!$AC749="A","/","")</f>
        <v/>
      </c>
      <c r="E30" s="297" t="str">
        <f>IF(Badges!$AC753="A","/","")</f>
        <v/>
      </c>
      <c r="F30" s="297" t="str">
        <f>IF(Badges!$AC757="A","/","")</f>
        <v/>
      </c>
      <c r="G30" s="297" t="str">
        <f>IF(Badges!$AC761="A","/","")</f>
        <v/>
      </c>
      <c r="H30" s="297" t="str">
        <f>IF(Badges!$AC765="A","/","")</f>
        <v/>
      </c>
      <c r="I30" s="295" t="str">
        <f>IF(Summary!$AZ37="E","E","")</f>
        <v/>
      </c>
      <c r="J30" s="295" t="str">
        <f>IF(Summary!$BA37="Y","R","")</f>
        <v/>
      </c>
      <c r="L30" s="611" t="str">
        <f>'Age-Level'!C119</f>
        <v>Rededication (2nd year)</v>
      </c>
      <c r="M30" s="611"/>
      <c r="N30" s="611"/>
      <c r="O30" s="611"/>
      <c r="P30" s="611"/>
      <c r="Q30" s="611"/>
      <c r="R30" s="613"/>
      <c r="S30" s="293" t="str">
        <f>IF(Summary!$AZ110="E","E","")</f>
        <v/>
      </c>
      <c r="T30" s="293" t="str">
        <f>IF(Summary!$BA110="Y","R","")</f>
        <v/>
      </c>
      <c r="U30" s="607"/>
      <c r="W30" s="476" t="str">
        <f>'Fun Patches'!C31</f>
        <v>&lt;List Patch Here&gt;</v>
      </c>
      <c r="X30" s="475" t="str">
        <f>IF(Summary!$AZ139="E","E","")</f>
        <v/>
      </c>
      <c r="Y30" s="475" t="str">
        <f>IF(Summary!$BA139="Y","R","")</f>
        <v/>
      </c>
      <c r="AA30" s="472"/>
      <c r="AB30" s="287"/>
      <c r="AC30" s="288"/>
    </row>
    <row r="31" spans="2:29" ht="12.95" customHeight="1">
      <c r="B31" s="360"/>
      <c r="C31" s="370" t="s">
        <v>756</v>
      </c>
      <c r="D31" s="292" t="str">
        <f>IF(Badges!$AC772="A","/","")</f>
        <v/>
      </c>
      <c r="E31" s="292" t="str">
        <f>IF(Badges!$AC776="A","/","")</f>
        <v/>
      </c>
      <c r="F31" s="292" t="str">
        <f>IF(Badges!$AC780="A","/","")</f>
        <v/>
      </c>
      <c r="G31" s="292" t="str">
        <f>IF(Badges!$AC784="A","/","")</f>
        <v/>
      </c>
      <c r="H31" s="292" t="str">
        <f>IF(Badges!$AC788="A","/","")</f>
        <v/>
      </c>
      <c r="I31" s="293" t="str">
        <f>IF(Summary!$AZ38="E","E","")</f>
        <v/>
      </c>
      <c r="J31" s="293" t="str">
        <f>IF(Summary!$BA38="Y","R","")</f>
        <v/>
      </c>
      <c r="L31" s="611" t="str">
        <f>'Age-Level'!C120</f>
        <v>Rededication (3rd year)</v>
      </c>
      <c r="M31" s="611"/>
      <c r="N31" s="611"/>
      <c r="O31" s="611"/>
      <c r="P31" s="611"/>
      <c r="Q31" s="611"/>
      <c r="R31" s="613"/>
      <c r="S31" s="293" t="str">
        <f>IF(Summary!$AZ111="E","E","")</f>
        <v/>
      </c>
      <c r="T31" s="293" t="str">
        <f>IF(Summary!$BA111="Y","R","")</f>
        <v/>
      </c>
      <c r="U31" s="607"/>
      <c r="W31" s="476" t="str">
        <f>'Fun Patches'!C32</f>
        <v>&lt;List Patch Here&gt;</v>
      </c>
      <c r="X31" s="475" t="str">
        <f>IF(Summary!$AZ140="E","E","")</f>
        <v/>
      </c>
      <c r="Y31" s="475" t="str">
        <f>IF(Summary!$BA140="Y","R","")</f>
        <v/>
      </c>
      <c r="AA31" s="472"/>
      <c r="AB31" s="287"/>
      <c r="AC31" s="288"/>
    </row>
    <row r="32" spans="2:29" ht="12.95" customHeight="1" thickBot="1">
      <c r="B32" s="360"/>
      <c r="C32" s="374" t="s">
        <v>777</v>
      </c>
      <c r="D32" s="297" t="str">
        <f>IF(Badges!$AC791="C","/","")</f>
        <v/>
      </c>
      <c r="E32" s="297" t="str">
        <f>IF(Badges!$AC792="C","/","")</f>
        <v/>
      </c>
      <c r="F32" s="297" t="str">
        <f>IF(Badges!$AC793="C","/","")</f>
        <v/>
      </c>
      <c r="G32" s="297" t="str">
        <f>IF(Badges!$AC794="C","/","")</f>
        <v/>
      </c>
      <c r="H32" s="297" t="str">
        <f>IF(Badges!$AC795="C","/","")</f>
        <v/>
      </c>
      <c r="I32" s="295" t="str">
        <f>IF(Summary!$AZ39="E","E","")</f>
        <v/>
      </c>
      <c r="J32" s="295" t="str">
        <f>IF(Summary!$BA39="Y","R","")</f>
        <v/>
      </c>
      <c r="L32" s="398"/>
      <c r="M32" s="398"/>
      <c r="N32" s="399"/>
      <c r="O32" s="399"/>
      <c r="P32" s="399"/>
      <c r="Q32" s="399"/>
      <c r="R32" s="399"/>
      <c r="S32" s="470"/>
      <c r="T32" s="470"/>
      <c r="U32" s="607"/>
      <c r="W32" s="476" t="str">
        <f>'Fun Patches'!C33</f>
        <v>&lt;List Patch Here&gt;</v>
      </c>
      <c r="X32" s="475" t="str">
        <f>IF(Summary!$AZ141="E","E","")</f>
        <v/>
      </c>
      <c r="Y32" s="475" t="str">
        <f>IF(Summary!$BA141="Y","R","")</f>
        <v/>
      </c>
      <c r="AA32" s="472"/>
      <c r="AB32" s="287"/>
      <c r="AC32" s="288"/>
    </row>
    <row r="33" spans="2:29" ht="12.95" customHeight="1">
      <c r="B33" s="360"/>
      <c r="C33" s="361" t="s">
        <v>1096</v>
      </c>
      <c r="D33" s="292" t="str">
        <f>IF(Badges!$AC802="A","/","")</f>
        <v/>
      </c>
      <c r="E33" s="292" t="str">
        <f>IF(Badges!$AC806="A","/","")</f>
        <v/>
      </c>
      <c r="F33" s="292" t="str">
        <f>IF(Badges!$AC810="A","/","")</f>
        <v/>
      </c>
      <c r="G33" s="292" t="str">
        <f>IF(Badges!$AC814="A","/","")</f>
        <v/>
      </c>
      <c r="H33" s="292" t="str">
        <f>IF(Badges!$AC818="A","/","")</f>
        <v/>
      </c>
      <c r="I33" s="293" t="str">
        <f>IF(Summary!$AZ40="E","E","")</f>
        <v/>
      </c>
      <c r="J33" s="293" t="str">
        <f>IF(Summary!$BA40="Y","R","")</f>
        <v/>
      </c>
      <c r="L33" s="300"/>
      <c r="M33" s="300"/>
      <c r="N33" s="300"/>
      <c r="O33" s="300"/>
      <c r="P33" s="300"/>
      <c r="Q33" s="300"/>
      <c r="R33" s="300"/>
      <c r="S33" s="307"/>
      <c r="T33" s="307"/>
      <c r="U33" s="607"/>
      <c r="W33" s="476" t="str">
        <f>'Fun Patches'!C34</f>
        <v>&lt;List Patch Here&gt;</v>
      </c>
      <c r="X33" s="475" t="str">
        <f>IF(Summary!$AZ142="E","E","")</f>
        <v/>
      </c>
      <c r="Y33" s="475" t="str">
        <f>IF(Summary!$BA142="Y","R","")</f>
        <v/>
      </c>
      <c r="AA33" s="472"/>
      <c r="AB33" s="287"/>
      <c r="AC33" s="288"/>
    </row>
    <row r="34" spans="2:29" ht="12.95" customHeight="1">
      <c r="B34" s="360"/>
      <c r="C34" s="369" t="s">
        <v>1060</v>
      </c>
      <c r="D34" s="334" t="str">
        <f>IF(Badges!$AC825="A","/","")</f>
        <v/>
      </c>
      <c r="E34" s="334" t="str">
        <f>IF(Badges!$AC829="A","/","")</f>
        <v/>
      </c>
      <c r="F34" s="334" t="str">
        <f>IF(Badges!$AC833="A","/","")</f>
        <v/>
      </c>
      <c r="G34" s="334" t="str">
        <f>IF(Badges!$AC837="A","/","")</f>
        <v/>
      </c>
      <c r="H34" s="334" t="str">
        <f>IF(Badges!$AC841="A","/","")</f>
        <v/>
      </c>
      <c r="I34" s="301" t="str">
        <f>IF(Summary!$AZ41="E","E","")</f>
        <v/>
      </c>
      <c r="J34" s="301" t="str">
        <f>IF(Summary!$BA41="Y","R","")</f>
        <v/>
      </c>
      <c r="L34" s="612" t="str">
        <f>'Council Own'!B6</f>
        <v>&lt;&lt;List Badge 1 Here&gt;&gt;</v>
      </c>
      <c r="M34" s="613"/>
      <c r="N34" s="292" t="str">
        <f>IF('Council Own'!$AC11="A","/","")</f>
        <v/>
      </c>
      <c r="O34" s="292" t="str">
        <f>IF('Council Own'!$AC15="A","/","")</f>
        <v/>
      </c>
      <c r="P34" s="292" t="str">
        <f>IF('Council Own'!$AC19="A","/","")</f>
        <v/>
      </c>
      <c r="Q34" s="292" t="str">
        <f>IF('Council Own'!$AC23="A","/","")</f>
        <v/>
      </c>
      <c r="R34" s="292" t="str">
        <f>IF('Council Own'!$AC27="A","/","")</f>
        <v/>
      </c>
      <c r="S34" s="293" t="str">
        <f>IF(Summary!$AZ86="E","E","")</f>
        <v/>
      </c>
      <c r="T34" s="308" t="str">
        <f>IF(Summary!$BA86="Y","R","")</f>
        <v/>
      </c>
      <c r="U34" s="607"/>
      <c r="W34" s="476" t="str">
        <f>'Fun Patches'!C35</f>
        <v>&lt;List Patch Here&gt;</v>
      </c>
      <c r="X34" s="475" t="str">
        <f>IF(Summary!$AZ143="E","E","")</f>
        <v/>
      </c>
      <c r="Y34" s="475" t="str">
        <f>IF(Summary!$BA143="Y","R","")</f>
        <v/>
      </c>
      <c r="AA34" s="472"/>
      <c r="AB34" s="287"/>
      <c r="AC34" s="288"/>
    </row>
    <row r="35" spans="2:29" ht="12.95" customHeight="1">
      <c r="L35" s="612" t="str">
        <f>'Council Own'!B30</f>
        <v>&lt;&lt;List Badge 2 Here&gt;&gt;</v>
      </c>
      <c r="M35" s="613"/>
      <c r="N35" s="292" t="str">
        <f>IF('Council Own'!$AC35="A","/","")</f>
        <v/>
      </c>
      <c r="O35" s="292" t="str">
        <f>IF('Council Own'!$AC39="A","/","")</f>
        <v/>
      </c>
      <c r="P35" s="292" t="str">
        <f>IF('Council Own'!$AC43="A","/","")</f>
        <v/>
      </c>
      <c r="Q35" s="292" t="str">
        <f>IF('Council Own'!$AC47="A","/","")</f>
        <v/>
      </c>
      <c r="R35" s="292" t="str">
        <f>IF('Council Own'!$AC51="A","/","")</f>
        <v/>
      </c>
      <c r="S35" s="293" t="str">
        <f>IF(Summary!$AZ87="E","E","")</f>
        <v/>
      </c>
      <c r="T35" s="308" t="str">
        <f>IF(Summary!$BA87="Y","R","")</f>
        <v/>
      </c>
      <c r="U35" s="607"/>
      <c r="W35" s="476" t="str">
        <f>'Fun Patches'!C36</f>
        <v>&lt;List Patch Here&gt;</v>
      </c>
      <c r="X35" s="475" t="str">
        <f>IF(Summary!$AZ144="E","E","")</f>
        <v/>
      </c>
      <c r="Y35" s="475" t="str">
        <f>IF(Summary!$BA144="Y","R","")</f>
        <v/>
      </c>
      <c r="AA35" s="472"/>
      <c r="AB35" s="287"/>
      <c r="AC35" s="288"/>
    </row>
    <row r="36" spans="2:29" ht="12.95" customHeight="1">
      <c r="L36" s="614" t="str">
        <f>'Council Own'!B54</f>
        <v>&lt;&lt;List Badge 3 Here&gt;&gt;</v>
      </c>
      <c r="M36" s="615"/>
      <c r="N36" s="334" t="str">
        <f>IF('Council Own'!$AC59="A","/","")</f>
        <v/>
      </c>
      <c r="O36" s="334" t="str">
        <f>IF('Council Own'!$AC63="A","/","")</f>
        <v/>
      </c>
      <c r="P36" s="334" t="str">
        <f>IF('Council Own'!$AC67="A","/","")</f>
        <v/>
      </c>
      <c r="Q36" s="334" t="str">
        <f>IF('Council Own'!$AC71="A","/","")</f>
        <v/>
      </c>
      <c r="R36" s="334" t="str">
        <f>IF('Council Own'!$AC75="A","/","")</f>
        <v/>
      </c>
      <c r="S36" s="301" t="str">
        <f>IF(Summary!$AZ88="E","E","")</f>
        <v/>
      </c>
      <c r="T36" s="335" t="str">
        <f>IF(Summary!$BA88="Y","R","")</f>
        <v/>
      </c>
      <c r="U36" s="607"/>
      <c r="W36" s="476" t="str">
        <f>'Fun Patches'!C37</f>
        <v>&lt;List Patch Here&gt;</v>
      </c>
      <c r="X36" s="475" t="str">
        <f>IF(Summary!$AZ145="E","E","")</f>
        <v/>
      </c>
      <c r="Y36" s="475" t="str">
        <f>IF(Summary!$BA145="Y","R","")</f>
        <v/>
      </c>
      <c r="AA36" s="472"/>
      <c r="AB36" s="287"/>
      <c r="AC36" s="288"/>
    </row>
    <row r="37" spans="2:29" ht="12.95" customHeight="1">
      <c r="B37" s="382"/>
      <c r="C37" s="361" t="s">
        <v>509</v>
      </c>
      <c r="D37" s="292" t="str">
        <f>IF(Badges!$AC473="A","/","")</f>
        <v/>
      </c>
      <c r="E37" s="292" t="str">
        <f>IF(Badges!$AC477="A","/","")</f>
        <v/>
      </c>
      <c r="F37" s="292" t="str">
        <f>IF(Badges!$AC481="A","/","")</f>
        <v/>
      </c>
      <c r="G37" s="292" t="str">
        <f>IF(Badges!$AC485="A","/","")</f>
        <v/>
      </c>
      <c r="H37" s="292" t="str">
        <f>IF(Badges!$AC489="A","/","")</f>
        <v/>
      </c>
      <c r="I37" s="293" t="str">
        <f>IF(Summary!$AZ25="E","E","")</f>
        <v/>
      </c>
      <c r="J37" s="293" t="str">
        <f>IF(Summary!$BA25="Y","R","")</f>
        <v/>
      </c>
      <c r="L37" s="614" t="str">
        <f>'Council Own'!B78</f>
        <v>&lt;&lt;List Badge 4 Here&gt;&gt;</v>
      </c>
      <c r="M37" s="615"/>
      <c r="N37" s="334" t="str">
        <f>IF('Council Own'!$AC83="A","/","")</f>
        <v/>
      </c>
      <c r="O37" s="334" t="str">
        <f>IF('Council Own'!$AC87="A","/","")</f>
        <v/>
      </c>
      <c r="P37" s="334" t="str">
        <f>IF('Council Own'!$AC91="A","/","")</f>
        <v/>
      </c>
      <c r="Q37" s="334" t="str">
        <f>IF('Council Own'!$AC95="A","/","")</f>
        <v/>
      </c>
      <c r="R37" s="334" t="str">
        <f>IF('Council Own'!$AC99="A","/","")</f>
        <v/>
      </c>
      <c r="S37" s="301" t="str">
        <f>IF(Summary!$AZ89="E","E","")</f>
        <v/>
      </c>
      <c r="T37" s="335" t="str">
        <f>IF(Summary!$BA89="Y","R","")</f>
        <v/>
      </c>
      <c r="U37" s="607"/>
      <c r="W37" s="476" t="str">
        <f>'Fun Patches'!C38</f>
        <v>&lt;List Patch Here&gt;</v>
      </c>
      <c r="X37" s="475" t="str">
        <f>IF(Summary!$AZ146="E","E","")</f>
        <v/>
      </c>
      <c r="Y37" s="475" t="str">
        <f>IF(Summary!$BA146="Y","R","")</f>
        <v/>
      </c>
      <c r="AA37" s="472"/>
      <c r="AB37" s="287"/>
      <c r="AC37" s="288"/>
    </row>
    <row r="38" spans="2:29" ht="12.95" customHeight="1" thickBot="1">
      <c r="B38" s="383"/>
      <c r="C38" s="374" t="s">
        <v>676</v>
      </c>
      <c r="D38" s="297" t="str">
        <f>IF(Badges!$AC657="A","/","")</f>
        <v/>
      </c>
      <c r="E38" s="297" t="str">
        <f>IF(Badges!$AC661="A","/","")</f>
        <v/>
      </c>
      <c r="F38" s="297" t="str">
        <f>IF(Badges!$AC665="A","/","")</f>
        <v/>
      </c>
      <c r="G38" s="297" t="str">
        <f>IF(Badges!$AC669="A","/","")</f>
        <v/>
      </c>
      <c r="H38" s="297" t="str">
        <f>IF(Badges!$AC673="A","/","")</f>
        <v/>
      </c>
      <c r="I38" s="295" t="str">
        <f>IF(Summary!$AZ33="E","E","")</f>
        <v/>
      </c>
      <c r="J38" s="295" t="str">
        <f>IF(Summary!$BA33="Y","R","")</f>
        <v/>
      </c>
      <c r="L38" s="614" t="str">
        <f>'Council Own'!B102</f>
        <v>&lt;&lt;List Badge 5 Here&gt;&gt;</v>
      </c>
      <c r="M38" s="615"/>
      <c r="N38" s="334" t="str">
        <f>IF('Council Own'!$AC107="A","/","")</f>
        <v/>
      </c>
      <c r="O38" s="334" t="str">
        <f>IF('Council Own'!$AC111="A","/","")</f>
        <v/>
      </c>
      <c r="P38" s="334" t="str">
        <f>IF('Council Own'!$AC115="A","/","")</f>
        <v/>
      </c>
      <c r="Q38" s="334" t="str">
        <f>IF('Council Own'!$AC119="A","/","")</f>
        <v/>
      </c>
      <c r="R38" s="334" t="str">
        <f>IF('Council Own'!$AC123="A","/","")</f>
        <v/>
      </c>
      <c r="S38" s="301" t="str">
        <f>IF(Summary!$AZ90="E","E","")</f>
        <v/>
      </c>
      <c r="T38" s="335" t="str">
        <f>IF(Summary!$BA90="Y","R","")</f>
        <v/>
      </c>
      <c r="U38" s="607"/>
      <c r="W38" s="476" t="str">
        <f>'Fun Patches'!C39</f>
        <v>&lt;List Patch Here&gt;</v>
      </c>
      <c r="X38" s="475" t="str">
        <f>IF(Summary!$AZ147="E","E","")</f>
        <v/>
      </c>
      <c r="Y38" s="475" t="str">
        <f>IF(Summary!$BA147="Y","R","")</f>
        <v/>
      </c>
      <c r="AA38" s="472"/>
      <c r="AB38" s="287"/>
      <c r="AC38" s="288"/>
    </row>
    <row r="39" spans="2:29" ht="12.95" customHeight="1">
      <c r="B39" s="383"/>
      <c r="C39" s="361" t="s">
        <v>498</v>
      </c>
      <c r="D39" s="292" t="str">
        <f>IF(Badges!$AC458="A","/","")</f>
        <v/>
      </c>
      <c r="E39" s="292" t="str">
        <f>IF(Badges!$AC460="A","/","")</f>
        <v/>
      </c>
      <c r="F39" s="292" t="str">
        <f>IF(Badges!$AC462="A","/","")</f>
        <v/>
      </c>
      <c r="G39" s="292" t="str">
        <f>IF(Badges!$AC464="A","/","")</f>
        <v/>
      </c>
      <c r="H39" s="292" t="str">
        <f>IF(Badges!$AC466="A","/","")</f>
        <v/>
      </c>
      <c r="I39" s="293" t="str">
        <f>IF(Summary!$AZ24="E","E","")</f>
        <v/>
      </c>
      <c r="J39" s="293" t="str">
        <f>IF(Summary!$BA24="Y","R","")</f>
        <v/>
      </c>
      <c r="L39" s="614" t="str">
        <f>'Council Own'!B125</f>
        <v>&lt;&lt;List Badge 6 Here&gt;&gt;</v>
      </c>
      <c r="M39" s="615"/>
      <c r="N39" s="334" t="str">
        <f>IF('Council Own'!$AC130="A","/","")</f>
        <v/>
      </c>
      <c r="O39" s="334" t="str">
        <f>IF('Council Own'!$AC134="A","/","")</f>
        <v/>
      </c>
      <c r="P39" s="334" t="str">
        <f>IF('Council Own'!$AC138="A","/","")</f>
        <v/>
      </c>
      <c r="Q39" s="334" t="str">
        <f>IF('Council Own'!$AC142="A","/","")</f>
        <v/>
      </c>
      <c r="R39" s="334" t="str">
        <f>IF('Council Own'!$AC146="A","/","")</f>
        <v/>
      </c>
      <c r="S39" s="301" t="str">
        <f>IF(Summary!$AZ91="E","E","")</f>
        <v/>
      </c>
      <c r="T39" s="335" t="str">
        <f>IF(Summary!$BA91="Y","R","")</f>
        <v/>
      </c>
      <c r="U39" s="607"/>
      <c r="W39" s="476" t="str">
        <f>'Fun Patches'!C40</f>
        <v>&lt;List Patch Here&gt;</v>
      </c>
      <c r="X39" s="475" t="str">
        <f>IF(Summary!$AZ148="E","E","")</f>
        <v/>
      </c>
      <c r="Y39" s="475" t="str">
        <f>IF(Summary!$BA148="Y","R","")</f>
        <v/>
      </c>
      <c r="AA39" s="472"/>
      <c r="AB39" s="287"/>
      <c r="AC39" s="288"/>
    </row>
    <row r="40" spans="2:29" ht="12.95" customHeight="1">
      <c r="B40" s="384"/>
      <c r="C40" s="369" t="s">
        <v>340</v>
      </c>
      <c r="D40" s="292" t="str">
        <f>IF(Badges!$AC284="A","/","")</f>
        <v/>
      </c>
      <c r="E40" s="292" t="str">
        <f>IF(Badges!$AC286="A","/","")</f>
        <v/>
      </c>
      <c r="F40" s="292" t="str">
        <f>IF(Badges!$AC288="A","/","")</f>
        <v/>
      </c>
      <c r="G40" s="292" t="str">
        <f>IF(Badges!$AC290="A","/","")</f>
        <v/>
      </c>
      <c r="H40" s="292" t="str">
        <f>IF(Badges!$AC292="A","/","")</f>
        <v/>
      </c>
      <c r="I40" s="293" t="str">
        <f>IF(Summary!$AZ16="E","E","")</f>
        <v/>
      </c>
      <c r="J40" s="293" t="str">
        <f>IF(Summary!$BA16="Y","R","")</f>
        <v/>
      </c>
      <c r="L40" s="614" t="str">
        <f>'Council Own'!B149</f>
        <v>&lt;&lt;List Badge 7 Here&gt;&gt;</v>
      </c>
      <c r="M40" s="615"/>
      <c r="N40" s="334" t="str">
        <f>IF('Council Own'!$AC154="A","/","")</f>
        <v/>
      </c>
      <c r="O40" s="334" t="str">
        <f>IF('Council Own'!$AC158="A","/","")</f>
        <v/>
      </c>
      <c r="P40" s="334" t="str">
        <f>IF('Council Own'!$AC162="A","/","")</f>
        <v/>
      </c>
      <c r="Q40" s="334" t="str">
        <f>IF('Council Own'!$AC166="A","/","")</f>
        <v/>
      </c>
      <c r="R40" s="334" t="str">
        <f>IF('Council Own'!$AC170="A","/","")</f>
        <v/>
      </c>
      <c r="S40" s="301" t="str">
        <f>IF(Summary!$AZ92="E","E","")</f>
        <v/>
      </c>
      <c r="T40" s="335" t="str">
        <f>IF(Summary!$BA92="Y","R","")</f>
        <v/>
      </c>
      <c r="U40" s="607"/>
      <c r="W40" s="476" t="str">
        <f>'Fun Patches'!C41</f>
        <v>&lt;List Patch Here&gt;</v>
      </c>
      <c r="X40" s="475" t="str">
        <f>IF(Summary!$AZ149="E","E","")</f>
        <v/>
      </c>
      <c r="Y40" s="475" t="str">
        <f>IF(Summary!$BA149="Y","R","")</f>
        <v/>
      </c>
      <c r="AA40" s="472"/>
      <c r="AB40" s="287"/>
      <c r="AC40" s="288"/>
    </row>
    <row r="41" spans="2:29" ht="12.95" customHeight="1">
      <c r="L41" s="614" t="str">
        <f>'Council Own'!B173</f>
        <v>&lt;&lt;List Badge 8 Here&gt;&gt;</v>
      </c>
      <c r="M41" s="615"/>
      <c r="N41" s="334" t="str">
        <f>IF('Council Own'!$AC178="A","/","")</f>
        <v/>
      </c>
      <c r="O41" s="334" t="str">
        <f>IF('Council Own'!$AC182="A","/","")</f>
        <v/>
      </c>
      <c r="P41" s="334" t="str">
        <f>IF('Council Own'!$AC186="A","/","")</f>
        <v/>
      </c>
      <c r="Q41" s="334" t="str">
        <f>IF('Council Own'!$AC190="A","/","")</f>
        <v/>
      </c>
      <c r="R41" s="334" t="str">
        <f>IF('Council Own'!$AC194="A","/","")</f>
        <v/>
      </c>
      <c r="S41" s="301" t="str">
        <f>IF(Summary!$AZ93="E","E","")</f>
        <v/>
      </c>
      <c r="T41" s="335" t="str">
        <f>IF(Summary!$BA93="Y","R","")</f>
        <v/>
      </c>
      <c r="U41" s="607"/>
      <c r="W41" s="476" t="str">
        <f>'Fun Patches'!C42</f>
        <v>&lt;List Patch Here&gt;</v>
      </c>
      <c r="X41" s="475" t="str">
        <f>IF(Summary!$AZ150="E","E","")</f>
        <v/>
      </c>
      <c r="Y41" s="475" t="str">
        <f>IF(Summary!$BA150="Y","R","")</f>
        <v/>
      </c>
      <c r="AA41" s="472"/>
      <c r="AB41" s="287"/>
      <c r="AC41" s="288"/>
    </row>
    <row r="42" spans="2:29" ht="12.95" customHeight="1">
      <c r="L42" s="614" t="str">
        <f>'Council Own'!B197</f>
        <v>&lt;&lt;List Badge 9 Here&gt;&gt;</v>
      </c>
      <c r="M42" s="615"/>
      <c r="N42" s="334" t="str">
        <f>IF('Council Own'!$AC202="A","/","")</f>
        <v/>
      </c>
      <c r="O42" s="334" t="str">
        <f>IF('Council Own'!$AC206="A","/","")</f>
        <v/>
      </c>
      <c r="P42" s="334" t="str">
        <f>IF('Council Own'!$AC210="A","/","")</f>
        <v/>
      </c>
      <c r="Q42" s="334" t="str">
        <f>IF('Council Own'!$AC214="A","/","")</f>
        <v/>
      </c>
      <c r="R42" s="334" t="str">
        <f>IF('Council Own'!$AC218="A","/","")</f>
        <v/>
      </c>
      <c r="S42" s="301" t="str">
        <f>IF(Summary!$AZ94="E","E","")</f>
        <v/>
      </c>
      <c r="T42" s="335" t="str">
        <f>IF(Summary!$BA94="Y","R","")</f>
        <v/>
      </c>
      <c r="U42" s="607"/>
      <c r="W42" s="476" t="str">
        <f>'Fun Patches'!C43</f>
        <v>&lt;List Patch Here&gt;</v>
      </c>
      <c r="X42" s="475" t="str">
        <f>IF(Summary!$AZ151="E","E","")</f>
        <v/>
      </c>
      <c r="Y42" s="475" t="str">
        <f>IF(Summary!$BA151="Y","R","")</f>
        <v/>
      </c>
      <c r="AA42" s="472"/>
      <c r="AB42" s="287"/>
      <c r="AC42" s="288"/>
    </row>
    <row r="43" spans="2:29" ht="12.95" customHeight="1">
      <c r="B43" s="360"/>
      <c r="C43" s="361" t="s">
        <v>1061</v>
      </c>
      <c r="D43" s="292" t="str">
        <f>IF(Badges!$AC846="C","/","")</f>
        <v/>
      </c>
      <c r="E43" s="292" t="str">
        <f>IF(Badges!$AC847="C","/","")</f>
        <v/>
      </c>
      <c r="F43" s="292" t="str">
        <f>IF(Badges!$AC848="C","/","")</f>
        <v/>
      </c>
      <c r="G43" s="292" t="str">
        <f>IF(Badges!$AC849="C","/","")</f>
        <v/>
      </c>
      <c r="H43" s="292" t="str">
        <f>IF(Badges!$AC850="C","/","")</f>
        <v/>
      </c>
      <c r="I43" s="293" t="str">
        <f>IF(Summary!$AZ43="E","E","")</f>
        <v/>
      </c>
      <c r="J43" s="293" t="str">
        <f>IF(Summary!$BA43="Y","R","")</f>
        <v/>
      </c>
      <c r="L43" s="614" t="str">
        <f>'Council Own'!B221</f>
        <v>&lt;&lt;List Badge 10 Here&gt;&gt;</v>
      </c>
      <c r="M43" s="615"/>
      <c r="N43" s="334" t="str">
        <f>IF('Council Own'!$AC226="A","/","")</f>
        <v/>
      </c>
      <c r="O43" s="334" t="str">
        <f>IF('Council Own'!$AC230="A","/","")</f>
        <v/>
      </c>
      <c r="P43" s="334" t="str">
        <f>IF('Council Own'!$AC234="A","/","")</f>
        <v/>
      </c>
      <c r="Q43" s="334" t="str">
        <f>IF('Council Own'!$AC238="A","/","")</f>
        <v/>
      </c>
      <c r="R43" s="334" t="str">
        <f>IF('Council Own'!$AC242="A","/","")</f>
        <v/>
      </c>
      <c r="S43" s="301" t="str">
        <f>IF(Summary!$AZ95="E","E","")</f>
        <v/>
      </c>
      <c r="T43" s="335" t="str">
        <f>IF(Summary!$BA95="Y","R","")</f>
        <v/>
      </c>
      <c r="U43" s="607"/>
      <c r="W43" s="476" t="str">
        <f>'Fun Patches'!C44</f>
        <v>&lt;List Patch Here&gt;</v>
      </c>
      <c r="X43" s="475" t="str">
        <f>IF(Summary!$AZ152="E","E","")</f>
        <v/>
      </c>
      <c r="Y43" s="475" t="str">
        <f>IF(Summary!$BA152="Y","R","")</f>
        <v/>
      </c>
      <c r="AA43" s="472"/>
      <c r="AB43" s="287"/>
      <c r="AC43" s="288"/>
    </row>
    <row r="44" spans="2:29" ht="12.95" customHeight="1">
      <c r="B44" s="360"/>
      <c r="C44" s="365" t="s">
        <v>1062</v>
      </c>
      <c r="D44" s="292" t="str">
        <f>IF(Badges!$AC853="C","/","")</f>
        <v/>
      </c>
      <c r="E44" s="292" t="str">
        <f>IF(Badges!$AC854="C","/","")</f>
        <v/>
      </c>
      <c r="F44" s="292" t="str">
        <f>IF(Badges!$AC855="C","/","")</f>
        <v/>
      </c>
      <c r="G44" s="292" t="str">
        <f>IF(Badges!$AC856="C","/","")</f>
        <v/>
      </c>
      <c r="H44" s="292" t="str">
        <f>IF(Badges!$AC857="C","/","")</f>
        <v/>
      </c>
      <c r="I44" s="293" t="str">
        <f>IF(Summary!$AZ44="E","E","")</f>
        <v/>
      </c>
      <c r="J44" s="293" t="str">
        <f>IF(Summary!$BA44="Y","R","")</f>
        <v/>
      </c>
      <c r="U44" s="607"/>
      <c r="W44" s="476" t="str">
        <f>'Fun Patches'!C45</f>
        <v>&lt;List Patch Here&gt;</v>
      </c>
      <c r="X44" s="475" t="str">
        <f>IF(Summary!$AZ153="E","E","")</f>
        <v/>
      </c>
      <c r="Y44" s="475" t="str">
        <f>IF(Summary!$BA153="Y","R","")</f>
        <v/>
      </c>
      <c r="AA44" s="472"/>
      <c r="AB44" s="287"/>
      <c r="AC44" s="288"/>
    </row>
    <row r="45" spans="2:29" ht="12.95" customHeight="1" thickBot="1">
      <c r="B45" s="360"/>
      <c r="C45" s="374" t="s">
        <v>1063</v>
      </c>
      <c r="D45" s="297" t="str">
        <f>IF(Badges!$AC860="C","/","")</f>
        <v/>
      </c>
      <c r="E45" s="297" t="str">
        <f>IF(Badges!$AC861="C","/","")</f>
        <v/>
      </c>
      <c r="F45" s="297" t="str">
        <f>IF(Badges!$AC862="C","/","")</f>
        <v/>
      </c>
      <c r="G45" s="297" t="str">
        <f>IF(Badges!$AC863="C","/","")</f>
        <v/>
      </c>
      <c r="H45" s="297" t="str">
        <f>IF(Badges!$AC864="C","/","")</f>
        <v/>
      </c>
      <c r="I45" s="295" t="str">
        <f>IF(Summary!$AZ45="E","E","")</f>
        <v/>
      </c>
      <c r="J45" s="295" t="str">
        <f>IF(Summary!$BA45="Y","R","")</f>
        <v/>
      </c>
      <c r="U45" s="607"/>
      <c r="W45" s="476" t="str">
        <f>'Fun Patches'!C46</f>
        <v>&lt;List Patch Here&gt;</v>
      </c>
      <c r="X45" s="475" t="str">
        <f>IF(Summary!$AZ154="E","E","")</f>
        <v/>
      </c>
      <c r="Y45" s="475" t="str">
        <f>IF(Summary!$BA154="Y","R","")</f>
        <v/>
      </c>
      <c r="AA45" s="472"/>
      <c r="AB45" s="287"/>
      <c r="AC45" s="288"/>
    </row>
    <row r="46" spans="2:29" ht="12.95" customHeight="1">
      <c r="B46" s="360"/>
      <c r="C46" s="361" t="s">
        <v>1064</v>
      </c>
      <c r="D46" s="292" t="str">
        <f>IF(Badges!$AC868="C","/","")</f>
        <v/>
      </c>
      <c r="E46" s="292" t="str">
        <f>IF(Badges!$AC869="C","/","")</f>
        <v/>
      </c>
      <c r="F46" s="292" t="str">
        <f>IF(Badges!$AC870="C","/","")</f>
        <v/>
      </c>
      <c r="G46" s="292" t="str">
        <f>IF(Badges!$AC871="C","/","")</f>
        <v/>
      </c>
      <c r="H46" s="292" t="str">
        <f>IF(Badges!$AC872="C","/","")</f>
        <v/>
      </c>
      <c r="I46" s="293" t="str">
        <f>IF(Summary!$AZ47="E","E","")</f>
        <v/>
      </c>
      <c r="J46" s="293" t="str">
        <f>IF(Summary!$BA47="Y","R","")</f>
        <v/>
      </c>
      <c r="L46" s="610"/>
      <c r="M46" s="610"/>
      <c r="N46" s="610"/>
      <c r="O46" s="610"/>
      <c r="P46" s="610"/>
      <c r="Q46" s="610"/>
      <c r="R46" s="616"/>
      <c r="S46" s="283"/>
      <c r="T46" s="284"/>
      <c r="U46" s="607"/>
      <c r="W46" s="476" t="str">
        <f>'Fun Patches'!C47</f>
        <v>&lt;List Patch Here&gt;</v>
      </c>
      <c r="X46" s="475" t="str">
        <f>IF(Summary!$AZ155="E","E","")</f>
        <v/>
      </c>
      <c r="Y46" s="475" t="str">
        <f>IF(Summary!$BA155="Y","R","")</f>
        <v/>
      </c>
      <c r="AA46" s="472"/>
      <c r="AB46" s="287"/>
      <c r="AC46" s="288"/>
    </row>
    <row r="47" spans="2:29" ht="12.95" customHeight="1">
      <c r="B47" s="360"/>
      <c r="C47" s="365" t="s">
        <v>1065</v>
      </c>
      <c r="D47" s="292" t="str">
        <f>IF(Badges!$AC875="C","/","")</f>
        <v/>
      </c>
      <c r="E47" s="292" t="str">
        <f>IF(Badges!$AC876="C","/","")</f>
        <v/>
      </c>
      <c r="F47" s="292" t="str">
        <f>IF(Badges!$AC877="C","/","")</f>
        <v/>
      </c>
      <c r="G47" s="292" t="str">
        <f>IF(Badges!$AC878="C","/","")</f>
        <v/>
      </c>
      <c r="H47" s="292" t="str">
        <f>IF(Badges!$AC879="C","/","")</f>
        <v/>
      </c>
      <c r="I47" s="293" t="str">
        <f>IF(Summary!$AZ48="E","E","")</f>
        <v/>
      </c>
      <c r="J47" s="293" t="str">
        <f>IF(Summary!$BA48="Y","R","")</f>
        <v/>
      </c>
      <c r="L47" s="609"/>
      <c r="M47" s="609"/>
      <c r="N47" s="609"/>
      <c r="O47" s="609"/>
      <c r="P47" s="609"/>
      <c r="Q47" s="609"/>
      <c r="R47" s="617"/>
      <c r="S47" s="287"/>
      <c r="T47" s="288"/>
      <c r="U47" s="607"/>
      <c r="W47" s="476" t="str">
        <f>'Fun Patches'!C48</f>
        <v>&lt;List Patch Here&gt;</v>
      </c>
      <c r="X47" s="475" t="str">
        <f>IF(Summary!$AZ156="E","E","")</f>
        <v/>
      </c>
      <c r="Y47" s="475" t="str">
        <f>IF(Summary!$BA156="Y","R","")</f>
        <v/>
      </c>
      <c r="AA47" s="472"/>
      <c r="AB47" s="287"/>
      <c r="AC47" s="288"/>
    </row>
    <row r="48" spans="2:29" ht="12.95" customHeight="1" thickBot="1">
      <c r="B48" s="360"/>
      <c r="C48" s="374" t="s">
        <v>1066</v>
      </c>
      <c r="D48" s="297" t="str">
        <f>IF(Badges!$AC882="C","/","")</f>
        <v/>
      </c>
      <c r="E48" s="297" t="str">
        <f>IF(Badges!$AC883="C","/","")</f>
        <v/>
      </c>
      <c r="F48" s="297" t="str">
        <f>IF(Badges!$AC884="C","/","")</f>
        <v/>
      </c>
      <c r="G48" s="297" t="str">
        <f>IF(Badges!$AC885="C","/","")</f>
        <v/>
      </c>
      <c r="H48" s="297" t="str">
        <f>IF(Badges!$AC886="C","/","")</f>
        <v/>
      </c>
      <c r="I48" s="298" t="str">
        <f>IF(Summary!$AZ49="E","E","")</f>
        <v/>
      </c>
      <c r="J48" s="298" t="str">
        <f>IF(Summary!$BA49="Y","R","")</f>
        <v/>
      </c>
      <c r="L48" s="609"/>
      <c r="M48" s="609"/>
      <c r="N48" s="609"/>
      <c r="O48" s="609"/>
      <c r="P48" s="609"/>
      <c r="Q48" s="609"/>
      <c r="R48" s="617"/>
      <c r="S48" s="287"/>
      <c r="T48" s="288"/>
      <c r="U48" s="607"/>
      <c r="W48" s="476" t="str">
        <f>'Fun Patches'!C49</f>
        <v>&lt;List Patch Here&gt;</v>
      </c>
      <c r="X48" s="475" t="str">
        <f>IF(Summary!$AZ157="E","E","")</f>
        <v/>
      </c>
      <c r="Y48" s="475" t="str">
        <f>IF(Summary!$BA157="Y","R","")</f>
        <v/>
      </c>
      <c r="AA48" s="472"/>
      <c r="AB48" s="287"/>
      <c r="AC48" s="288"/>
    </row>
    <row r="49" spans="2:29" ht="12.95" customHeight="1">
      <c r="B49" s="360"/>
      <c r="C49" s="385" t="s">
        <v>1067</v>
      </c>
      <c r="D49" s="292" t="str">
        <f>IF(Badges!$AC890="C","/","")</f>
        <v/>
      </c>
      <c r="E49" s="292" t="str">
        <f>IF(Badges!$AC891="C","/","")</f>
        <v/>
      </c>
      <c r="F49" s="292" t="str">
        <f>IF(Badges!$AC892="C","/","")</f>
        <v/>
      </c>
      <c r="G49" s="292" t="str">
        <f>IF(Badges!$AC893="C","/","")</f>
        <v/>
      </c>
      <c r="H49" s="292" t="str">
        <f>IF(Badges!$AC894="C","/","")</f>
        <v/>
      </c>
      <c r="I49" s="299" t="str">
        <f>IF(Summary!$AZ51="E","E","")</f>
        <v/>
      </c>
      <c r="J49" s="299" t="str">
        <f>IF(Summary!$BA51="Y","R","")</f>
        <v/>
      </c>
      <c r="L49" s="610"/>
      <c r="M49" s="610"/>
      <c r="N49" s="610"/>
      <c r="O49" s="610"/>
      <c r="P49" s="610"/>
      <c r="Q49" s="610"/>
      <c r="R49" s="616"/>
      <c r="S49" s="287"/>
      <c r="T49" s="288"/>
      <c r="U49" s="607"/>
      <c r="W49" s="476" t="str">
        <f>'Fun Patches'!C50</f>
        <v>&lt;List Patch Here&gt;</v>
      </c>
      <c r="X49" s="475" t="str">
        <f>IF(Summary!$AZ158="E","E","")</f>
        <v/>
      </c>
      <c r="Y49" s="475" t="str">
        <f>IF(Summary!$BA158="Y","R","")</f>
        <v/>
      </c>
      <c r="AA49" s="472"/>
      <c r="AB49" s="287"/>
      <c r="AC49" s="288"/>
    </row>
    <row r="50" spans="2:29" ht="12.95" customHeight="1">
      <c r="B50" s="360"/>
      <c r="C50" s="386" t="s">
        <v>1068</v>
      </c>
      <c r="D50" s="292" t="str">
        <f>IF(Badges!$AC897="C","/","")</f>
        <v/>
      </c>
      <c r="E50" s="292" t="str">
        <f>IF(Badges!$AC898="C","/","")</f>
        <v/>
      </c>
      <c r="F50" s="292" t="str">
        <f>IF(Badges!$AC899="C","/","")</f>
        <v/>
      </c>
      <c r="G50" s="292" t="str">
        <f>IF(Badges!$AC900="C","/","")</f>
        <v/>
      </c>
      <c r="H50" s="292" t="str">
        <f>IF(Badges!$AC901="C","/","")</f>
        <v/>
      </c>
      <c r="I50" s="293" t="str">
        <f>IF(Summary!$AZ52="E","E","")</f>
        <v/>
      </c>
      <c r="J50" s="293" t="str">
        <f>IF(Summary!$BA52="Y","R","")</f>
        <v/>
      </c>
      <c r="L50" s="609"/>
      <c r="M50" s="609"/>
      <c r="N50" s="609"/>
      <c r="O50" s="609"/>
      <c r="P50" s="609"/>
      <c r="Q50" s="609"/>
      <c r="R50" s="617"/>
      <c r="S50" s="287"/>
      <c r="T50" s="288"/>
      <c r="U50" s="607"/>
      <c r="W50" s="476" t="str">
        <f>'Fun Patches'!C51</f>
        <v>&lt;List Patch Here&gt;</v>
      </c>
      <c r="X50" s="475" t="str">
        <f>IF(Summary!$AZ159="E","E","")</f>
        <v/>
      </c>
      <c r="Y50" s="475" t="str">
        <f>IF(Summary!$BA159="Y","R","")</f>
        <v/>
      </c>
      <c r="AA50" s="472"/>
      <c r="AB50" s="287"/>
      <c r="AC50" s="288"/>
    </row>
    <row r="51" spans="2:29" ht="12.95" customHeight="1" thickBot="1">
      <c r="B51" s="360"/>
      <c r="C51" s="387" t="s">
        <v>1069</v>
      </c>
      <c r="D51" s="297" t="str">
        <f>IF(Badges!$AC904="C","/","")</f>
        <v/>
      </c>
      <c r="E51" s="297" t="str">
        <f>IF(Badges!$AC905="C","/","")</f>
        <v/>
      </c>
      <c r="F51" s="297" t="str">
        <f>IF(Badges!$AC906="C","/","")</f>
        <v/>
      </c>
      <c r="G51" s="297" t="str">
        <f>IF(Badges!$AC907="C","/","")</f>
        <v/>
      </c>
      <c r="H51" s="297" t="str">
        <f>IF(Badges!$AC908="C","/","")</f>
        <v/>
      </c>
      <c r="I51" s="298" t="str">
        <f>IF(Summary!$AZ53="E","E","")</f>
        <v/>
      </c>
      <c r="J51" s="298" t="str">
        <f>IF(Summary!$BA53="Y","R","")</f>
        <v/>
      </c>
      <c r="L51" s="609"/>
      <c r="M51" s="609"/>
      <c r="N51" s="609"/>
      <c r="O51" s="609"/>
      <c r="P51" s="609"/>
      <c r="Q51" s="609"/>
      <c r="R51" s="617"/>
      <c r="S51" s="287"/>
      <c r="T51" s="288"/>
      <c r="U51" s="607"/>
      <c r="W51" s="476" t="str">
        <f>'Fun Patches'!C52</f>
        <v>&lt;List Patch Here&gt;</v>
      </c>
      <c r="X51" s="475" t="str">
        <f>IF(Summary!$AZ160="E","E","")</f>
        <v/>
      </c>
      <c r="Y51" s="475" t="str">
        <f>IF(Summary!$BA160="Y","R","")</f>
        <v/>
      </c>
      <c r="AA51" s="472"/>
      <c r="AB51" s="287"/>
      <c r="AC51" s="288"/>
    </row>
    <row r="52" spans="2:29" ht="12.95" customHeight="1">
      <c r="B52" s="360"/>
      <c r="C52" s="370" t="s">
        <v>1070</v>
      </c>
      <c r="D52" s="292" t="str">
        <f>IF(Badges!$AC912="C","/","")</f>
        <v/>
      </c>
      <c r="E52" s="292" t="str">
        <f>IF(Badges!$AC913="C","/","")</f>
        <v/>
      </c>
      <c r="F52" s="292" t="str">
        <f>IF(Badges!$AC914="C","/","")</f>
        <v/>
      </c>
      <c r="G52" s="292" t="str">
        <f>IF(Badges!$AC915="C","/","")</f>
        <v/>
      </c>
      <c r="H52" s="292" t="str">
        <f>IF(Badges!$AC916="C","/","")</f>
        <v/>
      </c>
      <c r="I52" s="299" t="str">
        <f>IF(Summary!$AZ55="E","E","")</f>
        <v/>
      </c>
      <c r="J52" s="299" t="str">
        <f>IF(Summary!$BA55="Y","R","")</f>
        <v/>
      </c>
      <c r="L52" s="610"/>
      <c r="M52" s="610"/>
      <c r="N52" s="610"/>
      <c r="O52" s="610"/>
      <c r="P52" s="610"/>
      <c r="Q52" s="610"/>
      <c r="R52" s="616"/>
      <c r="S52" s="287"/>
      <c r="T52" s="288"/>
      <c r="U52" s="607"/>
      <c r="W52" s="476" t="str">
        <f>'Fun Patches'!C53</f>
        <v>&lt;List Patch Here&gt;</v>
      </c>
      <c r="X52" s="475" t="str">
        <f>IF(Summary!$AZ161="E","E","")</f>
        <v/>
      </c>
      <c r="Y52" s="475" t="str">
        <f>IF(Summary!$BA161="Y","R","")</f>
        <v/>
      </c>
      <c r="AA52" s="472"/>
      <c r="AB52" s="287"/>
      <c r="AC52" s="288"/>
    </row>
    <row r="53" spans="2:29" ht="12.95" customHeight="1">
      <c r="B53" s="360"/>
      <c r="C53" s="365" t="s">
        <v>1071</v>
      </c>
      <c r="D53" s="292" t="str">
        <f>IF(Badges!$AC919="C","/","")</f>
        <v/>
      </c>
      <c r="E53" s="292" t="str">
        <f>IF(Badges!$AC920="C","/","")</f>
        <v/>
      </c>
      <c r="F53" s="292" t="str">
        <f>IF(Badges!$AC921="C","/","")</f>
        <v/>
      </c>
      <c r="G53" s="292" t="str">
        <f>IF(Badges!$AC922="C","/","")</f>
        <v/>
      </c>
      <c r="H53" s="292" t="str">
        <f>IF(Badges!$AC923="C","/","")</f>
        <v/>
      </c>
      <c r="I53" s="293" t="str">
        <f>IF(Summary!$AZ56="E","E","")</f>
        <v/>
      </c>
      <c r="J53" s="293" t="str">
        <f>IF(Summary!$BA56="Y","R","")</f>
        <v/>
      </c>
      <c r="L53" s="609"/>
      <c r="M53" s="609"/>
      <c r="N53" s="609"/>
      <c r="O53" s="609"/>
      <c r="P53" s="609"/>
      <c r="Q53" s="609"/>
      <c r="R53" s="617"/>
      <c r="S53" s="287"/>
      <c r="T53" s="288"/>
      <c r="U53" s="607"/>
      <c r="W53" s="477" t="str">
        <f>'Fun Patches'!C54</f>
        <v>&lt;List Patch Here&gt;</v>
      </c>
      <c r="X53" s="475" t="str">
        <f>IF(Summary!$AZ162="E","E","")</f>
        <v/>
      </c>
      <c r="Y53" s="475" t="str">
        <f>IF(Summary!$BA162="Y","R","")</f>
        <v/>
      </c>
      <c r="AA53" s="472"/>
      <c r="AB53" s="287"/>
      <c r="AC53" s="288"/>
    </row>
    <row r="54" spans="2:29" ht="12.95" customHeight="1" thickBot="1">
      <c r="B54" s="360"/>
      <c r="C54" s="374" t="s">
        <v>1072</v>
      </c>
      <c r="D54" s="297" t="str">
        <f>IF(Badges!$AC926="C","/","")</f>
        <v/>
      </c>
      <c r="E54" s="297" t="str">
        <f>IF(Badges!$AC927="C","/","")</f>
        <v/>
      </c>
      <c r="F54" s="297" t="str">
        <f>IF(Badges!$AC928="C","/","")</f>
        <v/>
      </c>
      <c r="G54" s="297" t="str">
        <f>IF(Badges!$AC929="C","/","")</f>
        <v/>
      </c>
      <c r="H54" s="297" t="str">
        <f>IF(Badges!$AC930="C","/","")</f>
        <v/>
      </c>
      <c r="I54" s="298" t="str">
        <f>IF(Summary!$AZ57="E","E","")</f>
        <v/>
      </c>
      <c r="J54" s="298" t="str">
        <f>IF(Summary!$BA57="Y","R","")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IF(Badges!$AC934="C","/","")</f>
        <v/>
      </c>
      <c r="E55" s="292" t="str">
        <f>IF(Badges!$AC935="C","/","")</f>
        <v/>
      </c>
      <c r="F55" s="292" t="str">
        <f>IF(Badges!$AC936="C","/","")</f>
        <v/>
      </c>
      <c r="G55" s="292" t="str">
        <f>IF(Badges!$AC937="C","/","")</f>
        <v/>
      </c>
      <c r="H55" s="292" t="str">
        <f>IF(Badges!$AC938="C","/","")</f>
        <v/>
      </c>
      <c r="I55" s="299" t="str">
        <f>IF(Summary!$AZ59="E","E","")</f>
        <v/>
      </c>
      <c r="J55" s="299" t="str">
        <f>IF(Summary!$BA59="Y","R","")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IF(Badges!$AC941="C","/","")</f>
        <v/>
      </c>
      <c r="E56" s="292" t="str">
        <f>IF(Badges!$AC942="C","/","")</f>
        <v/>
      </c>
      <c r="F56" s="292" t="str">
        <f>IF(Badges!$AC943="C","/","")</f>
        <v/>
      </c>
      <c r="G56" s="292" t="str">
        <f>IF(Badges!$AC944="C","/","")</f>
        <v/>
      </c>
      <c r="H56" s="292" t="str">
        <f>IF(Badges!$AC945="C","/","")</f>
        <v/>
      </c>
      <c r="I56" s="293" t="str">
        <f>IF(Summary!$AZ60="E","E","")</f>
        <v/>
      </c>
      <c r="J56" s="293" t="str">
        <f>IF(Summary!$BA60="Y","R","")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IF(Badges!$AC951="A","/","")</f>
        <v/>
      </c>
      <c r="E57" s="292" t="str">
        <f>IF(Badges!$AC954="A","/","")</f>
        <v/>
      </c>
      <c r="F57" s="292" t="str">
        <f>IF(Badges!$AC958="A","/","")</f>
        <v/>
      </c>
      <c r="G57" s="292" t="str">
        <f>IF(Badges!$AC962="A","/","")</f>
        <v/>
      </c>
      <c r="H57" s="292" t="str">
        <f>IF(Badges!$AC966="A","/","")</f>
        <v/>
      </c>
      <c r="I57" s="293" t="str">
        <f>IF(Summary!$AZ61="E","E","")</f>
        <v/>
      </c>
      <c r="J57" s="293" t="str">
        <f>IF(Summary!$BA61="Y","R","")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IF('Age-Level'!$AC6="C","/","")</f>
        <v/>
      </c>
      <c r="E60" s="292" t="str">
        <f>IF('Age-Level'!$AC7="C","/","")</f>
        <v/>
      </c>
      <c r="F60" s="292" t="str">
        <f>IF('Age-Level'!$AC8="C","/","")</f>
        <v/>
      </c>
      <c r="G60" s="292" t="str">
        <f>IF('Age-Level'!$AC9="C","/","")</f>
        <v/>
      </c>
      <c r="H60" s="292" t="str">
        <f>IF('Age-Level'!$AC10="C","/","")</f>
        <v/>
      </c>
      <c r="I60" s="293" t="str">
        <f>IF(Summary!$AZ98="E","E","")</f>
        <v/>
      </c>
      <c r="J60" s="293" t="str">
        <f>IF(Summary!$BA98="Y","R","")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IF('Age-Level'!$AC13="C","/","")</f>
        <v/>
      </c>
      <c r="E61" s="294" t="str">
        <f>IF('Age-Level'!$AC14="C","/","")</f>
        <v/>
      </c>
      <c r="F61" s="294" t="str">
        <f>IF('Age-Level'!$AC15="C","/","")</f>
        <v/>
      </c>
      <c r="G61" s="294" t="str">
        <f>IF('Age-Level'!$AC16="C","/","")</f>
        <v/>
      </c>
      <c r="H61" s="294" t="str">
        <f>IF('Age-Level'!$AC17="C","/","")</f>
        <v/>
      </c>
      <c r="I61" s="295" t="str">
        <f>IF(Summary!$AZ99="E","E","")</f>
        <v/>
      </c>
      <c r="J61" s="295" t="str">
        <f>IF(Summary!$BA99="Y","R","")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IF('Age-Level'!$AC20="C","/","")</f>
        <v/>
      </c>
      <c r="E62" s="296" t="str">
        <f>IF('Age-Level'!$AC21="C","/","")</f>
        <v/>
      </c>
      <c r="F62" s="296" t="str">
        <f>IF('Age-Level'!$AC22="C","/","")</f>
        <v/>
      </c>
      <c r="G62" s="296" t="str">
        <f>IF('Age-Level'!$AC23="C","/","")</f>
        <v/>
      </c>
      <c r="H62" s="296" t="str">
        <f>IF('Age-Level'!$AC24="C","/","")</f>
        <v/>
      </c>
      <c r="I62" s="293" t="str">
        <f>IF(Summary!$AZ100="E","E","")</f>
        <v/>
      </c>
      <c r="J62" s="293" t="str">
        <f>IF(Summary!$BA100="Y","R","")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IF('Age-Level'!$AC27="C","/","")</f>
        <v/>
      </c>
      <c r="E63" s="297" t="str">
        <f>IF('Age-Level'!$AC28="C","/","")</f>
        <v/>
      </c>
      <c r="F63" s="297" t="str">
        <f>IF('Age-Level'!$AC29="C","/","")</f>
        <v/>
      </c>
      <c r="G63" s="297" t="str">
        <f>IF('Age-Level'!$AC30="C","/","")</f>
        <v/>
      </c>
      <c r="H63" s="297" t="str">
        <f>IF('Age-Level'!$AC31="C","/","")</f>
        <v/>
      </c>
      <c r="I63" s="295" t="str">
        <f>IF(Summary!$AZ101="E","E","")</f>
        <v/>
      </c>
      <c r="J63" s="295" t="str">
        <f>IF(Summary!$BA101="Y","R","")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IF('Age-Level'!$AC34="C","/","")</f>
        <v/>
      </c>
      <c r="E64" s="292" t="str">
        <f>IF('Age-Level'!$AC35="C","/","")</f>
        <v/>
      </c>
      <c r="F64" s="292" t="str">
        <f>IF('Age-Level'!$AC36="C","/","")</f>
        <v/>
      </c>
      <c r="G64" s="292" t="str">
        <f>IF('Age-Level'!$AC37="C","/","")</f>
        <v/>
      </c>
      <c r="H64" s="292" t="str">
        <f>IF('Age-Level'!$AC38="C","/","")</f>
        <v/>
      </c>
      <c r="I64" s="293" t="str">
        <f>IF(Summary!$AZ102="E","E","")</f>
        <v/>
      </c>
      <c r="J64" s="293" t="str">
        <f>IF(Summary!$BA102="Y","R","")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IF(Summary!$AZ103="E","E","")</f>
        <v/>
      </c>
      <c r="J65" s="295" t="str">
        <f>IF(Summary!$BA103="Y","R","")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IF('Age-Level'!$AC44="a","/","")</f>
        <v/>
      </c>
      <c r="E68" s="296" t="str">
        <f>IF('Age-Level'!$AC48="a","/","")</f>
        <v/>
      </c>
      <c r="F68" s="296" t="str">
        <f>IF('Age-Level'!$AC52="a","/","")</f>
        <v/>
      </c>
      <c r="G68" s="296" t="str">
        <f>IF('Age-Level'!$AC57="a","/","")</f>
        <v/>
      </c>
      <c r="H68" s="296" t="str">
        <f>IF('Age-Level'!$AC59="a","/","")</f>
        <v/>
      </c>
      <c r="I68" s="293" t="str">
        <f>IF(Summary!$AZ104="E","E","")</f>
        <v/>
      </c>
      <c r="J68" s="293" t="str">
        <f>IF(Summary!$BA104="Y","R","")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IF('Age-Level'!$AC62="a","/","")</f>
        <v/>
      </c>
      <c r="E69" s="297" t="str">
        <f>IF('Age-Level'!$AC66="a","/","")</f>
        <v/>
      </c>
      <c r="F69" s="297" t="str">
        <f>IF('Age-Level'!$AC70="a","/","")</f>
        <v/>
      </c>
      <c r="G69" s="297" t="str">
        <f>IF('Age-Level'!$AC75="a","/","")</f>
        <v/>
      </c>
      <c r="H69" s="297" t="str">
        <f>IF('Age-Level'!$AC77="a","/","")</f>
        <v/>
      </c>
      <c r="I69" s="295" t="str">
        <f>IF(Summary!$AZ105="E","E","")</f>
        <v/>
      </c>
      <c r="J69" s="295" t="str">
        <f>IF(Summary!$BA105="Y","R","")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IF('Age-Level'!$AC80="a","/","")</f>
        <v/>
      </c>
      <c r="E70" s="296" t="str">
        <f>IF('Age-Level'!$AC84="a","/","")</f>
        <v/>
      </c>
      <c r="F70" s="296" t="str">
        <f>IF('Age-Level'!$AC88="a","/","")</f>
        <v/>
      </c>
      <c r="G70" s="296" t="str">
        <f>IF('Age-Level'!$AC93="a","/","")</f>
        <v/>
      </c>
      <c r="H70" s="296" t="str">
        <f>IF('Age-Level'!$AC95="a","/","")</f>
        <v/>
      </c>
      <c r="I70" s="293" t="str">
        <f>IF(Summary!$AZ106="E","E","")</f>
        <v/>
      </c>
      <c r="J70" s="293" t="str">
        <f>IF(Summary!$BA106="Y","R","")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IF('Age-Level'!$AC98="a","/","")</f>
        <v/>
      </c>
      <c r="E71" s="297" t="str">
        <f>IF('Age-Level'!$AC102="a","/","")</f>
        <v/>
      </c>
      <c r="F71" s="297" t="str">
        <f>IF('Age-Level'!$AC106="a","/","")</f>
        <v/>
      </c>
      <c r="G71" s="297" t="str">
        <f>IF('Age-Level'!$AC111="a","/","")</f>
        <v/>
      </c>
      <c r="H71" s="297" t="str">
        <f>IF('Age-Level'!$AC113="a","/","")</f>
        <v/>
      </c>
      <c r="I71" s="295" t="str">
        <f>IF(Summary!$AZ107="E","E","")</f>
        <v/>
      </c>
      <c r="J71" s="295" t="str">
        <f>IF(Summary!$BA107="Y","R","")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IF(Bridging!$AC10="A","/","")</f>
        <v/>
      </c>
      <c r="G72" s="296" t="str">
        <f>IF(Bridging!$AC14="A","/","")</f>
        <v/>
      </c>
      <c r="H72" s="296" t="str">
        <f>IF(Bridging!$AC16="A","/","")</f>
        <v/>
      </c>
      <c r="I72" s="295" t="str">
        <f>IF(Summary!$AZ96="E","E","")</f>
        <v/>
      </c>
      <c r="J72" s="295" t="str">
        <f>IF(Summary!$BA96="Y","R","")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NWfPe0Rd6nHUpXV2ygrCGg6qYdENGTDUYYoNdiwlLVAribHRABHCijYuTiwd5Im1m6rFscIuat1qS1knrhNUw==" saltValue="QByHL9kwBsJgAh3oezOaKw=="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9" priority="3">
      <formula>LEFT($U$1,8)&lt;&gt;"Brownie_"</formula>
    </cfRule>
  </conditionalFormatting>
  <conditionalFormatting sqref="T1:W1">
    <cfRule type="expression" dxfId="18" priority="2">
      <formula>LEFT($U$1,8)="Brownie_"</formula>
    </cfRule>
  </conditionalFormatting>
  <conditionalFormatting sqref="C1">
    <cfRule type="expression" dxfId="17" priority="1">
      <formula>LEFT($U$1,8)&lt;&gt;"Brownie_"</formula>
    </cfRule>
  </conditionalFormatting>
  <conditionalFormatting sqref="L46:L90 W54:W75 AA4:AA75">
    <cfRule type="duplicateValues" dxfId="16"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0AE6C-43A7-438B-B6B0-69B9601D4066}">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Brownie_27</v>
      </c>
      <c r="U1" s="349" t="str">
        <f ca="1">MID(CELL("filename",A1),FIND(IF(ISERROR(FIND("]",CELL("filename",A1))),"$","]"),CELL("filename",A1))+1,256)</f>
        <v>Brownie_27</v>
      </c>
      <c r="W1" s="350" t="str">
        <f ca="1">IF(T1&lt;&gt;"",T1,"")</f>
        <v>Brownie_27</v>
      </c>
      <c r="X1" s="351"/>
      <c r="Y1" s="351"/>
      <c r="Z1" s="352"/>
      <c r="AA1" s="353"/>
      <c r="AB1" s="351"/>
      <c r="AC1" s="351"/>
      <c r="AD1" s="352"/>
    </row>
    <row r="2" spans="2:30" ht="12.95" customHeight="1">
      <c r="T2" s="357"/>
    </row>
    <row r="3" spans="2:30" ht="12.95" customHeight="1"/>
    <row r="4" spans="2:30" ht="12.95" customHeight="1">
      <c r="B4" s="360"/>
      <c r="C4" s="361" t="s">
        <v>130</v>
      </c>
      <c r="D4" s="292" t="str">
        <f>IF(Badges!$AD11="A","/","")</f>
        <v/>
      </c>
      <c r="E4" s="292" t="str">
        <f>IF(Badges!$AD15="A","/","")</f>
        <v/>
      </c>
      <c r="F4" s="292" t="str">
        <f>IF(Badges!$AD19="A","/","")</f>
        <v/>
      </c>
      <c r="G4" s="292" t="str">
        <f>IF(Badges!$AD23="A","/","")</f>
        <v/>
      </c>
      <c r="H4" s="292" t="str">
        <f>IF(Badges!$AD27="A","/","")</f>
        <v/>
      </c>
      <c r="I4" s="293" t="str">
        <f>IF(Summary!$BB4="E","E","")</f>
        <v/>
      </c>
      <c r="J4" s="293" t="str">
        <f>IF(Summary!$BC4="Y","R","")</f>
        <v/>
      </c>
      <c r="K4" s="285" t="str">
        <f>IF(COUNT(#REF!)=4,MAX(#REF!),"")</f>
        <v/>
      </c>
      <c r="L4" s="360"/>
      <c r="M4" s="362" t="s">
        <v>897</v>
      </c>
      <c r="N4" s="363"/>
      <c r="O4" s="363"/>
      <c r="P4" s="363"/>
      <c r="Q4" s="363"/>
      <c r="R4" s="364"/>
      <c r="S4" s="293" t="str">
        <f>IF(Summary!$BB67="E","E","")</f>
        <v/>
      </c>
      <c r="T4" s="293" t="str">
        <f>IF(Summary!$BC67="Y","R","")</f>
        <v/>
      </c>
      <c r="W4" s="474" t="str">
        <f>'Fun Patches'!C5</f>
        <v>&lt;List Patch Here&gt;</v>
      </c>
      <c r="X4" s="475" t="str">
        <f>IF(Summary!$BB113="E","E","")</f>
        <v/>
      </c>
      <c r="Y4" s="475" t="str">
        <f>IF(Summary!$BC113="Y","R","")</f>
        <v/>
      </c>
      <c r="AA4" s="286"/>
      <c r="AB4" s="283"/>
      <c r="AC4" s="284"/>
    </row>
    <row r="5" spans="2:30" ht="12.95" customHeight="1">
      <c r="B5" s="360"/>
      <c r="C5" s="365" t="s">
        <v>152</v>
      </c>
      <c r="D5" s="292" t="str">
        <f>IF(Badges!$AD34="A","/","")</f>
        <v/>
      </c>
      <c r="E5" s="292" t="str">
        <f>IF(Badges!$AD38="A","/","")</f>
        <v/>
      </c>
      <c r="F5" s="292" t="str">
        <f>IF(Badges!$AD42="A","/","")</f>
        <v/>
      </c>
      <c r="G5" s="292" t="str">
        <f>IF(Badges!$AD46="A","/","")</f>
        <v/>
      </c>
      <c r="H5" s="292" t="str">
        <f>IF(Badges!$AD50="A","/","")</f>
        <v/>
      </c>
      <c r="I5" s="293" t="str">
        <f>IF(Summary!$BB5="E","E","")</f>
        <v/>
      </c>
      <c r="J5" s="293" t="str">
        <f>IF(Summary!$BC5="Y","R","")</f>
        <v/>
      </c>
      <c r="L5" s="360"/>
      <c r="M5" s="366" t="s">
        <v>1085</v>
      </c>
      <c r="N5" s="367"/>
      <c r="O5" s="367"/>
      <c r="P5" s="367"/>
      <c r="Q5" s="367"/>
      <c r="R5" s="368"/>
      <c r="S5" s="301" t="str">
        <f>IF(Summary!$BB64="E","E","")</f>
        <v/>
      </c>
      <c r="T5" s="301" t="str">
        <f>IF(Summary!$BC64="Y","R","")</f>
        <v/>
      </c>
      <c r="W5" s="476" t="str">
        <f>'Fun Patches'!C6</f>
        <v>&lt;List Patch Here&gt;</v>
      </c>
      <c r="X5" s="475" t="str">
        <f>IF(Summary!$BB114="E","E","")</f>
        <v/>
      </c>
      <c r="Y5" s="475" t="str">
        <f>IF(Summary!$BC114="Y","R","")</f>
        <v/>
      </c>
      <c r="AA5" s="472"/>
      <c r="AB5" s="287"/>
      <c r="AC5" s="288"/>
    </row>
    <row r="6" spans="2:30" ht="12.95" customHeight="1" thickBot="1">
      <c r="B6" s="360"/>
      <c r="C6" s="369" t="s">
        <v>193</v>
      </c>
      <c r="D6" s="297" t="str">
        <f>IF(Badges!$AD80="A","/","")</f>
        <v/>
      </c>
      <c r="E6" s="297" t="str">
        <f>IF(Badges!$AD84="A","/","")</f>
        <v/>
      </c>
      <c r="F6" s="297" t="str">
        <f>IF(Badges!$AD88="A","/","")</f>
        <v/>
      </c>
      <c r="G6" s="297" t="str">
        <f>IF(Badges!$AD92="A","/","")</f>
        <v/>
      </c>
      <c r="H6" s="297" t="str">
        <f>IF(Badges!$AD96="A","/","")</f>
        <v/>
      </c>
      <c r="I6" s="295" t="str">
        <f>IF(Summary!$BB7="E","E","")</f>
        <v/>
      </c>
      <c r="J6" s="295" t="str">
        <f>IF(Summary!$BC7="Y","R","")</f>
        <v/>
      </c>
      <c r="L6" s="360"/>
      <c r="M6" s="366" t="s">
        <v>1086</v>
      </c>
      <c r="N6" s="367"/>
      <c r="O6" s="367"/>
      <c r="P6" s="367"/>
      <c r="Q6" s="367"/>
      <c r="R6" s="368"/>
      <c r="S6" s="301" t="str">
        <f>IF(Summary!$BB65="E","E","")</f>
        <v/>
      </c>
      <c r="T6" s="301" t="str">
        <f>IF(Summary!$BC65="Y","R","")</f>
        <v/>
      </c>
      <c r="W6" s="476" t="str">
        <f>'Fun Patches'!C7</f>
        <v>&lt;List Patch Here&gt;</v>
      </c>
      <c r="X6" s="475" t="str">
        <f>IF(Summary!$BB115="E","E","")</f>
        <v/>
      </c>
      <c r="Y6" s="475" t="str">
        <f>IF(Summary!$BC115="Y","R","")</f>
        <v/>
      </c>
      <c r="AA6" s="472"/>
      <c r="AB6" s="287"/>
      <c r="AC6" s="288"/>
    </row>
    <row r="7" spans="2:30" ht="12.95" customHeight="1" thickBot="1">
      <c r="B7" s="360"/>
      <c r="C7" s="370" t="s">
        <v>233</v>
      </c>
      <c r="D7" s="292" t="str">
        <f>IF(Badges!$AD126="A","/","")</f>
        <v/>
      </c>
      <c r="E7" s="292" t="str">
        <f>IF(Badges!$AD130="A","/","")</f>
        <v/>
      </c>
      <c r="F7" s="292" t="str">
        <f>IF(Badges!$AD134="A","/","")</f>
        <v/>
      </c>
      <c r="G7" s="292" t="str">
        <f>IF(Badges!$AD138="A","/","")</f>
        <v/>
      </c>
      <c r="H7" s="292" t="str">
        <f>IF(Badges!$AD142="A","/","")</f>
        <v/>
      </c>
      <c r="I7" s="293" t="str">
        <f>IF(Summary!$BB9="E","E","")</f>
        <v/>
      </c>
      <c r="J7" s="293" t="str">
        <f>IF(Summary!$BC9="Y","R","")</f>
        <v/>
      </c>
      <c r="L7" s="360"/>
      <c r="M7" s="371" t="s">
        <v>1087</v>
      </c>
      <c r="N7" s="372"/>
      <c r="O7" s="372"/>
      <c r="P7" s="372"/>
      <c r="Q7" s="372"/>
      <c r="R7" s="373"/>
      <c r="S7" s="295" t="str">
        <f>IF(Summary!$BB66="E","E","")</f>
        <v/>
      </c>
      <c r="T7" s="295" t="str">
        <f>IF(Summary!$BC66="Y","R","")</f>
        <v/>
      </c>
      <c r="U7" s="354" t="str">
        <f>IF(COUNTIF(S4:S7,"E")=4,"C"," ")</f>
        <v xml:space="preserve"> </v>
      </c>
      <c r="W7" s="476" t="str">
        <f>'Fun Patches'!C8</f>
        <v>&lt;List Patch Here&gt;</v>
      </c>
      <c r="X7" s="475" t="str">
        <f>IF(Summary!$BB116="E","E","")</f>
        <v/>
      </c>
      <c r="Y7" s="475" t="str">
        <f>IF(Summary!$BC116="Y","R","")</f>
        <v/>
      </c>
      <c r="AA7" s="472"/>
      <c r="AB7" s="287"/>
      <c r="AC7" s="288"/>
    </row>
    <row r="8" spans="2:30" ht="12.95" customHeight="1">
      <c r="B8" s="360"/>
      <c r="C8" s="365" t="s">
        <v>254</v>
      </c>
      <c r="D8" s="334" t="str">
        <f>IF(Badges!$AD149="A","/","")</f>
        <v/>
      </c>
      <c r="E8" s="334" t="str">
        <f>IF(Badges!$AD153="A","/","")</f>
        <v/>
      </c>
      <c r="F8" s="334" t="str">
        <f>IF(Badges!$AD157="A","/","")</f>
        <v/>
      </c>
      <c r="G8" s="334" t="str">
        <f>IF(Badges!$AD161="A","/","")</f>
        <v/>
      </c>
      <c r="H8" s="334" t="str">
        <f>IF(Badges!$AD165="A","/","")</f>
        <v/>
      </c>
      <c r="I8" s="301" t="str">
        <f>IF(Summary!$BB10="E","E","")</f>
        <v/>
      </c>
      <c r="J8" s="301" t="str">
        <f>IF(Summary!$BC10="Y","R","")</f>
        <v/>
      </c>
      <c r="L8" s="360"/>
      <c r="M8" s="362" t="s">
        <v>1054</v>
      </c>
      <c r="N8" s="363"/>
      <c r="O8" s="363"/>
      <c r="P8" s="363"/>
      <c r="Q8" s="363"/>
      <c r="R8" s="364"/>
      <c r="S8" s="293" t="str">
        <f>IF(Summary!$BB72="E","E","")</f>
        <v/>
      </c>
      <c r="T8" s="293" t="str">
        <f>IF(Summary!$BC72="Y","R","")</f>
        <v/>
      </c>
      <c r="W8" s="476" t="str">
        <f>'Fun Patches'!C9</f>
        <v>&lt;List Patch Here&gt;</v>
      </c>
      <c r="X8" s="475" t="str">
        <f>IF(Summary!$BB117="E","E","")</f>
        <v/>
      </c>
      <c r="Y8" s="475" t="str">
        <f>IF(Summary!$BC117="Y","R","")</f>
        <v/>
      </c>
      <c r="AA8" s="472"/>
      <c r="AB8" s="287"/>
      <c r="AC8" s="288"/>
    </row>
    <row r="9" spans="2:30" ht="12.95" customHeight="1" thickBot="1">
      <c r="B9" s="360"/>
      <c r="C9" s="374" t="s">
        <v>275</v>
      </c>
      <c r="D9" s="297" t="str">
        <f>IF(Badges!$AD172="A","/","")</f>
        <v/>
      </c>
      <c r="E9" s="297" t="str">
        <f>IF(Badges!$AD176="A","/","")</f>
        <v/>
      </c>
      <c r="F9" s="297" t="str">
        <f>IF(Badges!$AD180="A","/","")</f>
        <v/>
      </c>
      <c r="G9" s="297" t="str">
        <f>IF(Badges!$AD184="A","/","")</f>
        <v/>
      </c>
      <c r="H9" s="297" t="str">
        <f>IF(Badges!$AD188="A","/","")</f>
        <v/>
      </c>
      <c r="I9" s="295" t="str">
        <f>IF(Summary!$BB11="E","E","")</f>
        <v/>
      </c>
      <c r="J9" s="295" t="str">
        <f>IF(Summary!$BC11="Y","R","")</f>
        <v/>
      </c>
      <c r="L9" s="360"/>
      <c r="M9" s="366" t="s">
        <v>1088</v>
      </c>
      <c r="N9" s="367"/>
      <c r="O9" s="367"/>
      <c r="P9" s="367"/>
      <c r="Q9" s="367"/>
      <c r="R9" s="368"/>
      <c r="S9" s="301" t="str">
        <f>IF(Summary!$BB69="E","E","")</f>
        <v/>
      </c>
      <c r="T9" s="301" t="str">
        <f>IF(Summary!$BC69="Y","R","")</f>
        <v/>
      </c>
      <c r="W9" s="476" t="str">
        <f>'Fun Patches'!C10</f>
        <v>&lt;List Patch Here&gt;</v>
      </c>
      <c r="X9" s="475" t="str">
        <f>IF(Summary!$BB118="E","E","")</f>
        <v/>
      </c>
      <c r="Y9" s="475" t="str">
        <f>IF(Summary!$BC118="Y","R","")</f>
        <v/>
      </c>
      <c r="AA9" s="472"/>
      <c r="AB9" s="287"/>
      <c r="AC9" s="288"/>
    </row>
    <row r="10" spans="2:30" ht="12.95" customHeight="1">
      <c r="B10" s="360"/>
      <c r="C10" s="361" t="s">
        <v>278</v>
      </c>
      <c r="D10" s="292" t="str">
        <f>IF(Badges!$AD195="A","/","")</f>
        <v/>
      </c>
      <c r="E10" s="292" t="str">
        <f>IF(Badges!$AD199="A","/","")</f>
        <v/>
      </c>
      <c r="F10" s="292" t="str">
        <f>IF(Badges!$AD202="A","/","")</f>
        <v/>
      </c>
      <c r="G10" s="292" t="str">
        <f>IF(Badges!$AD206="A","/","")</f>
        <v/>
      </c>
      <c r="H10" s="292" t="str">
        <f>IF(Badges!$AD210="A","/","")</f>
        <v/>
      </c>
      <c r="I10" s="293" t="str">
        <f>IF(Summary!$BB12="E","E","")</f>
        <v/>
      </c>
      <c r="J10" s="293" t="str">
        <f>IF(Summary!$BC12="Y","R","")</f>
        <v/>
      </c>
      <c r="K10" s="285" t="str">
        <f>IF(COUNT(#REF!)=4,MAX(#REF!),"")</f>
        <v/>
      </c>
      <c r="L10" s="360"/>
      <c r="M10" s="366" t="s">
        <v>1089</v>
      </c>
      <c r="N10" s="367"/>
      <c r="O10" s="367"/>
      <c r="P10" s="367"/>
      <c r="Q10" s="367"/>
      <c r="R10" s="368"/>
      <c r="S10" s="301" t="str">
        <f>IF(Summary!$BB70="E","E","")</f>
        <v/>
      </c>
      <c r="T10" s="301" t="str">
        <f>IF(Summary!$BC70="Y","R","")</f>
        <v/>
      </c>
      <c r="W10" s="476" t="str">
        <f>'Fun Patches'!C11</f>
        <v>&lt;List Patch Here&gt;</v>
      </c>
      <c r="X10" s="475" t="str">
        <f>IF(Summary!$BB119="E","E","")</f>
        <v/>
      </c>
      <c r="Y10" s="475" t="str">
        <f>IF(Summary!$BC119="Y","R","")</f>
        <v/>
      </c>
      <c r="AA10" s="472"/>
      <c r="AB10" s="287"/>
      <c r="AC10" s="288"/>
    </row>
    <row r="11" spans="2:30" ht="12.95" customHeight="1" thickBot="1">
      <c r="B11" s="360"/>
      <c r="C11" s="365" t="s">
        <v>297</v>
      </c>
      <c r="D11" s="334" t="str">
        <f>IF(Badges!$AD217="A","/","")</f>
        <v/>
      </c>
      <c r="E11" s="334" t="str">
        <f>IF(Badges!$AD221="A","/","")</f>
        <v/>
      </c>
      <c r="F11" s="334" t="str">
        <f>IF(Badges!$AD225="A","/","")</f>
        <v/>
      </c>
      <c r="G11" s="334" t="str">
        <f>IF(Badges!$AD229="A","/","")</f>
        <v/>
      </c>
      <c r="H11" s="334" t="str">
        <f>IF(Badges!$AD233="A","/","")</f>
        <v/>
      </c>
      <c r="I11" s="301" t="str">
        <f>IF(Summary!$BB13="E","E","")</f>
        <v/>
      </c>
      <c r="J11" s="301" t="str">
        <f>IF(Summary!$BC13="Y","R","")</f>
        <v/>
      </c>
      <c r="L11" s="360"/>
      <c r="M11" s="375" t="s">
        <v>1090</v>
      </c>
      <c r="N11" s="376"/>
      <c r="O11" s="376"/>
      <c r="P11" s="376"/>
      <c r="Q11" s="376"/>
      <c r="R11" s="377"/>
      <c r="S11" s="298" t="str">
        <f>IF(Summary!$BB71="E","E","")</f>
        <v/>
      </c>
      <c r="T11" s="298" t="str">
        <f>IF(Summary!$BC71="Y","R","")</f>
        <v/>
      </c>
      <c r="U11" s="354" t="str">
        <f>IF(COUNTIF(S8:S11,"E")=4,"C"," ")</f>
        <v xml:space="preserve"> </v>
      </c>
      <c r="W11" s="476" t="str">
        <f>'Fun Patches'!C12</f>
        <v>&lt;List Patch Here&gt;</v>
      </c>
      <c r="X11" s="475" t="str">
        <f>IF(Summary!$BB120="E","E","")</f>
        <v/>
      </c>
      <c r="Y11" s="475" t="str">
        <f>IF(Summary!$BC120="Y","R","")</f>
        <v/>
      </c>
      <c r="AA11" s="472"/>
      <c r="AB11" s="287"/>
      <c r="AC11" s="288"/>
    </row>
    <row r="12" spans="2:30" ht="12.95" customHeight="1" thickBot="1">
      <c r="B12" s="360"/>
      <c r="C12" s="365" t="s">
        <v>319</v>
      </c>
      <c r="D12" s="297" t="str">
        <f>IF(Badges!$AD263="A","/","")</f>
        <v/>
      </c>
      <c r="E12" s="297" t="str">
        <f>IF(Badges!$AD267="A","/","")</f>
        <v/>
      </c>
      <c r="F12" s="297" t="str">
        <f>IF(Badges!$AD271="A","/","")</f>
        <v/>
      </c>
      <c r="G12" s="297" t="str">
        <f>IF(Badges!$AD275="A","/","")</f>
        <v/>
      </c>
      <c r="H12" s="297" t="str">
        <f>IF(Badges!$AD279="A","/","")</f>
        <v/>
      </c>
      <c r="I12" s="295" t="str">
        <f>IF(Summary!$BB15="E","E","")</f>
        <v/>
      </c>
      <c r="J12" s="295" t="str">
        <f>IF(Summary!$BC15="Y","R","")</f>
        <v/>
      </c>
      <c r="L12" s="360"/>
      <c r="M12" s="378" t="s">
        <v>1055</v>
      </c>
      <c r="N12" s="379"/>
      <c r="O12" s="379"/>
      <c r="P12" s="379"/>
      <c r="Q12" s="379"/>
      <c r="R12" s="380"/>
      <c r="S12" s="299" t="str">
        <f>IF(Summary!$BB77="E","E","")</f>
        <v/>
      </c>
      <c r="T12" s="299" t="str">
        <f>IF(Summary!$BC77="Y","R","")</f>
        <v/>
      </c>
      <c r="W12" s="476" t="str">
        <f>'Fun Patches'!C13</f>
        <v>&lt;List Patch Here&gt;</v>
      </c>
      <c r="X12" s="475" t="str">
        <f>IF(Summary!$BB121="E","E","")</f>
        <v/>
      </c>
      <c r="Y12" s="475" t="str">
        <f>IF(Summary!$BC121="Y","R","")</f>
        <v/>
      </c>
      <c r="AA12" s="472"/>
      <c r="AB12" s="287"/>
      <c r="AC12" s="288"/>
    </row>
    <row r="13" spans="2:30" ht="12.95" customHeight="1">
      <c r="B13" s="360"/>
      <c r="C13" s="370" t="s">
        <v>372</v>
      </c>
      <c r="D13" s="292" t="str">
        <f>IF(Badges!$AD322="A","/","")</f>
        <v/>
      </c>
      <c r="E13" s="292" t="str">
        <f>IF(Badges!$AD326="A","/","")</f>
        <v/>
      </c>
      <c r="F13" s="292" t="str">
        <f>IF(Badges!$AD330="A","/","")</f>
        <v/>
      </c>
      <c r="G13" s="292" t="str">
        <f>IF(Badges!$AD334="A","/","")</f>
        <v/>
      </c>
      <c r="H13" s="292" t="str">
        <f>IF(Badges!$AD338="A","/","")</f>
        <v/>
      </c>
      <c r="I13" s="293" t="str">
        <f>IF(Summary!$BB18="E","E","")</f>
        <v/>
      </c>
      <c r="J13" s="293" t="str">
        <f>IF(Summary!$BC18="Y","R","")</f>
        <v/>
      </c>
      <c r="L13" s="360"/>
      <c r="M13" s="366" t="s">
        <v>925</v>
      </c>
      <c r="N13" s="367"/>
      <c r="O13" s="367"/>
      <c r="P13" s="367"/>
      <c r="Q13" s="367"/>
      <c r="R13" s="368"/>
      <c r="S13" s="301" t="str">
        <f>IF(Summary!$BB74="E","E","")</f>
        <v/>
      </c>
      <c r="T13" s="301" t="str">
        <f>IF(Summary!$BC74="Y","R","")</f>
        <v/>
      </c>
      <c r="W13" s="476" t="str">
        <f>'Fun Patches'!C14</f>
        <v>&lt;List Patch Here&gt;</v>
      </c>
      <c r="X13" s="475" t="str">
        <f>IF(Summary!$BB122="E","E","")</f>
        <v/>
      </c>
      <c r="Y13" s="475" t="str">
        <f>IF(Summary!$BC122="Y","R","")</f>
        <v/>
      </c>
      <c r="AA13" s="472"/>
      <c r="AB13" s="287"/>
      <c r="AC13" s="288"/>
    </row>
    <row r="14" spans="2:30" ht="12.95" customHeight="1">
      <c r="B14" s="360"/>
      <c r="C14" s="365" t="s">
        <v>393</v>
      </c>
      <c r="D14" s="334" t="str">
        <f>IF(Badges!$AD345="A","/","")</f>
        <v/>
      </c>
      <c r="E14" s="334" t="str">
        <f>IF(Badges!$AD349="A","/","")</f>
        <v/>
      </c>
      <c r="F14" s="334" t="str">
        <f>IF(Badges!$AD353="A","/","")</f>
        <v/>
      </c>
      <c r="G14" s="334" t="str">
        <f>IF(Badges!$AD357="A","/","")</f>
        <v/>
      </c>
      <c r="H14" s="334" t="str">
        <f>IF(Badges!$AD361="A","/","")</f>
        <v/>
      </c>
      <c r="I14" s="301" t="str">
        <f>IF(Summary!$BB19="E","E","")</f>
        <v/>
      </c>
      <c r="J14" s="301" t="str">
        <f>IF(Summary!$BC19="Y","R","")</f>
        <v/>
      </c>
      <c r="K14" s="285" t="str">
        <f>IF(COUNT(#REF!)=4,MAX(#REF!),"")</f>
        <v/>
      </c>
      <c r="L14" s="360"/>
      <c r="M14" s="366" t="s">
        <v>927</v>
      </c>
      <c r="N14" s="367"/>
      <c r="O14" s="367"/>
      <c r="P14" s="367"/>
      <c r="Q14" s="367"/>
      <c r="R14" s="368"/>
      <c r="S14" s="301" t="str">
        <f>IF(Summary!$BB75="E","E","")</f>
        <v/>
      </c>
      <c r="T14" s="301" t="str">
        <f>IF(Summary!$BC75="Y","R","")</f>
        <v/>
      </c>
      <c r="W14" s="476" t="str">
        <f>'Fun Patches'!C15</f>
        <v>&lt;List Patch Here&gt;</v>
      </c>
      <c r="X14" s="475" t="str">
        <f>IF(Summary!$BB123="E","E","")</f>
        <v/>
      </c>
      <c r="Y14" s="475" t="str">
        <f>IF(Summary!$BC123="Y","R","")</f>
        <v/>
      </c>
      <c r="AA14" s="472"/>
      <c r="AB14" s="287"/>
      <c r="AC14" s="288"/>
    </row>
    <row r="15" spans="2:30" ht="12.95" customHeight="1" thickBot="1">
      <c r="B15" s="360"/>
      <c r="C15" s="374" t="s">
        <v>414</v>
      </c>
      <c r="D15" s="297" t="str">
        <f>IF(Badges!$AD368="A","/","")</f>
        <v/>
      </c>
      <c r="E15" s="297" t="str">
        <f>IF(Badges!$AD372="A","/","")</f>
        <v/>
      </c>
      <c r="F15" s="297" t="str">
        <f>IF(Badges!$AD376="A","/","")</f>
        <v/>
      </c>
      <c r="G15" s="297" t="str">
        <f>IF(Badges!$AD380="A","/","")</f>
        <v/>
      </c>
      <c r="H15" s="297" t="str">
        <f>IF(Badges!$AD384="A","/","")</f>
        <v/>
      </c>
      <c r="I15" s="295" t="str">
        <f>IF(Summary!$BB20="E","E","")</f>
        <v/>
      </c>
      <c r="J15" s="295" t="str">
        <f>IF(Summary!$BC20="Y","R","")</f>
        <v/>
      </c>
      <c r="L15" s="360"/>
      <c r="M15" s="371" t="s">
        <v>929</v>
      </c>
      <c r="N15" s="372"/>
      <c r="O15" s="372"/>
      <c r="P15" s="372"/>
      <c r="Q15" s="372"/>
      <c r="R15" s="373"/>
      <c r="S15" s="295" t="str">
        <f>IF(Summary!$BB76="E","E","")</f>
        <v/>
      </c>
      <c r="T15" s="295" t="str">
        <f>IF(Summary!$BC76="Y","R","")</f>
        <v/>
      </c>
      <c r="U15" s="354" t="str">
        <f>IF(COUNTIF(S12:S15,"E")=4,"C"," ")</f>
        <v xml:space="preserve"> </v>
      </c>
      <c r="W15" s="476" t="str">
        <f>'Fun Patches'!C16</f>
        <v>&lt;List Patch Here&gt;</v>
      </c>
      <c r="X15" s="475" t="str">
        <f>IF(Summary!$BB124="E","E","")</f>
        <v/>
      </c>
      <c r="Y15" s="475" t="str">
        <f>IF(Summary!$BC124="Y","R","")</f>
        <v/>
      </c>
      <c r="AA15" s="472"/>
      <c r="AB15" s="287"/>
      <c r="AC15" s="288"/>
    </row>
    <row r="16" spans="2:30" ht="12.95" customHeight="1">
      <c r="B16" s="360"/>
      <c r="C16" s="365" t="s">
        <v>435</v>
      </c>
      <c r="D16" s="292" t="str">
        <f>IF(Badges!$AD391="A","/","")</f>
        <v/>
      </c>
      <c r="E16" s="292" t="str">
        <f>IF(Badges!$AD395="A","/","")</f>
        <v/>
      </c>
      <c r="F16" s="292" t="str">
        <f>IF(Badges!$AD399="A","/","")</f>
        <v/>
      </c>
      <c r="G16" s="292" t="str">
        <f>IF(Badges!$AD403="A","/","")</f>
        <v/>
      </c>
      <c r="H16" s="292" t="str">
        <f>IF(Badges!$AD407="A","/","")</f>
        <v/>
      </c>
      <c r="I16" s="293" t="str">
        <f>IF(Summary!$BB21="E","E","")</f>
        <v/>
      </c>
      <c r="J16" s="293" t="str">
        <f>IF(Summary!$BC21="Y","R","")</f>
        <v/>
      </c>
      <c r="L16" s="360"/>
      <c r="M16" s="361" t="s">
        <v>1056</v>
      </c>
      <c r="N16" s="292" t="str">
        <f>IF(Badges!$AD240="A","/","")</f>
        <v/>
      </c>
      <c r="O16" s="292" t="str">
        <f>IF(Badges!$AD244="A","/","")</f>
        <v/>
      </c>
      <c r="P16" s="292" t="str">
        <f>IF(Badges!$AD248="A","/","")</f>
        <v/>
      </c>
      <c r="Q16" s="292" t="str">
        <f>IF(Badges!$AD252="A","/","")</f>
        <v/>
      </c>
      <c r="R16" s="292" t="str">
        <f>IF(Badges!$AD256="A","/","")</f>
        <v/>
      </c>
      <c r="S16" s="293" t="str">
        <f>IF(Summary!$BB14="E","E","")</f>
        <v/>
      </c>
      <c r="T16" s="293" t="str">
        <f>IF(Summary!$BC14="Y","R","")</f>
        <v/>
      </c>
      <c r="W16" s="476" t="str">
        <f>'Fun Patches'!C17</f>
        <v>&lt;List Patch Here&gt;</v>
      </c>
      <c r="X16" s="475" t="str">
        <f>IF(Summary!$BB125="E","E","")</f>
        <v/>
      </c>
      <c r="Y16" s="475" t="str">
        <f>IF(Summary!$BC125="Y","R","")</f>
        <v/>
      </c>
      <c r="AA16" s="472"/>
      <c r="AB16" s="287"/>
      <c r="AC16" s="288"/>
    </row>
    <row r="17" spans="2:29" ht="12.95" customHeight="1">
      <c r="B17" s="360"/>
      <c r="C17" s="365" t="s">
        <v>456</v>
      </c>
      <c r="D17" s="334" t="str">
        <f>IF(Badges!$AD414="A","/","")</f>
        <v/>
      </c>
      <c r="E17" s="334" t="str">
        <f>IF(Badges!$AD418="A","/","")</f>
        <v/>
      </c>
      <c r="F17" s="334" t="str">
        <f>IF(Badges!$AD422="A","/","")</f>
        <v/>
      </c>
      <c r="G17" s="334" t="str">
        <f>IF(Badges!$AD426="A","/","")</f>
        <v/>
      </c>
      <c r="H17" s="334" t="str">
        <f>IF(Badges!$AD430="A","/","")</f>
        <v/>
      </c>
      <c r="I17" s="301" t="str">
        <f>IF(Summary!$BB22="E","E","")</f>
        <v/>
      </c>
      <c r="J17" s="301" t="str">
        <f>IF(Summary!$BC22="Y","R","")</f>
        <v/>
      </c>
      <c r="L17" s="360"/>
      <c r="M17" s="365" t="s">
        <v>1057</v>
      </c>
      <c r="N17" s="292" t="str">
        <f>IF(Badges!$AD299="A","/","")</f>
        <v/>
      </c>
      <c r="O17" s="292" t="str">
        <f>IF(Badges!$AD303="A","/","")</f>
        <v/>
      </c>
      <c r="P17" s="292" t="str">
        <f>IF(Badges!$AD307="A","/","")</f>
        <v/>
      </c>
      <c r="Q17" s="292" t="str">
        <f>IF(Badges!$AD311="A","/","")</f>
        <v/>
      </c>
      <c r="R17" s="292" t="str">
        <f>IF(Badges!$AD315="A","/","")</f>
        <v/>
      </c>
      <c r="S17" s="293" t="str">
        <f>IF(Summary!$BB17="E","E","")</f>
        <v/>
      </c>
      <c r="T17" s="293" t="str">
        <f>IF(Summary!$BC17="Y","R","")</f>
        <v/>
      </c>
      <c r="W17" s="476" t="str">
        <f>'Fun Patches'!C18</f>
        <v>&lt;List Patch Here&gt;</v>
      </c>
      <c r="X17" s="475" t="str">
        <f>IF(Summary!$BB126="E","E","")</f>
        <v/>
      </c>
      <c r="Y17" s="475" t="str">
        <f>IF(Summary!$BC126="Y","R","")</f>
        <v/>
      </c>
      <c r="AA17" s="472"/>
      <c r="AB17" s="287"/>
      <c r="AC17" s="288"/>
    </row>
    <row r="18" spans="2:29" ht="12.95" customHeight="1" thickBot="1">
      <c r="B18" s="360"/>
      <c r="C18" s="365" t="s">
        <v>477</v>
      </c>
      <c r="D18" s="297" t="str">
        <f>IF(Badges!$AD437="A","/","")</f>
        <v/>
      </c>
      <c r="E18" s="297" t="str">
        <f>IF(Badges!$AD441="A","/","")</f>
        <v/>
      </c>
      <c r="F18" s="297" t="str">
        <f>IF(Badges!$AD445="A","/","")</f>
        <v/>
      </c>
      <c r="G18" s="297" t="str">
        <f>IF(Badges!$AD449="A","/","")</f>
        <v/>
      </c>
      <c r="H18" s="297" t="str">
        <f>IF(Badges!$AD453="A","/","")</f>
        <v/>
      </c>
      <c r="I18" s="295" t="str">
        <f>IF(Summary!$BB23="E","E","")</f>
        <v/>
      </c>
      <c r="J18" s="295" t="str">
        <f>IF(Summary!$BC23="Y","R","")</f>
        <v/>
      </c>
      <c r="K18" s="285" t="str">
        <f>IF(COUNT(#REF!)=4,MAX(#REF!),"")</f>
        <v/>
      </c>
      <c r="L18" s="360"/>
      <c r="M18" s="365" t="s">
        <v>1058</v>
      </c>
      <c r="N18" s="292" t="str">
        <f>IF(Badges!$AD57="A","/","")</f>
        <v/>
      </c>
      <c r="O18" s="292" t="str">
        <f>IF(Badges!$AD61="A","/","")</f>
        <v/>
      </c>
      <c r="P18" s="292" t="str">
        <f>IF(Badges!$AD65="A","/","")</f>
        <v/>
      </c>
      <c r="Q18" s="292" t="str">
        <f>IF(Badges!$AD69="A","/","")</f>
        <v/>
      </c>
      <c r="R18" s="292" t="str">
        <f>IF(Badges!$AD73="A","/","")</f>
        <v/>
      </c>
      <c r="S18" s="293" t="str">
        <f>IF(Summary!$BB6="E","E","")</f>
        <v/>
      </c>
      <c r="T18" s="293" t="str">
        <f>IF(Summary!$BC6="Y","R","")</f>
        <v/>
      </c>
      <c r="W18" s="476" t="str">
        <f>'Fun Patches'!C19</f>
        <v>&lt;List Patch Here&gt;</v>
      </c>
      <c r="X18" s="475" t="str">
        <f>IF(Summary!$BB127="E","E","")</f>
        <v/>
      </c>
      <c r="Y18" s="475" t="str">
        <f>IF(Summary!$BC127="Y","R","")</f>
        <v/>
      </c>
      <c r="AA18" s="472"/>
      <c r="AB18" s="287"/>
      <c r="AC18" s="288"/>
    </row>
    <row r="19" spans="2:29" ht="12.95" customHeight="1" thickBot="1">
      <c r="B19" s="360"/>
      <c r="C19" s="370" t="s">
        <v>530</v>
      </c>
      <c r="D19" s="292" t="str">
        <f>IF(Badges!$AD496="A","/","")</f>
        <v/>
      </c>
      <c r="E19" s="292" t="str">
        <f>IF(Badges!$AD500="A","/","")</f>
        <v/>
      </c>
      <c r="F19" s="292" t="str">
        <f>IF(Badges!$AD504="A","/","")</f>
        <v/>
      </c>
      <c r="G19" s="292" t="str">
        <f>IF(Badges!$AD508="A","/","")</f>
        <v/>
      </c>
      <c r="H19" s="292" t="str">
        <f>IF(Badges!$AD512="A","/","")</f>
        <v/>
      </c>
      <c r="I19" s="293" t="str">
        <f>IF(Summary!$BB26="E","E","")</f>
        <v/>
      </c>
      <c r="J19" s="293" t="str">
        <f>IF(Summary!$BC26="Y","R","")</f>
        <v/>
      </c>
      <c r="L19" s="360"/>
      <c r="M19" s="381" t="s">
        <v>1091</v>
      </c>
      <c r="N19" s="376"/>
      <c r="O19" s="376"/>
      <c r="P19" s="376"/>
      <c r="Q19" s="376"/>
      <c r="R19" s="377"/>
      <c r="S19" s="295" t="str">
        <f>IF(Summary!$BB78="E","E","")</f>
        <v/>
      </c>
      <c r="T19" s="295" t="str">
        <f>IF(Summary!$BC78="Y","R","")</f>
        <v/>
      </c>
      <c r="U19" s="354" t="str">
        <f>IF(COUNTIF(S16:S19,"E")=4,"C"," ")</f>
        <v xml:space="preserve"> </v>
      </c>
      <c r="W19" s="476" t="str">
        <f>'Fun Patches'!C20</f>
        <v>&lt;List Patch Here&gt;</v>
      </c>
      <c r="X19" s="475" t="str">
        <f>IF(Summary!$BB128="E","E","")</f>
        <v/>
      </c>
      <c r="Y19" s="475" t="str">
        <f>IF(Summary!$BC128="Y","R","")</f>
        <v/>
      </c>
      <c r="AA19" s="472"/>
      <c r="AB19" s="287"/>
      <c r="AC19" s="288"/>
    </row>
    <row r="20" spans="2:29" ht="12.95" customHeight="1">
      <c r="B20" s="360"/>
      <c r="C20" s="365" t="s">
        <v>551</v>
      </c>
      <c r="D20" s="334" t="str">
        <f>IF(Badges!$AD519="A","/","")</f>
        <v/>
      </c>
      <c r="E20" s="334" t="str">
        <f>IF(Badges!$AD523="A","/","")</f>
        <v/>
      </c>
      <c r="F20" s="334" t="str">
        <f>IF(Badges!$AD527="A","/","")</f>
        <v/>
      </c>
      <c r="G20" s="334" t="str">
        <f>IF(Badges!$AD531="A","/","")</f>
        <v/>
      </c>
      <c r="H20" s="334" t="str">
        <f>IF(Badges!$AD535="A","/","")</f>
        <v/>
      </c>
      <c r="I20" s="301" t="str">
        <f>IF(Summary!$BB27="E","E","")</f>
        <v/>
      </c>
      <c r="J20" s="301" t="str">
        <f>IF(Summary!$BC27="Y","R","")</f>
        <v/>
      </c>
      <c r="L20" s="360"/>
      <c r="M20" s="378" t="s">
        <v>935</v>
      </c>
      <c r="N20" s="379"/>
      <c r="O20" s="379"/>
      <c r="P20" s="379"/>
      <c r="Q20" s="379"/>
      <c r="R20" s="380"/>
      <c r="S20" s="293" t="str">
        <f>IF(Summary!$BB79="E","E","")</f>
        <v/>
      </c>
      <c r="T20" s="293" t="str">
        <f>IF(Summary!$BC79="Y","R","")</f>
        <v/>
      </c>
      <c r="W20" s="476" t="str">
        <f>'Fun Patches'!C21</f>
        <v>&lt;List Patch Here&gt;</v>
      </c>
      <c r="X20" s="475" t="str">
        <f>IF(Summary!$BB129="E","E","")</f>
        <v/>
      </c>
      <c r="Y20" s="475" t="str">
        <f>IF(Summary!$BC129="Y","R","")</f>
        <v/>
      </c>
      <c r="AA20" s="472"/>
      <c r="AB20" s="287"/>
      <c r="AC20" s="288"/>
    </row>
    <row r="21" spans="2:29" ht="12.95" customHeight="1" thickBot="1">
      <c r="B21" s="360"/>
      <c r="C21" s="374" t="s">
        <v>572</v>
      </c>
      <c r="D21" s="297" t="str">
        <f>IF(Badges!$AD542="A","/","")</f>
        <v/>
      </c>
      <c r="E21" s="297" t="str">
        <f>IF(Badges!$AD546="A","/","")</f>
        <v/>
      </c>
      <c r="F21" s="297" t="str">
        <f>IF(Badges!$AD550="A","/","")</f>
        <v/>
      </c>
      <c r="G21" s="297" t="str">
        <f>IF(Badges!$AD554="A","/","")</f>
        <v/>
      </c>
      <c r="H21" s="297" t="str">
        <f>IF(Badges!$AD558="A","/","")</f>
        <v/>
      </c>
      <c r="I21" s="295" t="str">
        <f>IF(Summary!$BB28="E","E","")</f>
        <v/>
      </c>
      <c r="J21" s="295" t="str">
        <f>IF(Summary!$BC28="Y","R","")</f>
        <v/>
      </c>
      <c r="L21" s="360"/>
      <c r="M21" s="371" t="s">
        <v>1092</v>
      </c>
      <c r="N21" s="372"/>
      <c r="O21" s="372"/>
      <c r="P21" s="372"/>
      <c r="Q21" s="372"/>
      <c r="R21" s="373"/>
      <c r="S21" s="295" t="str">
        <f>IF(Summary!$BB80="E","E","")</f>
        <v/>
      </c>
      <c r="T21" s="295" t="str">
        <f>IF(Summary!$BC80="Y","R","")</f>
        <v/>
      </c>
      <c r="U21" s="354" t="str">
        <f>IF(COUNTIF(S20:S21,"E")=2,"C"," ")</f>
        <v xml:space="preserve"> </v>
      </c>
      <c r="W21" s="476" t="str">
        <f>'Fun Patches'!C22</f>
        <v>&lt;List Patch Here&gt;</v>
      </c>
      <c r="X21" s="475" t="str">
        <f>IF(Summary!$BB130="E","E","")</f>
        <v/>
      </c>
      <c r="Y21" s="475" t="str">
        <f>IF(Summary!$BC130="Y","R","")</f>
        <v/>
      </c>
      <c r="AA21" s="472"/>
      <c r="AB21" s="287"/>
      <c r="AC21" s="288"/>
    </row>
    <row r="22" spans="2:29" ht="12.95" customHeight="1">
      <c r="B22" s="360"/>
      <c r="C22" s="365" t="s">
        <v>593</v>
      </c>
      <c r="D22" s="292" t="str">
        <f>IF(Badges!$AD565="A","/","")</f>
        <v/>
      </c>
      <c r="E22" s="292" t="str">
        <f>IF(Badges!$AD569="A","/","")</f>
        <v/>
      </c>
      <c r="F22" s="292" t="str">
        <f>IF(Badges!$AD573="A","/","")</f>
        <v/>
      </c>
      <c r="G22" s="292" t="str">
        <f>IF(Badges!$AD577="A","/","")</f>
        <v/>
      </c>
      <c r="H22" s="292" t="str">
        <f>IF(Badges!$AD581="A","/","")</f>
        <v/>
      </c>
      <c r="I22" s="293" t="str">
        <f>IF(Summary!$BB29="E","E","")</f>
        <v/>
      </c>
      <c r="J22" s="293" t="str">
        <f>IF(Summary!$BC29="Y","R","")</f>
        <v/>
      </c>
      <c r="K22" s="285" t="str">
        <f>IF(COUNT(#REF!)=2,MAX(#REF!),"")</f>
        <v/>
      </c>
      <c r="L22" s="360"/>
      <c r="M22" s="362" t="s">
        <v>942</v>
      </c>
      <c r="N22" s="363"/>
      <c r="O22" s="363"/>
      <c r="P22" s="363"/>
      <c r="Q22" s="363"/>
      <c r="R22" s="364"/>
      <c r="S22" s="293" t="str">
        <f>IF(Summary!$BB81="E","E","")</f>
        <v/>
      </c>
      <c r="T22" s="293" t="str">
        <f>IF(Summary!$BC81="Y","R","")</f>
        <v/>
      </c>
      <c r="U22" s="354" t="str">
        <f>IF(COUNTIF(S22:S23,"E")=2,"C"," ")</f>
        <v xml:space="preserve"> </v>
      </c>
      <c r="W22" s="476" t="str">
        <f>'Fun Patches'!C23</f>
        <v>&lt;List Patch Here&gt;</v>
      </c>
      <c r="X22" s="475" t="str">
        <f>IF(Summary!$BB131="E","E","")</f>
        <v/>
      </c>
      <c r="Y22" s="475" t="str">
        <f>IF(Summary!$BC131="Y","R","")</f>
        <v/>
      </c>
      <c r="AA22" s="472"/>
      <c r="AB22" s="287"/>
      <c r="AC22" s="288"/>
    </row>
    <row r="23" spans="2:29" ht="12.95" customHeight="1" thickBot="1">
      <c r="B23" s="360"/>
      <c r="C23" s="365" t="s">
        <v>614</v>
      </c>
      <c r="D23" s="334" t="str">
        <f>IF(Badges!$AD588="A","/","")</f>
        <v/>
      </c>
      <c r="E23" s="334" t="str">
        <f>IF(Badges!$AD592="A","/","")</f>
        <v/>
      </c>
      <c r="F23" s="334" t="str">
        <f>IF(Badges!$AD596="A","/","")</f>
        <v/>
      </c>
      <c r="G23" s="334" t="str">
        <f>IF(Badges!$AD600="A","/","")</f>
        <v/>
      </c>
      <c r="H23" s="334" t="str">
        <f>IF(Badges!$AD604="A","/","")</f>
        <v/>
      </c>
      <c r="I23" s="301" t="str">
        <f>IF(Summary!$BB30="E","E","")</f>
        <v/>
      </c>
      <c r="J23" s="301" t="str">
        <f>IF(Summary!$BC30="Y","R","")</f>
        <v/>
      </c>
      <c r="L23" s="360"/>
      <c r="M23" s="375" t="s">
        <v>1093</v>
      </c>
      <c r="N23" s="376"/>
      <c r="O23" s="376"/>
      <c r="P23" s="376"/>
      <c r="Q23" s="376"/>
      <c r="R23" s="377"/>
      <c r="S23" s="295" t="str">
        <f>IF(Summary!$BB82="E","E","")</f>
        <v/>
      </c>
      <c r="T23" s="295" t="str">
        <f>IF(Summary!$BC82="Y","R","")</f>
        <v/>
      </c>
      <c r="U23" s="354" t="str">
        <f>IF(COUNTIF(S24:S25,"E")=2,"C"," ")</f>
        <v xml:space="preserve"> </v>
      </c>
      <c r="W23" s="476" t="str">
        <f>'Fun Patches'!C24</f>
        <v>&lt;List Patch Here&gt;</v>
      </c>
      <c r="X23" s="475" t="str">
        <f>IF(Summary!$BB132="E","E","")</f>
        <v/>
      </c>
      <c r="Y23" s="475" t="str">
        <f>IF(Summary!$BC132="Y","R","")</f>
        <v/>
      </c>
      <c r="AA23" s="472"/>
      <c r="AB23" s="287"/>
      <c r="AC23" s="288"/>
    </row>
    <row r="24" spans="2:29" ht="12.95" customHeight="1" thickBot="1">
      <c r="B24" s="360"/>
      <c r="C24" s="365" t="s">
        <v>635</v>
      </c>
      <c r="D24" s="297" t="str">
        <f>IF(Badges!$AD611="A","/","")</f>
        <v/>
      </c>
      <c r="E24" s="297" t="str">
        <f>IF(Badges!$AD615="A","/","")</f>
        <v/>
      </c>
      <c r="F24" s="297" t="str">
        <f>IF(Badges!$AD619="A","/","")</f>
        <v/>
      </c>
      <c r="G24" s="297" t="str">
        <f>IF(Badges!$AD623="A","/","")</f>
        <v/>
      </c>
      <c r="H24" s="297" t="str">
        <f>IF(Badges!$AD627="A","/","")</f>
        <v/>
      </c>
      <c r="I24" s="295" t="str">
        <f>IF(Summary!$BB31="E","E","")</f>
        <v/>
      </c>
      <c r="J24" s="295" t="str">
        <f>IF(Summary!$BC31="Y","R","")</f>
        <v/>
      </c>
      <c r="K24" s="285" t="str">
        <f>IF(COUNT(#REF!)=2,MAX(#REF!),"")</f>
        <v/>
      </c>
      <c r="L24" s="360"/>
      <c r="M24" s="378" t="s">
        <v>948</v>
      </c>
      <c r="N24" s="379"/>
      <c r="O24" s="379"/>
      <c r="P24" s="379"/>
      <c r="Q24" s="379"/>
      <c r="R24" s="380"/>
      <c r="S24" s="293" t="str">
        <f>IF(Summary!$BB83="E","E","")</f>
        <v/>
      </c>
      <c r="T24" s="293" t="str">
        <f>IF(Summary!$BC83="Y","R","")</f>
        <v/>
      </c>
      <c r="U24" s="439"/>
      <c r="W24" s="476" t="str">
        <f>'Fun Patches'!C25</f>
        <v>&lt;List Patch Here&gt;</v>
      </c>
      <c r="X24" s="475" t="str">
        <f>IF(Summary!$BB133="E","E","")</f>
        <v/>
      </c>
      <c r="Y24" s="475" t="str">
        <f>IF(Summary!$BC133="Y","R","")</f>
        <v/>
      </c>
      <c r="AA24" s="472"/>
      <c r="AB24" s="287"/>
      <c r="AC24" s="288"/>
    </row>
    <row r="25" spans="2:29" ht="12.95" customHeight="1">
      <c r="B25" s="360"/>
      <c r="C25" s="370" t="s">
        <v>655</v>
      </c>
      <c r="D25" s="292" t="str">
        <f>IF(Badges!$AD634="A","/","")</f>
        <v/>
      </c>
      <c r="E25" s="292" t="str">
        <f>IF(Badges!$AD638="A","/","")</f>
        <v/>
      </c>
      <c r="F25" s="292" t="str">
        <f>IF(Badges!$AD642="A","/","")</f>
        <v/>
      </c>
      <c r="G25" s="292" t="str">
        <f>IF(Badges!$AD646="A","/","")</f>
        <v/>
      </c>
      <c r="H25" s="292" t="str">
        <f>IF(Badges!$AD650="A","/","")</f>
        <v/>
      </c>
      <c r="I25" s="293" t="str">
        <f>IF(Summary!$BB32="E","E","")</f>
        <v/>
      </c>
      <c r="J25" s="293" t="str">
        <f>IF(Summary!$BC32="Y","R","")</f>
        <v/>
      </c>
      <c r="L25" s="360"/>
      <c r="M25" s="375" t="s">
        <v>1094</v>
      </c>
      <c r="N25" s="376"/>
      <c r="O25" s="376"/>
      <c r="P25" s="376"/>
      <c r="Q25" s="376"/>
      <c r="R25" s="377"/>
      <c r="S25" s="293" t="str">
        <f>IF(Summary!$BB84="E","E","")</f>
        <v/>
      </c>
      <c r="T25" s="293" t="str">
        <f>IF(Summary!$BC84="Y","R","")</f>
        <v/>
      </c>
      <c r="U25" s="607" t="s">
        <v>1136</v>
      </c>
      <c r="W25" s="476" t="str">
        <f>'Fun Patches'!C26</f>
        <v>&lt;List Patch Here&gt;</v>
      </c>
      <c r="X25" s="475" t="str">
        <f>IF(Summary!$BB134="E","E","")</f>
        <v/>
      </c>
      <c r="Y25" s="475" t="str">
        <f>IF(Summary!$BC134="Y","R","")</f>
        <v/>
      </c>
      <c r="AA25" s="472"/>
      <c r="AB25" s="287"/>
      <c r="AC25" s="288"/>
    </row>
    <row r="26" spans="2:29" ht="12.95" customHeight="1">
      <c r="B26" s="360"/>
      <c r="C26" s="365" t="s">
        <v>692</v>
      </c>
      <c r="D26" s="334" t="str">
        <f>IF(Badges!$AD680="A","/","")</f>
        <v/>
      </c>
      <c r="E26" s="334" t="str">
        <f>IF(Badges!$AD684="A","/","")</f>
        <v/>
      </c>
      <c r="F26" s="334" t="str">
        <f>IF(Badges!$AD688="A","/","")</f>
        <v/>
      </c>
      <c r="G26" s="334" t="str">
        <f>IF(Badges!$AD692="A","/","")</f>
        <v/>
      </c>
      <c r="H26" s="334" t="str">
        <f>IF(Badges!$AD696="A","/","")</f>
        <v/>
      </c>
      <c r="I26" s="301" t="str">
        <f>IF(Summary!$BB34="E","E","")</f>
        <v/>
      </c>
      <c r="J26" s="301" t="str">
        <f>IF(Summary!$BC34="Y","R","")</f>
        <v/>
      </c>
      <c r="K26" s="285" t="str">
        <f>IF(COUNT(#REF!)=2,MAX(#REF!),"")</f>
        <v/>
      </c>
      <c r="L26" s="398"/>
      <c r="M26" s="398"/>
      <c r="N26" s="399"/>
      <c r="O26" s="399"/>
      <c r="P26" s="399"/>
      <c r="Q26" s="399"/>
      <c r="R26" s="399"/>
      <c r="S26" s="470"/>
      <c r="T26" s="470"/>
      <c r="U26" s="607"/>
      <c r="W26" s="476" t="str">
        <f>'Fun Patches'!C27</f>
        <v>&lt;List Patch Here&gt;</v>
      </c>
      <c r="X26" s="475" t="str">
        <f>IF(Summary!$BB135="E","E","")</f>
        <v/>
      </c>
      <c r="Y26" s="475" t="str">
        <f>IF(Summary!$BC135="Y","R","")</f>
        <v/>
      </c>
      <c r="AA26" s="472"/>
      <c r="AB26" s="287"/>
      <c r="AC26" s="288"/>
    </row>
    <row r="27" spans="2:29" ht="12.95" customHeight="1" thickBot="1">
      <c r="B27" s="360"/>
      <c r="C27" s="374" t="s">
        <v>713</v>
      </c>
      <c r="D27" s="297" t="str">
        <f>IF(Badges!$AD703="A","/","")</f>
        <v/>
      </c>
      <c r="E27" s="297" t="str">
        <f>IF(Badges!$AD707="A","/","")</f>
        <v/>
      </c>
      <c r="F27" s="297" t="str">
        <f>IF(Badges!$AD711="A","/","")</f>
        <v/>
      </c>
      <c r="G27" s="297" t="str">
        <f>IF(Badges!$AD715="A","/","")</f>
        <v/>
      </c>
      <c r="H27" s="297" t="str">
        <f>IF(Badges!$AD719="A","/","")</f>
        <v/>
      </c>
      <c r="I27" s="295" t="str">
        <f>IF(Summary!$BB35="E","E","")</f>
        <v/>
      </c>
      <c r="J27" s="295" t="str">
        <f>IF(Summary!$BC35="Y","R","")</f>
        <v/>
      </c>
      <c r="L27" s="300"/>
      <c r="M27" s="300"/>
      <c r="N27" s="300"/>
      <c r="O27" s="300"/>
      <c r="P27" s="300"/>
      <c r="Q27" s="300"/>
      <c r="R27" s="300"/>
      <c r="S27" s="307"/>
      <c r="T27" s="307"/>
      <c r="U27" s="607"/>
      <c r="W27" s="476" t="str">
        <f>'Fun Patches'!C28</f>
        <v>&lt;List Patch Here&gt;</v>
      </c>
      <c r="X27" s="475" t="str">
        <f>IF(Summary!$BB136="E","E","")</f>
        <v/>
      </c>
      <c r="Y27" s="475" t="str">
        <f>IF(Summary!$BC136="Y","R","")</f>
        <v/>
      </c>
      <c r="AA27" s="472"/>
      <c r="AB27" s="287"/>
      <c r="AC27" s="288"/>
    </row>
    <row r="28" spans="2:29" ht="12.95" customHeight="1">
      <c r="B28" s="360"/>
      <c r="C28" s="365" t="s">
        <v>734</v>
      </c>
      <c r="D28" s="292" t="str">
        <f>IF(Badges!$AD726="A","/","")</f>
        <v/>
      </c>
      <c r="E28" s="292" t="str">
        <f>IF(Badges!$AD730="A","/","")</f>
        <v/>
      </c>
      <c r="F28" s="292" t="str">
        <f>IF(Badges!$AD734="A","/","")</f>
        <v/>
      </c>
      <c r="G28" s="292" t="str">
        <f>IF(Badges!$AD738="A","/","")</f>
        <v/>
      </c>
      <c r="H28" s="292" t="str">
        <f>IF(Badges!$AD742="A","/","")</f>
        <v/>
      </c>
      <c r="I28" s="293" t="str">
        <f>IF(Summary!$BB36="E","E","")</f>
        <v/>
      </c>
      <c r="J28" s="293" t="str">
        <f>IF(Summary!$BC36="Y","R","")</f>
        <v/>
      </c>
      <c r="L28" s="611" t="str">
        <f>'Age-Level'!C117</f>
        <v>Investiture</v>
      </c>
      <c r="M28" s="611"/>
      <c r="N28" s="611"/>
      <c r="O28" s="611"/>
      <c r="P28" s="611"/>
      <c r="Q28" s="611"/>
      <c r="R28" s="613"/>
      <c r="S28" s="293" t="str">
        <f>IF(Summary!$BB108="E","E","")</f>
        <v/>
      </c>
      <c r="T28" s="293" t="str">
        <f>IF(Summary!$BC108="Y","R","")</f>
        <v/>
      </c>
      <c r="U28" s="607"/>
      <c r="W28" s="476" t="str">
        <f>'Fun Patches'!C29</f>
        <v>&lt;List Patch Here&gt;</v>
      </c>
      <c r="X28" s="475" t="str">
        <f>IF(Summary!$BB137="E","E","")</f>
        <v/>
      </c>
      <c r="Y28" s="475" t="str">
        <f>IF(Summary!$BC137="Y","R","")</f>
        <v/>
      </c>
      <c r="AA28" s="472"/>
      <c r="AB28" s="287"/>
      <c r="AC28" s="288"/>
    </row>
    <row r="29" spans="2:29" ht="12.95" customHeight="1">
      <c r="B29" s="360"/>
      <c r="C29" s="365" t="s">
        <v>1059</v>
      </c>
      <c r="D29" s="334" t="str">
        <f>IF(Badges!$AD103="A","/","")</f>
        <v/>
      </c>
      <c r="E29" s="334" t="str">
        <f>IF(Badges!$AD107="A","/","")</f>
        <v/>
      </c>
      <c r="F29" s="334" t="str">
        <f>IF(Badges!$AD111="A","/","")</f>
        <v/>
      </c>
      <c r="G29" s="334" t="str">
        <f>IF(Badges!$AD115="A","/","")</f>
        <v/>
      </c>
      <c r="H29" s="334" t="str">
        <f>IF(Badges!$AD119="A","/","")</f>
        <v/>
      </c>
      <c r="I29" s="301" t="str">
        <f>IF(Summary!$BB8="E","E","")</f>
        <v/>
      </c>
      <c r="J29" s="301" t="str">
        <f>IF(Summary!$BC8="Y","R","")</f>
        <v/>
      </c>
      <c r="L29" s="611" t="str">
        <f>'Age-Level'!C118</f>
        <v>Rededication (1st year)</v>
      </c>
      <c r="M29" s="611"/>
      <c r="N29" s="611"/>
      <c r="O29" s="611"/>
      <c r="P29" s="611"/>
      <c r="Q29" s="611"/>
      <c r="R29" s="613"/>
      <c r="S29" s="293" t="str">
        <f>IF(Summary!$BB109="E","E","")</f>
        <v/>
      </c>
      <c r="T29" s="293" t="str">
        <f>IF(Summary!$BC109="Y","R","")</f>
        <v/>
      </c>
      <c r="U29" s="607"/>
      <c r="W29" s="476" t="str">
        <f>'Fun Patches'!C30</f>
        <v>&lt;List Patch Here&gt;</v>
      </c>
      <c r="X29" s="475" t="str">
        <f>IF(Summary!$BB138="E","E","")</f>
        <v/>
      </c>
      <c r="Y29" s="475" t="str">
        <f>IF(Summary!$BC138="Y","R","")</f>
        <v/>
      </c>
      <c r="AA29" s="472"/>
      <c r="AB29" s="287"/>
      <c r="AC29" s="288"/>
    </row>
    <row r="30" spans="2:29" ht="12.95" customHeight="1" thickBot="1">
      <c r="B30" s="360"/>
      <c r="C30" s="369" t="s">
        <v>1095</v>
      </c>
      <c r="D30" s="297" t="str">
        <f>IF(Badges!$AD749="A","/","")</f>
        <v/>
      </c>
      <c r="E30" s="297" t="str">
        <f>IF(Badges!$AD753="A","/","")</f>
        <v/>
      </c>
      <c r="F30" s="297" t="str">
        <f>IF(Badges!$AD757="A","/","")</f>
        <v/>
      </c>
      <c r="G30" s="297" t="str">
        <f>IF(Badges!$AD761="A","/","")</f>
        <v/>
      </c>
      <c r="H30" s="297" t="str">
        <f>IF(Badges!$AD765="A","/","")</f>
        <v/>
      </c>
      <c r="I30" s="295" t="str">
        <f>IF(Summary!$BB37="E","E","")</f>
        <v/>
      </c>
      <c r="J30" s="295" t="str">
        <f>IF(Summary!$BC37="Y","R","")</f>
        <v/>
      </c>
      <c r="L30" s="611" t="str">
        <f>'Age-Level'!C119</f>
        <v>Rededication (2nd year)</v>
      </c>
      <c r="M30" s="611"/>
      <c r="N30" s="611"/>
      <c r="O30" s="611"/>
      <c r="P30" s="611"/>
      <c r="Q30" s="611"/>
      <c r="R30" s="613"/>
      <c r="S30" s="293" t="str">
        <f>IF(Summary!$BB110="E","E","")</f>
        <v/>
      </c>
      <c r="T30" s="293" t="str">
        <f>IF(Summary!$BC110="Y","R","")</f>
        <v/>
      </c>
      <c r="U30" s="607"/>
      <c r="W30" s="476" t="str">
        <f>'Fun Patches'!C31</f>
        <v>&lt;List Patch Here&gt;</v>
      </c>
      <c r="X30" s="475" t="str">
        <f>IF(Summary!$BB139="E","E","")</f>
        <v/>
      </c>
      <c r="Y30" s="475" t="str">
        <f>IF(Summary!$BC139="Y","R","")</f>
        <v/>
      </c>
      <c r="AA30" s="472"/>
      <c r="AB30" s="287"/>
      <c r="AC30" s="288"/>
    </row>
    <row r="31" spans="2:29" ht="12.95" customHeight="1">
      <c r="B31" s="360"/>
      <c r="C31" s="370" t="s">
        <v>756</v>
      </c>
      <c r="D31" s="292" t="str">
        <f>IF(Badges!$AD772="A","/","")</f>
        <v/>
      </c>
      <c r="E31" s="292" t="str">
        <f>IF(Badges!$AD776="A","/","")</f>
        <v/>
      </c>
      <c r="F31" s="292" t="str">
        <f>IF(Badges!$AD780="A","/","")</f>
        <v/>
      </c>
      <c r="G31" s="292" t="str">
        <f>IF(Badges!$AD784="A","/","")</f>
        <v/>
      </c>
      <c r="H31" s="292" t="str">
        <f>IF(Badges!$AD788="A","/","")</f>
        <v/>
      </c>
      <c r="I31" s="293" t="str">
        <f>IF(Summary!$BB38="E","E","")</f>
        <v/>
      </c>
      <c r="J31" s="293" t="str">
        <f>IF(Summary!$BC38="Y","R","")</f>
        <v/>
      </c>
      <c r="L31" s="611" t="str">
        <f>'Age-Level'!C120</f>
        <v>Rededication (3rd year)</v>
      </c>
      <c r="M31" s="611"/>
      <c r="N31" s="611"/>
      <c r="O31" s="611"/>
      <c r="P31" s="611"/>
      <c r="Q31" s="611"/>
      <c r="R31" s="613"/>
      <c r="S31" s="293" t="str">
        <f>IF(Summary!$BB111="E","E","")</f>
        <v/>
      </c>
      <c r="T31" s="293" t="str">
        <f>IF(Summary!$BC111="Y","R","")</f>
        <v/>
      </c>
      <c r="U31" s="607"/>
      <c r="W31" s="476" t="str">
        <f>'Fun Patches'!C32</f>
        <v>&lt;List Patch Here&gt;</v>
      </c>
      <c r="X31" s="475" t="str">
        <f>IF(Summary!$BB140="E","E","")</f>
        <v/>
      </c>
      <c r="Y31" s="475" t="str">
        <f>IF(Summary!$BC140="Y","R","")</f>
        <v/>
      </c>
      <c r="AA31" s="472"/>
      <c r="AB31" s="287"/>
      <c r="AC31" s="288"/>
    </row>
    <row r="32" spans="2:29" ht="12.95" customHeight="1" thickBot="1">
      <c r="B32" s="360"/>
      <c r="C32" s="374" t="s">
        <v>777</v>
      </c>
      <c r="D32" s="297" t="str">
        <f>IF(Badges!$AD791="C","/","")</f>
        <v/>
      </c>
      <c r="E32" s="297" t="str">
        <f>IF(Badges!$AD792="C","/","")</f>
        <v/>
      </c>
      <c r="F32" s="297" t="str">
        <f>IF(Badges!$AD793="C","/","")</f>
        <v/>
      </c>
      <c r="G32" s="297" t="str">
        <f>IF(Badges!$AD794="C","/","")</f>
        <v/>
      </c>
      <c r="H32" s="297" t="str">
        <f>IF(Badges!$AD795="C","/","")</f>
        <v/>
      </c>
      <c r="I32" s="295" t="str">
        <f>IF(Summary!$BB39="E","E","")</f>
        <v/>
      </c>
      <c r="J32" s="295" t="str">
        <f>IF(Summary!$BC39="Y","R","")</f>
        <v/>
      </c>
      <c r="L32" s="398"/>
      <c r="M32" s="398"/>
      <c r="N32" s="399"/>
      <c r="O32" s="399"/>
      <c r="P32" s="399"/>
      <c r="Q32" s="399"/>
      <c r="R32" s="399"/>
      <c r="S32" s="470"/>
      <c r="T32" s="470"/>
      <c r="U32" s="607"/>
      <c r="W32" s="476" t="str">
        <f>'Fun Patches'!C33</f>
        <v>&lt;List Patch Here&gt;</v>
      </c>
      <c r="X32" s="475" t="str">
        <f>IF(Summary!$BB141="E","E","")</f>
        <v/>
      </c>
      <c r="Y32" s="475" t="str">
        <f>IF(Summary!$BC141="Y","R","")</f>
        <v/>
      </c>
      <c r="AA32" s="472"/>
      <c r="AB32" s="287"/>
      <c r="AC32" s="288"/>
    </row>
    <row r="33" spans="2:29" ht="12.95" customHeight="1">
      <c r="B33" s="360"/>
      <c r="C33" s="361" t="s">
        <v>1096</v>
      </c>
      <c r="D33" s="292" t="str">
        <f>IF(Badges!$AD802="A","/","")</f>
        <v/>
      </c>
      <c r="E33" s="292" t="str">
        <f>IF(Badges!$AD806="A","/","")</f>
        <v/>
      </c>
      <c r="F33" s="292" t="str">
        <f>IF(Badges!$AD810="A","/","")</f>
        <v/>
      </c>
      <c r="G33" s="292" t="str">
        <f>IF(Badges!$AD814="A","/","")</f>
        <v/>
      </c>
      <c r="H33" s="292" t="str">
        <f>IF(Badges!$AD818="A","/","")</f>
        <v/>
      </c>
      <c r="I33" s="293" t="str">
        <f>IF(Summary!$BB40="E","E","")</f>
        <v/>
      </c>
      <c r="J33" s="293" t="str">
        <f>IF(Summary!$BC40="Y","R","")</f>
        <v/>
      </c>
      <c r="L33" s="300"/>
      <c r="M33" s="300"/>
      <c r="N33" s="300"/>
      <c r="O33" s="300"/>
      <c r="P33" s="300"/>
      <c r="Q33" s="300"/>
      <c r="R33" s="300"/>
      <c r="S33" s="307"/>
      <c r="T33" s="307"/>
      <c r="U33" s="607"/>
      <c r="W33" s="476" t="str">
        <f>'Fun Patches'!C34</f>
        <v>&lt;List Patch Here&gt;</v>
      </c>
      <c r="X33" s="475" t="str">
        <f>IF(Summary!$BB142="E","E","")</f>
        <v/>
      </c>
      <c r="Y33" s="475" t="str">
        <f>IF(Summary!$BC142="Y","R","")</f>
        <v/>
      </c>
      <c r="AA33" s="472"/>
      <c r="AB33" s="287"/>
      <c r="AC33" s="288"/>
    </row>
    <row r="34" spans="2:29" ht="12.95" customHeight="1">
      <c r="B34" s="360"/>
      <c r="C34" s="369" t="s">
        <v>1060</v>
      </c>
      <c r="D34" s="334" t="str">
        <f>IF(Badges!$AD825="A","/","")</f>
        <v/>
      </c>
      <c r="E34" s="334" t="str">
        <f>IF(Badges!$AD829="A","/","")</f>
        <v/>
      </c>
      <c r="F34" s="334" t="str">
        <f>IF(Badges!$AD833="A","/","")</f>
        <v/>
      </c>
      <c r="G34" s="334" t="str">
        <f>IF(Badges!$AD837="A","/","")</f>
        <v/>
      </c>
      <c r="H34" s="334" t="str">
        <f>IF(Badges!$AD841="A","/","")</f>
        <v/>
      </c>
      <c r="I34" s="301" t="str">
        <f>IF(Summary!$BB41="E","E","")</f>
        <v/>
      </c>
      <c r="J34" s="301" t="str">
        <f>IF(Summary!$BC41="Y","R","")</f>
        <v/>
      </c>
      <c r="L34" s="612" t="str">
        <f>'Council Own'!B6</f>
        <v>&lt;&lt;List Badge 1 Here&gt;&gt;</v>
      </c>
      <c r="M34" s="613"/>
      <c r="N34" s="292" t="str">
        <f>IF('Council Own'!$AD11="A","/","")</f>
        <v/>
      </c>
      <c r="O34" s="292" t="str">
        <f>IF('Council Own'!$AD15="A","/","")</f>
        <v/>
      </c>
      <c r="P34" s="292" t="str">
        <f>IF('Council Own'!$AD19="A","/","")</f>
        <v/>
      </c>
      <c r="Q34" s="292" t="str">
        <f>IF('Council Own'!$AD23="A","/","")</f>
        <v/>
      </c>
      <c r="R34" s="292" t="str">
        <f>IF('Council Own'!$AD27="A","/","")</f>
        <v/>
      </c>
      <c r="S34" s="293" t="str">
        <f>IF(Summary!$BB86="E","E","")</f>
        <v/>
      </c>
      <c r="T34" s="308" t="str">
        <f>IF(Summary!$BC86="Y","R","")</f>
        <v/>
      </c>
      <c r="U34" s="607"/>
      <c r="W34" s="476" t="str">
        <f>'Fun Patches'!C35</f>
        <v>&lt;List Patch Here&gt;</v>
      </c>
      <c r="X34" s="475" t="str">
        <f>IF(Summary!$BB143="E","E","")</f>
        <v/>
      </c>
      <c r="Y34" s="475" t="str">
        <f>IF(Summary!$BC143="Y","R","")</f>
        <v/>
      </c>
      <c r="AA34" s="472"/>
      <c r="AB34" s="287"/>
      <c r="AC34" s="288"/>
    </row>
    <row r="35" spans="2:29" ht="12.95" customHeight="1">
      <c r="L35" s="612" t="str">
        <f>'Council Own'!B30</f>
        <v>&lt;&lt;List Badge 2 Here&gt;&gt;</v>
      </c>
      <c r="M35" s="613"/>
      <c r="N35" s="292" t="str">
        <f>IF('Council Own'!$AD35="A","/","")</f>
        <v/>
      </c>
      <c r="O35" s="292" t="str">
        <f>IF('Council Own'!$AD39="A","/","")</f>
        <v/>
      </c>
      <c r="P35" s="292" t="str">
        <f>IF('Council Own'!$AD43="A","/","")</f>
        <v/>
      </c>
      <c r="Q35" s="292" t="str">
        <f>IF('Council Own'!$AD47="A","/","")</f>
        <v/>
      </c>
      <c r="R35" s="292" t="str">
        <f>IF('Council Own'!$AD51="A","/","")</f>
        <v/>
      </c>
      <c r="S35" s="293" t="str">
        <f>IF(Summary!$BB87="E","E","")</f>
        <v/>
      </c>
      <c r="T35" s="308" t="str">
        <f>IF(Summary!$BC87="Y","R","")</f>
        <v/>
      </c>
      <c r="U35" s="607"/>
      <c r="W35" s="476" t="str">
        <f>'Fun Patches'!C36</f>
        <v>&lt;List Patch Here&gt;</v>
      </c>
      <c r="X35" s="475" t="str">
        <f>IF(Summary!$BB144="E","E","")</f>
        <v/>
      </c>
      <c r="Y35" s="475" t="str">
        <f>IF(Summary!$BC144="Y","R","")</f>
        <v/>
      </c>
      <c r="AA35" s="472"/>
      <c r="AB35" s="287"/>
      <c r="AC35" s="288"/>
    </row>
    <row r="36" spans="2:29" ht="12.95" customHeight="1">
      <c r="L36" s="614" t="str">
        <f>'Council Own'!B54</f>
        <v>&lt;&lt;List Badge 3 Here&gt;&gt;</v>
      </c>
      <c r="M36" s="615"/>
      <c r="N36" s="334" t="str">
        <f>IF('Council Own'!$AD59="A","/","")</f>
        <v/>
      </c>
      <c r="O36" s="334" t="str">
        <f>IF('Council Own'!$AD63="A","/","")</f>
        <v/>
      </c>
      <c r="P36" s="334" t="str">
        <f>IF('Council Own'!$AD67="A","/","")</f>
        <v/>
      </c>
      <c r="Q36" s="334" t="str">
        <f>IF('Council Own'!$AD71="A","/","")</f>
        <v/>
      </c>
      <c r="R36" s="334" t="str">
        <f>IF('Council Own'!$AD75="A","/","")</f>
        <v/>
      </c>
      <c r="S36" s="301" t="str">
        <f>IF(Summary!$BB88="E","E","")</f>
        <v/>
      </c>
      <c r="T36" s="335" t="str">
        <f>IF(Summary!$BC88="Y","R","")</f>
        <v/>
      </c>
      <c r="U36" s="607"/>
      <c r="W36" s="476" t="str">
        <f>'Fun Patches'!C37</f>
        <v>&lt;List Patch Here&gt;</v>
      </c>
      <c r="X36" s="475" t="str">
        <f>IF(Summary!$BB145="E","E","")</f>
        <v/>
      </c>
      <c r="Y36" s="475" t="str">
        <f>IF(Summary!$BC145="Y","R","")</f>
        <v/>
      </c>
      <c r="AA36" s="472"/>
      <c r="AB36" s="287"/>
      <c r="AC36" s="288"/>
    </row>
    <row r="37" spans="2:29" ht="12.95" customHeight="1">
      <c r="B37" s="382"/>
      <c r="C37" s="361" t="s">
        <v>509</v>
      </c>
      <c r="D37" s="292" t="str">
        <f>IF(Badges!$AD473="A","/","")</f>
        <v/>
      </c>
      <c r="E37" s="292" t="str">
        <f>IF(Badges!$AD477="A","/","")</f>
        <v/>
      </c>
      <c r="F37" s="292" t="str">
        <f>IF(Badges!$AD481="A","/","")</f>
        <v/>
      </c>
      <c r="G37" s="292" t="str">
        <f>IF(Badges!$AD485="A","/","")</f>
        <v/>
      </c>
      <c r="H37" s="292" t="str">
        <f>IF(Badges!$AD489="A","/","")</f>
        <v/>
      </c>
      <c r="I37" s="293" t="str">
        <f>IF(Summary!$BB25="E","E","")</f>
        <v/>
      </c>
      <c r="J37" s="293" t="str">
        <f>IF(Summary!$BC25="Y","R","")</f>
        <v/>
      </c>
      <c r="L37" s="614" t="str">
        <f>'Council Own'!B78</f>
        <v>&lt;&lt;List Badge 4 Here&gt;&gt;</v>
      </c>
      <c r="M37" s="615"/>
      <c r="N37" s="334" t="str">
        <f>IF('Council Own'!$AD83="A","/","")</f>
        <v/>
      </c>
      <c r="O37" s="334" t="str">
        <f>IF('Council Own'!$AD87="A","/","")</f>
        <v/>
      </c>
      <c r="P37" s="334" t="str">
        <f>IF('Council Own'!$AD91="A","/","")</f>
        <v/>
      </c>
      <c r="Q37" s="334" t="str">
        <f>IF('Council Own'!$AD95="A","/","")</f>
        <v/>
      </c>
      <c r="R37" s="334" t="str">
        <f>IF('Council Own'!$AD99="A","/","")</f>
        <v/>
      </c>
      <c r="S37" s="301" t="str">
        <f>IF(Summary!$BB89="E","E","")</f>
        <v/>
      </c>
      <c r="T37" s="335" t="str">
        <f>IF(Summary!$BC89="Y","R","")</f>
        <v/>
      </c>
      <c r="U37" s="607"/>
      <c r="W37" s="476" t="str">
        <f>'Fun Patches'!C38</f>
        <v>&lt;List Patch Here&gt;</v>
      </c>
      <c r="X37" s="475" t="str">
        <f>IF(Summary!$BB146="E","E","")</f>
        <v/>
      </c>
      <c r="Y37" s="475" t="str">
        <f>IF(Summary!$BC146="Y","R","")</f>
        <v/>
      </c>
      <c r="AA37" s="472"/>
      <c r="AB37" s="287"/>
      <c r="AC37" s="288"/>
    </row>
    <row r="38" spans="2:29" ht="12.95" customHeight="1" thickBot="1">
      <c r="B38" s="383"/>
      <c r="C38" s="374" t="s">
        <v>676</v>
      </c>
      <c r="D38" s="297" t="str">
        <f>IF(Badges!$AD657="A","/","")</f>
        <v/>
      </c>
      <c r="E38" s="297" t="str">
        <f>IF(Badges!$AD661="A","/","")</f>
        <v/>
      </c>
      <c r="F38" s="297" t="str">
        <f>IF(Badges!$AD665="A","/","")</f>
        <v/>
      </c>
      <c r="G38" s="297" t="str">
        <f>IF(Badges!$AD669="A","/","")</f>
        <v/>
      </c>
      <c r="H38" s="297" t="str">
        <f>IF(Badges!$AD673="A","/","")</f>
        <v/>
      </c>
      <c r="I38" s="295" t="str">
        <f>IF(Summary!$BB33="E","E","")</f>
        <v/>
      </c>
      <c r="J38" s="295" t="str">
        <f>IF(Summary!$BC33="Y","R","")</f>
        <v/>
      </c>
      <c r="L38" s="614" t="str">
        <f>'Council Own'!B102</f>
        <v>&lt;&lt;List Badge 5 Here&gt;&gt;</v>
      </c>
      <c r="M38" s="615"/>
      <c r="N38" s="334" t="str">
        <f>IF('Council Own'!$AD107="A","/","")</f>
        <v/>
      </c>
      <c r="O38" s="334" t="str">
        <f>IF('Council Own'!$AD111="A","/","")</f>
        <v/>
      </c>
      <c r="P38" s="334" t="str">
        <f>IF('Council Own'!$AD115="A","/","")</f>
        <v/>
      </c>
      <c r="Q38" s="334" t="str">
        <f>IF('Council Own'!$AD119="A","/","")</f>
        <v/>
      </c>
      <c r="R38" s="334" t="str">
        <f>IF('Council Own'!$AD123="A","/","")</f>
        <v/>
      </c>
      <c r="S38" s="301" t="str">
        <f>IF(Summary!$BB90="E","E","")</f>
        <v/>
      </c>
      <c r="T38" s="335" t="str">
        <f>IF(Summary!$BC90="Y","R","")</f>
        <v/>
      </c>
      <c r="U38" s="607"/>
      <c r="W38" s="476" t="str">
        <f>'Fun Patches'!C39</f>
        <v>&lt;List Patch Here&gt;</v>
      </c>
      <c r="X38" s="475" t="str">
        <f>IF(Summary!$BB147="E","E","")</f>
        <v/>
      </c>
      <c r="Y38" s="475" t="str">
        <f>IF(Summary!$BC147="Y","R","")</f>
        <v/>
      </c>
      <c r="AA38" s="472"/>
      <c r="AB38" s="287"/>
      <c r="AC38" s="288"/>
    </row>
    <row r="39" spans="2:29" ht="12.95" customHeight="1">
      <c r="B39" s="383"/>
      <c r="C39" s="361" t="s">
        <v>498</v>
      </c>
      <c r="D39" s="292" t="str">
        <f>IF(Badges!$AD458="A","/","")</f>
        <v/>
      </c>
      <c r="E39" s="292" t="str">
        <f>IF(Badges!$AD460="A","/","")</f>
        <v/>
      </c>
      <c r="F39" s="292" t="str">
        <f>IF(Badges!$AD462="A","/","")</f>
        <v/>
      </c>
      <c r="G39" s="292" t="str">
        <f>IF(Badges!$AD464="A","/","")</f>
        <v/>
      </c>
      <c r="H39" s="292" t="str">
        <f>IF(Badges!$AD466="A","/","")</f>
        <v/>
      </c>
      <c r="I39" s="293" t="str">
        <f>IF(Summary!$BB24="E","E","")</f>
        <v/>
      </c>
      <c r="J39" s="293" t="str">
        <f>IF(Summary!$BC24="Y","R","")</f>
        <v/>
      </c>
      <c r="L39" s="614" t="str">
        <f>'Council Own'!B125</f>
        <v>&lt;&lt;List Badge 6 Here&gt;&gt;</v>
      </c>
      <c r="M39" s="615"/>
      <c r="N39" s="334" t="str">
        <f>IF('Council Own'!$AD130="A","/","")</f>
        <v/>
      </c>
      <c r="O39" s="334" t="str">
        <f>IF('Council Own'!$AD134="A","/","")</f>
        <v/>
      </c>
      <c r="P39" s="334" t="str">
        <f>IF('Council Own'!$AD138="A","/","")</f>
        <v/>
      </c>
      <c r="Q39" s="334" t="str">
        <f>IF('Council Own'!$AD142="A","/","")</f>
        <v/>
      </c>
      <c r="R39" s="334" t="str">
        <f>IF('Council Own'!$AD146="A","/","")</f>
        <v/>
      </c>
      <c r="S39" s="301" t="str">
        <f>IF(Summary!$BB91="E","E","")</f>
        <v/>
      </c>
      <c r="T39" s="335" t="str">
        <f>IF(Summary!$BC91="Y","R","")</f>
        <v/>
      </c>
      <c r="U39" s="607"/>
      <c r="W39" s="476" t="str">
        <f>'Fun Patches'!C40</f>
        <v>&lt;List Patch Here&gt;</v>
      </c>
      <c r="X39" s="475" t="str">
        <f>IF(Summary!$BB148="E","E","")</f>
        <v/>
      </c>
      <c r="Y39" s="475" t="str">
        <f>IF(Summary!$BC148="Y","R","")</f>
        <v/>
      </c>
      <c r="AA39" s="472"/>
      <c r="AB39" s="287"/>
      <c r="AC39" s="288"/>
    </row>
    <row r="40" spans="2:29" ht="12.95" customHeight="1">
      <c r="B40" s="384"/>
      <c r="C40" s="369" t="s">
        <v>340</v>
      </c>
      <c r="D40" s="292" t="str">
        <f>IF(Badges!$AD284="A","/","")</f>
        <v/>
      </c>
      <c r="E40" s="292" t="str">
        <f>IF(Badges!$AD286="A","/","")</f>
        <v/>
      </c>
      <c r="F40" s="292" t="str">
        <f>IF(Badges!$AD288="A","/","")</f>
        <v/>
      </c>
      <c r="G40" s="292" t="str">
        <f>IF(Badges!$AD290="A","/","")</f>
        <v/>
      </c>
      <c r="H40" s="292" t="str">
        <f>IF(Badges!$AD292="A","/","")</f>
        <v/>
      </c>
      <c r="I40" s="293" t="str">
        <f>IF(Summary!$BB16="E","E","")</f>
        <v/>
      </c>
      <c r="J40" s="293" t="str">
        <f>IF(Summary!$BC16="Y","R","")</f>
        <v/>
      </c>
      <c r="L40" s="614" t="str">
        <f>'Council Own'!B149</f>
        <v>&lt;&lt;List Badge 7 Here&gt;&gt;</v>
      </c>
      <c r="M40" s="615"/>
      <c r="N40" s="334" t="str">
        <f>IF('Council Own'!$AD154="A","/","")</f>
        <v/>
      </c>
      <c r="O40" s="334" t="str">
        <f>IF('Council Own'!$AD158="A","/","")</f>
        <v/>
      </c>
      <c r="P40" s="334" t="str">
        <f>IF('Council Own'!$AD162="A","/","")</f>
        <v/>
      </c>
      <c r="Q40" s="334" t="str">
        <f>IF('Council Own'!$AD166="A","/","")</f>
        <v/>
      </c>
      <c r="R40" s="334" t="str">
        <f>IF('Council Own'!$AD170="A","/","")</f>
        <v/>
      </c>
      <c r="S40" s="301" t="str">
        <f>IF(Summary!$BB92="E","E","")</f>
        <v/>
      </c>
      <c r="T40" s="335" t="str">
        <f>IF(Summary!$BC92="Y","R","")</f>
        <v/>
      </c>
      <c r="U40" s="607"/>
      <c r="W40" s="476" t="str">
        <f>'Fun Patches'!C41</f>
        <v>&lt;List Patch Here&gt;</v>
      </c>
      <c r="X40" s="475" t="str">
        <f>IF(Summary!$BB149="E","E","")</f>
        <v/>
      </c>
      <c r="Y40" s="475" t="str">
        <f>IF(Summary!$BC149="Y","R","")</f>
        <v/>
      </c>
      <c r="AA40" s="472"/>
      <c r="AB40" s="287"/>
      <c r="AC40" s="288"/>
    </row>
    <row r="41" spans="2:29" ht="12.95" customHeight="1">
      <c r="L41" s="614" t="str">
        <f>'Council Own'!B173</f>
        <v>&lt;&lt;List Badge 8 Here&gt;&gt;</v>
      </c>
      <c r="M41" s="615"/>
      <c r="N41" s="334" t="str">
        <f>IF('Council Own'!$AD178="A","/","")</f>
        <v/>
      </c>
      <c r="O41" s="334" t="str">
        <f>IF('Council Own'!$AD182="A","/","")</f>
        <v/>
      </c>
      <c r="P41" s="334" t="str">
        <f>IF('Council Own'!$AD186="A","/","")</f>
        <v/>
      </c>
      <c r="Q41" s="334" t="str">
        <f>IF('Council Own'!$AD190="A","/","")</f>
        <v/>
      </c>
      <c r="R41" s="334" t="str">
        <f>IF('Council Own'!$AD194="A","/","")</f>
        <v/>
      </c>
      <c r="S41" s="301" t="str">
        <f>IF(Summary!$BB93="E","E","")</f>
        <v/>
      </c>
      <c r="T41" s="335" t="str">
        <f>IF(Summary!$BC93="Y","R","")</f>
        <v/>
      </c>
      <c r="U41" s="607"/>
      <c r="W41" s="476" t="str">
        <f>'Fun Patches'!C42</f>
        <v>&lt;List Patch Here&gt;</v>
      </c>
      <c r="X41" s="475" t="str">
        <f>IF(Summary!$BB150="E","E","")</f>
        <v/>
      </c>
      <c r="Y41" s="475" t="str">
        <f>IF(Summary!$BC150="Y","R","")</f>
        <v/>
      </c>
      <c r="AA41" s="472"/>
      <c r="AB41" s="287"/>
      <c r="AC41" s="288"/>
    </row>
    <row r="42" spans="2:29" ht="12.95" customHeight="1">
      <c r="L42" s="614" t="str">
        <f>'Council Own'!B197</f>
        <v>&lt;&lt;List Badge 9 Here&gt;&gt;</v>
      </c>
      <c r="M42" s="615"/>
      <c r="N42" s="334" t="str">
        <f>IF('Council Own'!$AD202="A","/","")</f>
        <v/>
      </c>
      <c r="O42" s="334" t="str">
        <f>IF('Council Own'!$AD206="A","/","")</f>
        <v/>
      </c>
      <c r="P42" s="334" t="str">
        <f>IF('Council Own'!$AD210="A","/","")</f>
        <v/>
      </c>
      <c r="Q42" s="334" t="str">
        <f>IF('Council Own'!$AD214="A","/","")</f>
        <v/>
      </c>
      <c r="R42" s="334" t="str">
        <f>IF('Council Own'!$AD218="A","/","")</f>
        <v/>
      </c>
      <c r="S42" s="301" t="str">
        <f>IF(Summary!$BB94="E","E","")</f>
        <v/>
      </c>
      <c r="T42" s="335" t="str">
        <f>IF(Summary!$BC94="Y","R","")</f>
        <v/>
      </c>
      <c r="U42" s="607"/>
      <c r="W42" s="476" t="str">
        <f>'Fun Patches'!C43</f>
        <v>&lt;List Patch Here&gt;</v>
      </c>
      <c r="X42" s="475" t="str">
        <f>IF(Summary!$BB151="E","E","")</f>
        <v/>
      </c>
      <c r="Y42" s="475" t="str">
        <f>IF(Summary!$BC151="Y","R","")</f>
        <v/>
      </c>
      <c r="AA42" s="472"/>
      <c r="AB42" s="287"/>
      <c r="AC42" s="288"/>
    </row>
    <row r="43" spans="2:29" ht="12.95" customHeight="1">
      <c r="B43" s="360"/>
      <c r="C43" s="361" t="s">
        <v>1061</v>
      </c>
      <c r="D43" s="292" t="str">
        <f>IF(Badges!$AD846="C","/","")</f>
        <v/>
      </c>
      <c r="E43" s="292" t="str">
        <f>IF(Badges!$AD847="C","/","")</f>
        <v/>
      </c>
      <c r="F43" s="292" t="str">
        <f>IF(Badges!$AD848="C","/","")</f>
        <v/>
      </c>
      <c r="G43" s="292" t="str">
        <f>IF(Badges!$AD849="C","/","")</f>
        <v/>
      </c>
      <c r="H43" s="292" t="str">
        <f>IF(Badges!$AD850="C","/","")</f>
        <v/>
      </c>
      <c r="I43" s="293" t="str">
        <f>IF(Summary!$BB43="E","E","")</f>
        <v/>
      </c>
      <c r="J43" s="293" t="str">
        <f>IF(Summary!$BC43="Y","R","")</f>
        <v/>
      </c>
      <c r="L43" s="614" t="str">
        <f>'Council Own'!B221</f>
        <v>&lt;&lt;List Badge 10 Here&gt;&gt;</v>
      </c>
      <c r="M43" s="615"/>
      <c r="N43" s="334" t="str">
        <f>IF('Council Own'!$AD226="A","/","")</f>
        <v/>
      </c>
      <c r="O43" s="334" t="str">
        <f>IF('Council Own'!$AD230="A","/","")</f>
        <v/>
      </c>
      <c r="P43" s="334" t="str">
        <f>IF('Council Own'!$AD234="A","/","")</f>
        <v/>
      </c>
      <c r="Q43" s="334" t="str">
        <f>IF('Council Own'!$AD238="A","/","")</f>
        <v/>
      </c>
      <c r="R43" s="334" t="str">
        <f>IF('Council Own'!$AD242="A","/","")</f>
        <v/>
      </c>
      <c r="S43" s="301" t="str">
        <f>IF(Summary!$BB95="E","E","")</f>
        <v/>
      </c>
      <c r="T43" s="335" t="str">
        <f>IF(Summary!$BC95="Y","R","")</f>
        <v/>
      </c>
      <c r="U43" s="607"/>
      <c r="W43" s="476" t="str">
        <f>'Fun Patches'!C44</f>
        <v>&lt;List Patch Here&gt;</v>
      </c>
      <c r="X43" s="475" t="str">
        <f>IF(Summary!$BB152="E","E","")</f>
        <v/>
      </c>
      <c r="Y43" s="475" t="str">
        <f>IF(Summary!$BC152="Y","R","")</f>
        <v/>
      </c>
      <c r="AA43" s="472"/>
      <c r="AB43" s="287"/>
      <c r="AC43" s="288"/>
    </row>
    <row r="44" spans="2:29" ht="12.95" customHeight="1">
      <c r="B44" s="360"/>
      <c r="C44" s="365" t="s">
        <v>1062</v>
      </c>
      <c r="D44" s="292" t="str">
        <f>IF(Badges!$AD853="C","/","")</f>
        <v/>
      </c>
      <c r="E44" s="292" t="str">
        <f>IF(Badges!$AD854="C","/","")</f>
        <v/>
      </c>
      <c r="F44" s="292" t="str">
        <f>IF(Badges!$AD855="C","/","")</f>
        <v/>
      </c>
      <c r="G44" s="292" t="str">
        <f>IF(Badges!$AD856="C","/","")</f>
        <v/>
      </c>
      <c r="H44" s="292" t="str">
        <f>IF(Badges!$AD857="C","/","")</f>
        <v/>
      </c>
      <c r="I44" s="293" t="str">
        <f>IF(Summary!$BB44="E","E","")</f>
        <v/>
      </c>
      <c r="J44" s="293" t="str">
        <f>IF(Summary!$BC44="Y","R","")</f>
        <v/>
      </c>
      <c r="U44" s="607"/>
      <c r="W44" s="476" t="str">
        <f>'Fun Patches'!C45</f>
        <v>&lt;List Patch Here&gt;</v>
      </c>
      <c r="X44" s="475" t="str">
        <f>IF(Summary!$BB153="E","E","")</f>
        <v/>
      </c>
      <c r="Y44" s="475" t="str">
        <f>IF(Summary!$BC153="Y","R","")</f>
        <v/>
      </c>
      <c r="AA44" s="472"/>
      <c r="AB44" s="287"/>
      <c r="AC44" s="288"/>
    </row>
    <row r="45" spans="2:29" ht="12.95" customHeight="1" thickBot="1">
      <c r="B45" s="360"/>
      <c r="C45" s="374" t="s">
        <v>1063</v>
      </c>
      <c r="D45" s="297" t="str">
        <f>IF(Badges!$AD860="C","/","")</f>
        <v/>
      </c>
      <c r="E45" s="297" t="str">
        <f>IF(Badges!$AD861="C","/","")</f>
        <v/>
      </c>
      <c r="F45" s="297" t="str">
        <f>IF(Badges!$AD862="C","/","")</f>
        <v/>
      </c>
      <c r="G45" s="297" t="str">
        <f>IF(Badges!$AD863="C","/","")</f>
        <v/>
      </c>
      <c r="H45" s="297" t="str">
        <f>IF(Badges!$AD864="C","/","")</f>
        <v/>
      </c>
      <c r="I45" s="295" t="str">
        <f>IF(Summary!$BB45="E","E","")</f>
        <v/>
      </c>
      <c r="J45" s="295" t="str">
        <f>IF(Summary!$BC45="Y","R","")</f>
        <v/>
      </c>
      <c r="U45" s="607"/>
      <c r="W45" s="476" t="str">
        <f>'Fun Patches'!C46</f>
        <v>&lt;List Patch Here&gt;</v>
      </c>
      <c r="X45" s="475" t="str">
        <f>IF(Summary!$BB154="E","E","")</f>
        <v/>
      </c>
      <c r="Y45" s="475" t="str">
        <f>IF(Summary!$BC154="Y","R","")</f>
        <v/>
      </c>
      <c r="AA45" s="472"/>
      <c r="AB45" s="287"/>
      <c r="AC45" s="288"/>
    </row>
    <row r="46" spans="2:29" ht="12.95" customHeight="1">
      <c r="B46" s="360"/>
      <c r="C46" s="361" t="s">
        <v>1064</v>
      </c>
      <c r="D46" s="292" t="str">
        <f>IF(Badges!$AD868="C","/","")</f>
        <v/>
      </c>
      <c r="E46" s="292" t="str">
        <f>IF(Badges!$AD869="C","/","")</f>
        <v/>
      </c>
      <c r="F46" s="292" t="str">
        <f>IF(Badges!$AD870="C","/","")</f>
        <v/>
      </c>
      <c r="G46" s="292" t="str">
        <f>IF(Badges!$AD871="C","/","")</f>
        <v/>
      </c>
      <c r="H46" s="292" t="str">
        <f>IF(Badges!$AD872="C","/","")</f>
        <v/>
      </c>
      <c r="I46" s="293" t="str">
        <f>IF(Summary!$BB47="E","E","")</f>
        <v/>
      </c>
      <c r="J46" s="293" t="str">
        <f>IF(Summary!$BC47="Y","R","")</f>
        <v/>
      </c>
      <c r="L46" s="610"/>
      <c r="M46" s="610"/>
      <c r="N46" s="610"/>
      <c r="O46" s="610"/>
      <c r="P46" s="610"/>
      <c r="Q46" s="610"/>
      <c r="R46" s="616"/>
      <c r="S46" s="283"/>
      <c r="T46" s="284"/>
      <c r="U46" s="607"/>
      <c r="W46" s="476" t="str">
        <f>'Fun Patches'!C47</f>
        <v>&lt;List Patch Here&gt;</v>
      </c>
      <c r="X46" s="475" t="str">
        <f>IF(Summary!$BB155="E","E","")</f>
        <v/>
      </c>
      <c r="Y46" s="475" t="str">
        <f>IF(Summary!$BC155="Y","R","")</f>
        <v/>
      </c>
      <c r="AA46" s="472"/>
      <c r="AB46" s="287"/>
      <c r="AC46" s="288"/>
    </row>
    <row r="47" spans="2:29" ht="12.95" customHeight="1">
      <c r="B47" s="360"/>
      <c r="C47" s="365" t="s">
        <v>1065</v>
      </c>
      <c r="D47" s="292" t="str">
        <f>IF(Badges!$AD875="C","/","")</f>
        <v/>
      </c>
      <c r="E47" s="292" t="str">
        <f>IF(Badges!$AD876="C","/","")</f>
        <v/>
      </c>
      <c r="F47" s="292" t="str">
        <f>IF(Badges!$AD877="C","/","")</f>
        <v/>
      </c>
      <c r="G47" s="292" t="str">
        <f>IF(Badges!$AD878="C","/","")</f>
        <v/>
      </c>
      <c r="H47" s="292" t="str">
        <f>IF(Badges!$AD879="C","/","")</f>
        <v/>
      </c>
      <c r="I47" s="293" t="str">
        <f>IF(Summary!$BB48="E","E","")</f>
        <v/>
      </c>
      <c r="J47" s="293" t="str">
        <f>IF(Summary!$BC48="Y","R","")</f>
        <v/>
      </c>
      <c r="L47" s="609"/>
      <c r="M47" s="609"/>
      <c r="N47" s="609"/>
      <c r="O47" s="609"/>
      <c r="P47" s="609"/>
      <c r="Q47" s="609"/>
      <c r="R47" s="617"/>
      <c r="S47" s="287"/>
      <c r="T47" s="288"/>
      <c r="U47" s="607"/>
      <c r="W47" s="476" t="str">
        <f>'Fun Patches'!C48</f>
        <v>&lt;List Patch Here&gt;</v>
      </c>
      <c r="X47" s="475" t="str">
        <f>IF(Summary!$BB156="E","E","")</f>
        <v/>
      </c>
      <c r="Y47" s="475" t="str">
        <f>IF(Summary!$BC156="Y","R","")</f>
        <v/>
      </c>
      <c r="AA47" s="472"/>
      <c r="AB47" s="287"/>
      <c r="AC47" s="288"/>
    </row>
    <row r="48" spans="2:29" ht="12.95" customHeight="1" thickBot="1">
      <c r="B48" s="360"/>
      <c r="C48" s="374" t="s">
        <v>1066</v>
      </c>
      <c r="D48" s="297" t="str">
        <f>IF(Badges!$AD882="C","/","")</f>
        <v/>
      </c>
      <c r="E48" s="297" t="str">
        <f>IF(Badges!$AD883="C","/","")</f>
        <v/>
      </c>
      <c r="F48" s="297" t="str">
        <f>IF(Badges!$AD884="C","/","")</f>
        <v/>
      </c>
      <c r="G48" s="297" t="str">
        <f>IF(Badges!$AD885="C","/","")</f>
        <v/>
      </c>
      <c r="H48" s="297" t="str">
        <f>IF(Badges!$AD886="C","/","")</f>
        <v/>
      </c>
      <c r="I48" s="298" t="str">
        <f>IF(Summary!$BB49="E","E","")</f>
        <v/>
      </c>
      <c r="J48" s="298" t="str">
        <f>IF(Summary!$BC49="Y","R","")</f>
        <v/>
      </c>
      <c r="L48" s="609"/>
      <c r="M48" s="609"/>
      <c r="N48" s="609"/>
      <c r="O48" s="609"/>
      <c r="P48" s="609"/>
      <c r="Q48" s="609"/>
      <c r="R48" s="617"/>
      <c r="S48" s="287"/>
      <c r="T48" s="288"/>
      <c r="U48" s="607"/>
      <c r="W48" s="476" t="str">
        <f>'Fun Patches'!C49</f>
        <v>&lt;List Patch Here&gt;</v>
      </c>
      <c r="X48" s="475" t="str">
        <f>IF(Summary!$BB157="E","E","")</f>
        <v/>
      </c>
      <c r="Y48" s="475" t="str">
        <f>IF(Summary!$BC157="Y","R","")</f>
        <v/>
      </c>
      <c r="AA48" s="472"/>
      <c r="AB48" s="287"/>
      <c r="AC48" s="288"/>
    </row>
    <row r="49" spans="2:29" ht="12.95" customHeight="1">
      <c r="B49" s="360"/>
      <c r="C49" s="385" t="s">
        <v>1067</v>
      </c>
      <c r="D49" s="292" t="str">
        <f>IF(Badges!$AD890="C","/","")</f>
        <v/>
      </c>
      <c r="E49" s="292" t="str">
        <f>IF(Badges!$AD891="C","/","")</f>
        <v/>
      </c>
      <c r="F49" s="292" t="str">
        <f>IF(Badges!$AD892="C","/","")</f>
        <v/>
      </c>
      <c r="G49" s="292" t="str">
        <f>IF(Badges!$AD893="C","/","")</f>
        <v/>
      </c>
      <c r="H49" s="292" t="str">
        <f>IF(Badges!$AD894="C","/","")</f>
        <v/>
      </c>
      <c r="I49" s="299" t="str">
        <f>IF(Summary!$BB51="E","E","")</f>
        <v/>
      </c>
      <c r="J49" s="299" t="str">
        <f>IF(Summary!$BC51="Y","R","")</f>
        <v/>
      </c>
      <c r="L49" s="610"/>
      <c r="M49" s="610"/>
      <c r="N49" s="610"/>
      <c r="O49" s="610"/>
      <c r="P49" s="610"/>
      <c r="Q49" s="610"/>
      <c r="R49" s="616"/>
      <c r="S49" s="287"/>
      <c r="T49" s="288"/>
      <c r="U49" s="607"/>
      <c r="W49" s="476" t="str">
        <f>'Fun Patches'!C50</f>
        <v>&lt;List Patch Here&gt;</v>
      </c>
      <c r="X49" s="475" t="str">
        <f>IF(Summary!$BB158="E","E","")</f>
        <v/>
      </c>
      <c r="Y49" s="475" t="str">
        <f>IF(Summary!$BC158="Y","R","")</f>
        <v/>
      </c>
      <c r="AA49" s="472"/>
      <c r="AB49" s="287"/>
      <c r="AC49" s="288"/>
    </row>
    <row r="50" spans="2:29" ht="12.95" customHeight="1">
      <c r="B50" s="360"/>
      <c r="C50" s="386" t="s">
        <v>1068</v>
      </c>
      <c r="D50" s="292" t="str">
        <f>IF(Badges!$AD897="C","/","")</f>
        <v/>
      </c>
      <c r="E50" s="292" t="str">
        <f>IF(Badges!$AD898="C","/","")</f>
        <v/>
      </c>
      <c r="F50" s="292" t="str">
        <f>IF(Badges!$AD899="C","/","")</f>
        <v/>
      </c>
      <c r="G50" s="292" t="str">
        <f>IF(Badges!$AD900="C","/","")</f>
        <v/>
      </c>
      <c r="H50" s="292" t="str">
        <f>IF(Badges!$AD901="C","/","")</f>
        <v/>
      </c>
      <c r="I50" s="293" t="str">
        <f>IF(Summary!$BB52="E","E","")</f>
        <v/>
      </c>
      <c r="J50" s="293" t="str">
        <f>IF(Summary!$BC52="Y","R","")</f>
        <v/>
      </c>
      <c r="L50" s="609"/>
      <c r="M50" s="609"/>
      <c r="N50" s="609"/>
      <c r="O50" s="609"/>
      <c r="P50" s="609"/>
      <c r="Q50" s="609"/>
      <c r="R50" s="617"/>
      <c r="S50" s="287"/>
      <c r="T50" s="288"/>
      <c r="U50" s="607"/>
      <c r="W50" s="476" t="str">
        <f>'Fun Patches'!C51</f>
        <v>&lt;List Patch Here&gt;</v>
      </c>
      <c r="X50" s="475" t="str">
        <f>IF(Summary!$BB159="E","E","")</f>
        <v/>
      </c>
      <c r="Y50" s="475" t="str">
        <f>IF(Summary!$BC159="Y","R","")</f>
        <v/>
      </c>
      <c r="AA50" s="472"/>
      <c r="AB50" s="287"/>
      <c r="AC50" s="288"/>
    </row>
    <row r="51" spans="2:29" ht="12.95" customHeight="1" thickBot="1">
      <c r="B51" s="360"/>
      <c r="C51" s="387" t="s">
        <v>1069</v>
      </c>
      <c r="D51" s="297" t="str">
        <f>IF(Badges!$AD904="C","/","")</f>
        <v/>
      </c>
      <c r="E51" s="297" t="str">
        <f>IF(Badges!$AD905="C","/","")</f>
        <v/>
      </c>
      <c r="F51" s="297" t="str">
        <f>IF(Badges!$AD906="C","/","")</f>
        <v/>
      </c>
      <c r="G51" s="297" t="str">
        <f>IF(Badges!$AD907="C","/","")</f>
        <v/>
      </c>
      <c r="H51" s="297" t="str">
        <f>IF(Badges!$AD908="C","/","")</f>
        <v/>
      </c>
      <c r="I51" s="298" t="str">
        <f>IF(Summary!$BB53="E","E","")</f>
        <v/>
      </c>
      <c r="J51" s="298" t="str">
        <f>IF(Summary!$BC53="Y","R","")</f>
        <v/>
      </c>
      <c r="L51" s="609"/>
      <c r="M51" s="609"/>
      <c r="N51" s="609"/>
      <c r="O51" s="609"/>
      <c r="P51" s="609"/>
      <c r="Q51" s="609"/>
      <c r="R51" s="617"/>
      <c r="S51" s="287"/>
      <c r="T51" s="288"/>
      <c r="U51" s="607"/>
      <c r="W51" s="476" t="str">
        <f>'Fun Patches'!C52</f>
        <v>&lt;List Patch Here&gt;</v>
      </c>
      <c r="X51" s="475" t="str">
        <f>IF(Summary!$BB160="E","E","")</f>
        <v/>
      </c>
      <c r="Y51" s="475" t="str">
        <f>IF(Summary!$BC160="Y","R","")</f>
        <v/>
      </c>
      <c r="AA51" s="472"/>
      <c r="AB51" s="287"/>
      <c r="AC51" s="288"/>
    </row>
    <row r="52" spans="2:29" ht="12.95" customHeight="1">
      <c r="B52" s="360"/>
      <c r="C52" s="370" t="s">
        <v>1070</v>
      </c>
      <c r="D52" s="292" t="str">
        <f>IF(Badges!$AD912="C","/","")</f>
        <v/>
      </c>
      <c r="E52" s="292" t="str">
        <f>IF(Badges!$AD913="C","/","")</f>
        <v/>
      </c>
      <c r="F52" s="292" t="str">
        <f>IF(Badges!$AD914="C","/","")</f>
        <v/>
      </c>
      <c r="G52" s="292" t="str">
        <f>IF(Badges!$AD915="C","/","")</f>
        <v/>
      </c>
      <c r="H52" s="292" t="str">
        <f>IF(Badges!$AD916="C","/","")</f>
        <v/>
      </c>
      <c r="I52" s="299" t="str">
        <f>IF(Summary!$BB55="E","E","")</f>
        <v/>
      </c>
      <c r="J52" s="299" t="str">
        <f>IF(Summary!$BC55="Y","R","")</f>
        <v/>
      </c>
      <c r="L52" s="610"/>
      <c r="M52" s="610"/>
      <c r="N52" s="610"/>
      <c r="O52" s="610"/>
      <c r="P52" s="610"/>
      <c r="Q52" s="610"/>
      <c r="R52" s="616"/>
      <c r="S52" s="287"/>
      <c r="T52" s="288"/>
      <c r="U52" s="607"/>
      <c r="W52" s="476" t="str">
        <f>'Fun Patches'!C53</f>
        <v>&lt;List Patch Here&gt;</v>
      </c>
      <c r="X52" s="475" t="str">
        <f>IF(Summary!$BB161="E","E","")</f>
        <v/>
      </c>
      <c r="Y52" s="475" t="str">
        <f>IF(Summary!$BC161="Y","R","")</f>
        <v/>
      </c>
      <c r="AA52" s="472"/>
      <c r="AB52" s="287"/>
      <c r="AC52" s="288"/>
    </row>
    <row r="53" spans="2:29" ht="12.95" customHeight="1">
      <c r="B53" s="360"/>
      <c r="C53" s="365" t="s">
        <v>1071</v>
      </c>
      <c r="D53" s="292" t="str">
        <f>IF(Badges!$AD919="C","/","")</f>
        <v/>
      </c>
      <c r="E53" s="292" t="str">
        <f>IF(Badges!$AD920="C","/","")</f>
        <v/>
      </c>
      <c r="F53" s="292" t="str">
        <f>IF(Badges!$AD921="C","/","")</f>
        <v/>
      </c>
      <c r="G53" s="292" t="str">
        <f>IF(Badges!$AD922="C","/","")</f>
        <v/>
      </c>
      <c r="H53" s="292" t="str">
        <f>IF(Badges!$AD923="C","/","")</f>
        <v/>
      </c>
      <c r="I53" s="293" t="str">
        <f>IF(Summary!$BB56="E","E","")</f>
        <v/>
      </c>
      <c r="J53" s="293" t="str">
        <f>IF(Summary!$BC56="Y","R","")</f>
        <v/>
      </c>
      <c r="L53" s="609"/>
      <c r="M53" s="609"/>
      <c r="N53" s="609"/>
      <c r="O53" s="609"/>
      <c r="P53" s="609"/>
      <c r="Q53" s="609"/>
      <c r="R53" s="617"/>
      <c r="S53" s="287"/>
      <c r="T53" s="288"/>
      <c r="U53" s="607"/>
      <c r="W53" s="477" t="str">
        <f>'Fun Patches'!C54</f>
        <v>&lt;List Patch Here&gt;</v>
      </c>
      <c r="X53" s="475" t="str">
        <f>IF(Summary!$BB162="E","E","")</f>
        <v/>
      </c>
      <c r="Y53" s="475" t="str">
        <f>IF(Summary!$BC162="Y","R","")</f>
        <v/>
      </c>
      <c r="AA53" s="472"/>
      <c r="AB53" s="287"/>
      <c r="AC53" s="288"/>
    </row>
    <row r="54" spans="2:29" ht="12.95" customHeight="1" thickBot="1">
      <c r="B54" s="360"/>
      <c r="C54" s="374" t="s">
        <v>1072</v>
      </c>
      <c r="D54" s="297" t="str">
        <f>IF(Badges!$AD926="C","/","")</f>
        <v/>
      </c>
      <c r="E54" s="297" t="str">
        <f>IF(Badges!$AD927="C","/","")</f>
        <v/>
      </c>
      <c r="F54" s="297" t="str">
        <f>IF(Badges!$AD928="C","/","")</f>
        <v/>
      </c>
      <c r="G54" s="297" t="str">
        <f>IF(Badges!$AD929="C","/","")</f>
        <v/>
      </c>
      <c r="H54" s="297" t="str">
        <f>IF(Badges!$AD930="C","/","")</f>
        <v/>
      </c>
      <c r="I54" s="298" t="str">
        <f>IF(Summary!$BB57="E","E","")</f>
        <v/>
      </c>
      <c r="J54" s="298" t="str">
        <f>IF(Summary!$BC57="Y","R","")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IF(Badges!$AD934="C","/","")</f>
        <v/>
      </c>
      <c r="E55" s="292" t="str">
        <f>IF(Badges!$AD935="C","/","")</f>
        <v/>
      </c>
      <c r="F55" s="292" t="str">
        <f>IF(Badges!$AD936="C","/","")</f>
        <v/>
      </c>
      <c r="G55" s="292" t="str">
        <f>IF(Badges!$AD937="C","/","")</f>
        <v/>
      </c>
      <c r="H55" s="292" t="str">
        <f>IF(Badges!$AD938="C","/","")</f>
        <v/>
      </c>
      <c r="I55" s="299" t="str">
        <f>IF(Summary!$BB59="E","E","")</f>
        <v/>
      </c>
      <c r="J55" s="299" t="str">
        <f>IF(Summary!$BC59="Y","R","")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IF(Badges!$AD941="C","/","")</f>
        <v/>
      </c>
      <c r="E56" s="292" t="str">
        <f>IF(Badges!$AD942="C","/","")</f>
        <v/>
      </c>
      <c r="F56" s="292" t="str">
        <f>IF(Badges!$AD943="C","/","")</f>
        <v/>
      </c>
      <c r="G56" s="292" t="str">
        <f>IF(Badges!$AD944="C","/","")</f>
        <v/>
      </c>
      <c r="H56" s="292" t="str">
        <f>IF(Badges!$AD945="C","/","")</f>
        <v/>
      </c>
      <c r="I56" s="293" t="str">
        <f>IF(Summary!$BB60="E","E","")</f>
        <v/>
      </c>
      <c r="J56" s="293" t="str">
        <f>IF(Summary!$BC60="Y","R","")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IF(Badges!$AD951="A","/","")</f>
        <v/>
      </c>
      <c r="E57" s="292" t="str">
        <f>IF(Badges!$AD954="A","/","")</f>
        <v/>
      </c>
      <c r="F57" s="292" t="str">
        <f>IF(Badges!$AD958="A","/","")</f>
        <v/>
      </c>
      <c r="G57" s="292" t="str">
        <f>IF(Badges!$AD962="A","/","")</f>
        <v/>
      </c>
      <c r="H57" s="292" t="str">
        <f>IF(Badges!$AD966="A","/","")</f>
        <v/>
      </c>
      <c r="I57" s="293" t="str">
        <f>IF(Summary!$BB61="E","E","")</f>
        <v/>
      </c>
      <c r="J57" s="293" t="str">
        <f>IF(Summary!$BC61="Y","R","")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IF('Age-Level'!$AD6="C","/","")</f>
        <v/>
      </c>
      <c r="E60" s="292" t="str">
        <f>IF('Age-Level'!$AD7="C","/","")</f>
        <v/>
      </c>
      <c r="F60" s="292" t="str">
        <f>IF('Age-Level'!$AD8="C","/","")</f>
        <v/>
      </c>
      <c r="G60" s="292" t="str">
        <f>IF('Age-Level'!$AD9="C","/","")</f>
        <v/>
      </c>
      <c r="H60" s="292" t="str">
        <f>IF('Age-Level'!$AD10="C","/","")</f>
        <v/>
      </c>
      <c r="I60" s="293" t="str">
        <f>IF(Summary!$BB98="E","E","")</f>
        <v/>
      </c>
      <c r="J60" s="293" t="str">
        <f>IF(Summary!$BC98="Y","R","")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IF('Age-Level'!$AD13="C","/","")</f>
        <v/>
      </c>
      <c r="E61" s="294" t="str">
        <f>IF('Age-Level'!$AD14="C","/","")</f>
        <v/>
      </c>
      <c r="F61" s="294" t="str">
        <f>IF('Age-Level'!$AD15="C","/","")</f>
        <v/>
      </c>
      <c r="G61" s="294" t="str">
        <f>IF('Age-Level'!$AD16="C","/","")</f>
        <v/>
      </c>
      <c r="H61" s="294" t="str">
        <f>IF('Age-Level'!$AD17="C","/","")</f>
        <v/>
      </c>
      <c r="I61" s="295" t="str">
        <f>IF(Summary!$BB99="E","E","")</f>
        <v/>
      </c>
      <c r="J61" s="295" t="str">
        <f>IF(Summary!$BC99="Y","R","")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IF('Age-Level'!$AD20="C","/","")</f>
        <v/>
      </c>
      <c r="E62" s="296" t="str">
        <f>IF('Age-Level'!$AD21="C","/","")</f>
        <v/>
      </c>
      <c r="F62" s="296" t="str">
        <f>IF('Age-Level'!$AD22="C","/","")</f>
        <v/>
      </c>
      <c r="G62" s="296" t="str">
        <f>IF('Age-Level'!$AD23="C","/","")</f>
        <v/>
      </c>
      <c r="H62" s="296" t="str">
        <f>IF('Age-Level'!$AD24="C","/","")</f>
        <v/>
      </c>
      <c r="I62" s="293" t="str">
        <f>IF(Summary!$BB100="E","E","")</f>
        <v/>
      </c>
      <c r="J62" s="293" t="str">
        <f>IF(Summary!$BC100="Y","R","")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IF('Age-Level'!$AD27="C","/","")</f>
        <v/>
      </c>
      <c r="E63" s="297" t="str">
        <f>IF('Age-Level'!$AD28="C","/","")</f>
        <v/>
      </c>
      <c r="F63" s="297" t="str">
        <f>IF('Age-Level'!$AD29="C","/","")</f>
        <v/>
      </c>
      <c r="G63" s="297" t="str">
        <f>IF('Age-Level'!$AD30="C","/","")</f>
        <v/>
      </c>
      <c r="H63" s="297" t="str">
        <f>IF('Age-Level'!$AD31="C","/","")</f>
        <v/>
      </c>
      <c r="I63" s="295" t="str">
        <f>IF(Summary!$BB101="E","E","")</f>
        <v/>
      </c>
      <c r="J63" s="295" t="str">
        <f>IF(Summary!$BC101="Y","R","")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IF('Age-Level'!$AD34="C","/","")</f>
        <v/>
      </c>
      <c r="E64" s="292" t="str">
        <f>IF('Age-Level'!$AD35="C","/","")</f>
        <v/>
      </c>
      <c r="F64" s="292" t="str">
        <f>IF('Age-Level'!$AD36="C","/","")</f>
        <v/>
      </c>
      <c r="G64" s="292" t="str">
        <f>IF('Age-Level'!$AD37="C","/","")</f>
        <v/>
      </c>
      <c r="H64" s="292" t="str">
        <f>IF('Age-Level'!$AD38="C","/","")</f>
        <v/>
      </c>
      <c r="I64" s="293" t="str">
        <f>IF(Summary!$BB102="E","E","")</f>
        <v/>
      </c>
      <c r="J64" s="293" t="str">
        <f>IF(Summary!$BC102="Y","R","")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IF(Summary!$BB103="E","E","")</f>
        <v/>
      </c>
      <c r="J65" s="295" t="str">
        <f>IF(Summary!$BC103="Y","R","")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IF('Age-Level'!$AD44="a","/","")</f>
        <v/>
      </c>
      <c r="E68" s="296" t="str">
        <f>IF('Age-Level'!$AD48="a","/","")</f>
        <v/>
      </c>
      <c r="F68" s="296" t="str">
        <f>IF('Age-Level'!$AD52="a","/","")</f>
        <v/>
      </c>
      <c r="G68" s="296" t="str">
        <f>IF('Age-Level'!$AD57="a","/","")</f>
        <v/>
      </c>
      <c r="H68" s="296" t="str">
        <f>IF('Age-Level'!$AD59="a","/","")</f>
        <v/>
      </c>
      <c r="I68" s="293" t="str">
        <f>IF(Summary!$BB104="E","E","")</f>
        <v/>
      </c>
      <c r="J68" s="293" t="str">
        <f>IF(Summary!$BC104="Y","R","")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IF('Age-Level'!$AD62="a","/","")</f>
        <v/>
      </c>
      <c r="E69" s="297" t="str">
        <f>IF('Age-Level'!$AD66="a","/","")</f>
        <v/>
      </c>
      <c r="F69" s="297" t="str">
        <f>IF('Age-Level'!$AD70="a","/","")</f>
        <v/>
      </c>
      <c r="G69" s="297" t="str">
        <f>IF('Age-Level'!$AD75="a","/","")</f>
        <v/>
      </c>
      <c r="H69" s="297" t="str">
        <f>IF('Age-Level'!$AD77="a","/","")</f>
        <v/>
      </c>
      <c r="I69" s="295" t="str">
        <f>IF(Summary!$BB105="E","E","")</f>
        <v/>
      </c>
      <c r="J69" s="295" t="str">
        <f>IF(Summary!$BC105="Y","R","")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IF('Age-Level'!$AD80="a","/","")</f>
        <v/>
      </c>
      <c r="E70" s="296" t="str">
        <f>IF('Age-Level'!$AD84="a","/","")</f>
        <v/>
      </c>
      <c r="F70" s="296" t="str">
        <f>IF('Age-Level'!$AD88="a","/","")</f>
        <v/>
      </c>
      <c r="G70" s="296" t="str">
        <f>IF('Age-Level'!$AD93="a","/","")</f>
        <v/>
      </c>
      <c r="H70" s="296" t="str">
        <f>IF('Age-Level'!$AD95="a","/","")</f>
        <v/>
      </c>
      <c r="I70" s="293" t="str">
        <f>IF(Summary!$BB106="E","E","")</f>
        <v/>
      </c>
      <c r="J70" s="293" t="str">
        <f>IF(Summary!$BC106="Y","R","")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IF('Age-Level'!$AD98="a","/","")</f>
        <v/>
      </c>
      <c r="E71" s="297" t="str">
        <f>IF('Age-Level'!$AD102="a","/","")</f>
        <v/>
      </c>
      <c r="F71" s="297" t="str">
        <f>IF('Age-Level'!$AD106="a","/","")</f>
        <v/>
      </c>
      <c r="G71" s="297" t="str">
        <f>IF('Age-Level'!$AD111="a","/","")</f>
        <v/>
      </c>
      <c r="H71" s="297" t="str">
        <f>IF('Age-Level'!$AD113="a","/","")</f>
        <v/>
      </c>
      <c r="I71" s="295" t="str">
        <f>IF(Summary!$BB107="E","E","")</f>
        <v/>
      </c>
      <c r="J71" s="295" t="str">
        <f>IF(Summary!$BC107="Y","R","")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IF(Bridging!$AD10="A","/","")</f>
        <v/>
      </c>
      <c r="G72" s="296" t="str">
        <f>IF(Bridging!$AD14="A","/","")</f>
        <v/>
      </c>
      <c r="H72" s="296" t="str">
        <f>IF(Bridging!$AD16="A","/","")</f>
        <v/>
      </c>
      <c r="I72" s="295" t="str">
        <f>IF(Summary!$BB96="E","E","")</f>
        <v/>
      </c>
      <c r="J72" s="295" t="str">
        <f>IF(Summary!$BC96="Y","R","")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bgspbJR3unhUz1dWoCmXzzSuddQUcSbd/Zu5hrRq3thqgc1/+xX+1dCUOFjnHcmhIpAhcDgfjU135dbsqhviiQ==" saltValue="AwEgxWWih5hpK8wHLbKNeg=="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5" priority="3">
      <formula>LEFT($U$1,8)&lt;&gt;"Brownie_"</formula>
    </cfRule>
  </conditionalFormatting>
  <conditionalFormatting sqref="T1:W1">
    <cfRule type="expression" dxfId="14" priority="2">
      <formula>LEFT($U$1,8)="Brownie_"</formula>
    </cfRule>
  </conditionalFormatting>
  <conditionalFormatting sqref="C1">
    <cfRule type="expression" dxfId="13" priority="1">
      <formula>LEFT($U$1,8)&lt;&gt;"Brownie_"</formula>
    </cfRule>
  </conditionalFormatting>
  <conditionalFormatting sqref="L46:L90 W54:W75 AA4:AA75">
    <cfRule type="duplicateValues" dxfId="12"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2F701-1BA3-4060-9EE6-DB28D028EEDF}">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Brownie_28</v>
      </c>
      <c r="U1" s="349" t="str">
        <f ca="1">MID(CELL("filename",A1),FIND(IF(ISERROR(FIND("]",CELL("filename",A1))),"$","]"),CELL("filename",A1))+1,256)</f>
        <v>Brownie_28</v>
      </c>
      <c r="W1" s="350" t="str">
        <f ca="1">IF(T1&lt;&gt;"",T1,"")</f>
        <v>Brownie_28</v>
      </c>
      <c r="X1" s="351"/>
      <c r="Y1" s="351"/>
      <c r="Z1" s="352"/>
      <c r="AA1" s="353"/>
      <c r="AB1" s="351"/>
      <c r="AC1" s="351"/>
      <c r="AD1" s="352"/>
    </row>
    <row r="2" spans="2:30" ht="12.95" customHeight="1">
      <c r="T2" s="357"/>
    </row>
    <row r="3" spans="2:30" ht="12.95" customHeight="1"/>
    <row r="4" spans="2:30" ht="12.95" customHeight="1">
      <c r="B4" s="360"/>
      <c r="C4" s="361" t="s">
        <v>130</v>
      </c>
      <c r="D4" s="292" t="str">
        <f>IF(Badges!$AE11="A","/","")</f>
        <v/>
      </c>
      <c r="E4" s="292" t="str">
        <f>IF(Badges!$AE15="A","/","")</f>
        <v/>
      </c>
      <c r="F4" s="292" t="str">
        <f>IF(Badges!$AE19="A","/","")</f>
        <v/>
      </c>
      <c r="G4" s="292" t="str">
        <f>IF(Badges!$AE23="A","/","")</f>
        <v/>
      </c>
      <c r="H4" s="292" t="str">
        <f>IF(Badges!$AE27="A","/","")</f>
        <v/>
      </c>
      <c r="I4" s="293" t="str">
        <f>IF(Summary!$BD4="E","E","")</f>
        <v/>
      </c>
      <c r="J4" s="293" t="str">
        <f>IF(Summary!$BE4="Y","R","")</f>
        <v/>
      </c>
      <c r="K4" s="285" t="str">
        <f>IF(COUNT(#REF!)=4,MAX(#REF!),"")</f>
        <v/>
      </c>
      <c r="L4" s="360"/>
      <c r="M4" s="362" t="s">
        <v>897</v>
      </c>
      <c r="N4" s="363"/>
      <c r="O4" s="363"/>
      <c r="P4" s="363"/>
      <c r="Q4" s="363"/>
      <c r="R4" s="364"/>
      <c r="S4" s="293" t="str">
        <f>IF(Summary!$BD67="E","E","")</f>
        <v/>
      </c>
      <c r="T4" s="293" t="str">
        <f>IF(Summary!$BE67="Y","R","")</f>
        <v/>
      </c>
      <c r="W4" s="474" t="str">
        <f>'Fun Patches'!C5</f>
        <v>&lt;List Patch Here&gt;</v>
      </c>
      <c r="X4" s="475" t="str">
        <f>IF(Summary!$BD113="E","E","")</f>
        <v/>
      </c>
      <c r="Y4" s="475" t="str">
        <f>IF(Summary!$BE113="Y","R","")</f>
        <v/>
      </c>
      <c r="AA4" s="286"/>
      <c r="AB4" s="283"/>
      <c r="AC4" s="284"/>
    </row>
    <row r="5" spans="2:30" ht="12.95" customHeight="1">
      <c r="B5" s="360"/>
      <c r="C5" s="365" t="s">
        <v>152</v>
      </c>
      <c r="D5" s="292" t="str">
        <f>IF(Badges!$AE34="A","/","")</f>
        <v/>
      </c>
      <c r="E5" s="292" t="str">
        <f>IF(Badges!$AE38="A","/","")</f>
        <v/>
      </c>
      <c r="F5" s="292" t="str">
        <f>IF(Badges!$AE42="A","/","")</f>
        <v/>
      </c>
      <c r="G5" s="292" t="str">
        <f>IF(Badges!$AE46="A","/","")</f>
        <v/>
      </c>
      <c r="H5" s="292" t="str">
        <f>IF(Badges!$AE50="A","/","")</f>
        <v/>
      </c>
      <c r="I5" s="293" t="str">
        <f>IF(Summary!$BD5="E","E","")</f>
        <v/>
      </c>
      <c r="J5" s="293" t="str">
        <f>IF(Summary!$BE5="Y","R","")</f>
        <v/>
      </c>
      <c r="L5" s="360"/>
      <c r="M5" s="366" t="s">
        <v>1085</v>
      </c>
      <c r="N5" s="367"/>
      <c r="O5" s="367"/>
      <c r="P5" s="367"/>
      <c r="Q5" s="367"/>
      <c r="R5" s="368"/>
      <c r="S5" s="301" t="str">
        <f>IF(Summary!$BD64="E","E","")</f>
        <v/>
      </c>
      <c r="T5" s="301" t="str">
        <f>IF(Summary!$BE64="Y","R","")</f>
        <v/>
      </c>
      <c r="W5" s="476" t="str">
        <f>'Fun Patches'!C6</f>
        <v>&lt;List Patch Here&gt;</v>
      </c>
      <c r="X5" s="475" t="str">
        <f>IF(Summary!$BD114="E","E","")</f>
        <v/>
      </c>
      <c r="Y5" s="475" t="str">
        <f>IF(Summary!$BE114="Y","R","")</f>
        <v/>
      </c>
      <c r="AA5" s="472"/>
      <c r="AB5" s="287"/>
      <c r="AC5" s="288"/>
    </row>
    <row r="6" spans="2:30" ht="12.95" customHeight="1" thickBot="1">
      <c r="B6" s="360"/>
      <c r="C6" s="369" t="s">
        <v>193</v>
      </c>
      <c r="D6" s="297" t="str">
        <f>IF(Badges!$AE80="A","/","")</f>
        <v/>
      </c>
      <c r="E6" s="297" t="str">
        <f>IF(Badges!$AE84="A","/","")</f>
        <v/>
      </c>
      <c r="F6" s="297" t="str">
        <f>IF(Badges!$AE88="A","/","")</f>
        <v/>
      </c>
      <c r="G6" s="297" t="str">
        <f>IF(Badges!$AE92="A","/","")</f>
        <v/>
      </c>
      <c r="H6" s="297" t="str">
        <f>IF(Badges!$AE96="A","/","")</f>
        <v/>
      </c>
      <c r="I6" s="295" t="str">
        <f>IF(Summary!$BD7="E","E","")</f>
        <v/>
      </c>
      <c r="J6" s="295" t="str">
        <f>IF(Summary!$BE7="Y","R","")</f>
        <v/>
      </c>
      <c r="L6" s="360"/>
      <c r="M6" s="366" t="s">
        <v>1086</v>
      </c>
      <c r="N6" s="367"/>
      <c r="O6" s="367"/>
      <c r="P6" s="367"/>
      <c r="Q6" s="367"/>
      <c r="R6" s="368"/>
      <c r="S6" s="301" t="str">
        <f>IF(Summary!$BD65="E","E","")</f>
        <v/>
      </c>
      <c r="T6" s="301" t="str">
        <f>IF(Summary!$BE65="Y","R","")</f>
        <v/>
      </c>
      <c r="W6" s="476" t="str">
        <f>'Fun Patches'!C7</f>
        <v>&lt;List Patch Here&gt;</v>
      </c>
      <c r="X6" s="475" t="str">
        <f>IF(Summary!$BD115="E","E","")</f>
        <v/>
      </c>
      <c r="Y6" s="475" t="str">
        <f>IF(Summary!$BE115="Y","R","")</f>
        <v/>
      </c>
      <c r="AA6" s="472"/>
      <c r="AB6" s="287"/>
      <c r="AC6" s="288"/>
    </row>
    <row r="7" spans="2:30" ht="12.95" customHeight="1" thickBot="1">
      <c r="B7" s="360"/>
      <c r="C7" s="370" t="s">
        <v>233</v>
      </c>
      <c r="D7" s="292" t="str">
        <f>IF(Badges!$AE126="A","/","")</f>
        <v/>
      </c>
      <c r="E7" s="292" t="str">
        <f>IF(Badges!$AE130="A","/","")</f>
        <v/>
      </c>
      <c r="F7" s="292" t="str">
        <f>IF(Badges!$AE134="A","/","")</f>
        <v/>
      </c>
      <c r="G7" s="292" t="str">
        <f>IF(Badges!$AE138="A","/","")</f>
        <v/>
      </c>
      <c r="H7" s="292" t="str">
        <f>IF(Badges!$AE142="A","/","")</f>
        <v/>
      </c>
      <c r="I7" s="293" t="str">
        <f>IF(Summary!$BD9="E","E","")</f>
        <v/>
      </c>
      <c r="J7" s="293" t="str">
        <f>IF(Summary!$BE9="Y","R","")</f>
        <v/>
      </c>
      <c r="L7" s="360"/>
      <c r="M7" s="371" t="s">
        <v>1087</v>
      </c>
      <c r="N7" s="372"/>
      <c r="O7" s="372"/>
      <c r="P7" s="372"/>
      <c r="Q7" s="372"/>
      <c r="R7" s="373"/>
      <c r="S7" s="295" t="str">
        <f>IF(Summary!$BD66="E","E","")</f>
        <v/>
      </c>
      <c r="T7" s="295" t="str">
        <f>IF(Summary!$BE66="Y","R","")</f>
        <v/>
      </c>
      <c r="U7" s="354" t="str">
        <f>IF(COUNTIF(S4:S7,"E")=4,"C"," ")</f>
        <v xml:space="preserve"> </v>
      </c>
      <c r="W7" s="476" t="str">
        <f>'Fun Patches'!C8</f>
        <v>&lt;List Patch Here&gt;</v>
      </c>
      <c r="X7" s="475" t="str">
        <f>IF(Summary!$BD116="E","E","")</f>
        <v/>
      </c>
      <c r="Y7" s="475" t="str">
        <f>IF(Summary!$BE116="Y","R","")</f>
        <v/>
      </c>
      <c r="AA7" s="472"/>
      <c r="AB7" s="287"/>
      <c r="AC7" s="288"/>
    </row>
    <row r="8" spans="2:30" ht="12.95" customHeight="1">
      <c r="B8" s="360"/>
      <c r="C8" s="365" t="s">
        <v>254</v>
      </c>
      <c r="D8" s="334" t="str">
        <f>IF(Badges!$AE149="A","/","")</f>
        <v/>
      </c>
      <c r="E8" s="334" t="str">
        <f>IF(Badges!$AE153="A","/","")</f>
        <v/>
      </c>
      <c r="F8" s="334" t="str">
        <f>IF(Badges!$AE157="A","/","")</f>
        <v/>
      </c>
      <c r="G8" s="334" t="str">
        <f>IF(Badges!$AE161="A","/","")</f>
        <v/>
      </c>
      <c r="H8" s="334" t="str">
        <f>IF(Badges!$AE165="A","/","")</f>
        <v/>
      </c>
      <c r="I8" s="301" t="str">
        <f>IF(Summary!$BD10="E","E","")</f>
        <v/>
      </c>
      <c r="J8" s="301" t="str">
        <f>IF(Summary!$BE10="Y","R","")</f>
        <v/>
      </c>
      <c r="L8" s="360"/>
      <c r="M8" s="362" t="s">
        <v>1054</v>
      </c>
      <c r="N8" s="363"/>
      <c r="O8" s="363"/>
      <c r="P8" s="363"/>
      <c r="Q8" s="363"/>
      <c r="R8" s="364"/>
      <c r="S8" s="293" t="str">
        <f>IF(Summary!$BD72="E","E","")</f>
        <v/>
      </c>
      <c r="T8" s="293" t="str">
        <f>IF(Summary!$BE72="Y","R","")</f>
        <v/>
      </c>
      <c r="W8" s="476" t="str">
        <f>'Fun Patches'!C9</f>
        <v>&lt;List Patch Here&gt;</v>
      </c>
      <c r="X8" s="475" t="str">
        <f>IF(Summary!$BD117="E","E","")</f>
        <v/>
      </c>
      <c r="Y8" s="475" t="str">
        <f>IF(Summary!$BE117="Y","R","")</f>
        <v/>
      </c>
      <c r="AA8" s="472"/>
      <c r="AB8" s="287"/>
      <c r="AC8" s="288"/>
    </row>
    <row r="9" spans="2:30" ht="12.95" customHeight="1" thickBot="1">
      <c r="B9" s="360"/>
      <c r="C9" s="374" t="s">
        <v>275</v>
      </c>
      <c r="D9" s="297" t="str">
        <f>IF(Badges!$AE172="A","/","")</f>
        <v/>
      </c>
      <c r="E9" s="297" t="str">
        <f>IF(Badges!$AE176="A","/","")</f>
        <v/>
      </c>
      <c r="F9" s="297" t="str">
        <f>IF(Badges!$AE180="A","/","")</f>
        <v/>
      </c>
      <c r="G9" s="297" t="str">
        <f>IF(Badges!$AE184="A","/","")</f>
        <v/>
      </c>
      <c r="H9" s="297" t="str">
        <f>IF(Badges!$AE188="A","/","")</f>
        <v/>
      </c>
      <c r="I9" s="295" t="str">
        <f>IF(Summary!$BD11="E","E","")</f>
        <v/>
      </c>
      <c r="J9" s="295" t="str">
        <f>IF(Summary!$BE11="Y","R","")</f>
        <v/>
      </c>
      <c r="L9" s="360"/>
      <c r="M9" s="366" t="s">
        <v>1088</v>
      </c>
      <c r="N9" s="367"/>
      <c r="O9" s="367"/>
      <c r="P9" s="367"/>
      <c r="Q9" s="367"/>
      <c r="R9" s="368"/>
      <c r="S9" s="301" t="str">
        <f>IF(Summary!$BD69="E","E","")</f>
        <v/>
      </c>
      <c r="T9" s="301" t="str">
        <f>IF(Summary!$BE69="Y","R","")</f>
        <v/>
      </c>
      <c r="W9" s="476" t="str">
        <f>'Fun Patches'!C10</f>
        <v>&lt;List Patch Here&gt;</v>
      </c>
      <c r="X9" s="475" t="str">
        <f>IF(Summary!$BD118="E","E","")</f>
        <v/>
      </c>
      <c r="Y9" s="475" t="str">
        <f>IF(Summary!$BE118="Y","R","")</f>
        <v/>
      </c>
      <c r="AA9" s="472"/>
      <c r="AB9" s="287"/>
      <c r="AC9" s="288"/>
    </row>
    <row r="10" spans="2:30" ht="12.95" customHeight="1">
      <c r="B10" s="360"/>
      <c r="C10" s="361" t="s">
        <v>278</v>
      </c>
      <c r="D10" s="292" t="str">
        <f>IF(Badges!$AE195="A","/","")</f>
        <v/>
      </c>
      <c r="E10" s="292" t="str">
        <f>IF(Badges!$AE199="A","/","")</f>
        <v/>
      </c>
      <c r="F10" s="292" t="str">
        <f>IF(Badges!$AE202="A","/","")</f>
        <v/>
      </c>
      <c r="G10" s="292" t="str">
        <f>IF(Badges!$AE206="A","/","")</f>
        <v/>
      </c>
      <c r="H10" s="292" t="str">
        <f>IF(Badges!$AE210="A","/","")</f>
        <v/>
      </c>
      <c r="I10" s="293" t="str">
        <f>IF(Summary!$BD12="E","E","")</f>
        <v/>
      </c>
      <c r="J10" s="293" t="str">
        <f>IF(Summary!$BE12="Y","R","")</f>
        <v/>
      </c>
      <c r="K10" s="285" t="str">
        <f>IF(COUNT(#REF!)=4,MAX(#REF!),"")</f>
        <v/>
      </c>
      <c r="L10" s="360"/>
      <c r="M10" s="366" t="s">
        <v>1089</v>
      </c>
      <c r="N10" s="367"/>
      <c r="O10" s="367"/>
      <c r="P10" s="367"/>
      <c r="Q10" s="367"/>
      <c r="R10" s="368"/>
      <c r="S10" s="301" t="str">
        <f>IF(Summary!$BD70="E","E","")</f>
        <v/>
      </c>
      <c r="T10" s="301" t="str">
        <f>IF(Summary!$BE70="Y","R","")</f>
        <v/>
      </c>
      <c r="W10" s="476" t="str">
        <f>'Fun Patches'!C11</f>
        <v>&lt;List Patch Here&gt;</v>
      </c>
      <c r="X10" s="475" t="str">
        <f>IF(Summary!$BD119="E","E","")</f>
        <v/>
      </c>
      <c r="Y10" s="475" t="str">
        <f>IF(Summary!$BE119="Y","R","")</f>
        <v/>
      </c>
      <c r="AA10" s="472"/>
      <c r="AB10" s="287"/>
      <c r="AC10" s="288"/>
    </row>
    <row r="11" spans="2:30" ht="12.95" customHeight="1" thickBot="1">
      <c r="B11" s="360"/>
      <c r="C11" s="365" t="s">
        <v>297</v>
      </c>
      <c r="D11" s="334" t="str">
        <f>IF(Badges!$AE217="A","/","")</f>
        <v/>
      </c>
      <c r="E11" s="334" t="str">
        <f>IF(Badges!$AE221="A","/","")</f>
        <v/>
      </c>
      <c r="F11" s="334" t="str">
        <f>IF(Badges!$AE225="A","/","")</f>
        <v/>
      </c>
      <c r="G11" s="334" t="str">
        <f>IF(Badges!$AE229="A","/","")</f>
        <v/>
      </c>
      <c r="H11" s="334" t="str">
        <f>IF(Badges!$AE233="A","/","")</f>
        <v/>
      </c>
      <c r="I11" s="301" t="str">
        <f>IF(Summary!$BD13="E","E","")</f>
        <v/>
      </c>
      <c r="J11" s="301" t="str">
        <f>IF(Summary!$BE13="Y","R","")</f>
        <v/>
      </c>
      <c r="L11" s="360"/>
      <c r="M11" s="375" t="s">
        <v>1090</v>
      </c>
      <c r="N11" s="376"/>
      <c r="O11" s="376"/>
      <c r="P11" s="376"/>
      <c r="Q11" s="376"/>
      <c r="R11" s="377"/>
      <c r="S11" s="298" t="str">
        <f>IF(Summary!$BD71="E","E","")</f>
        <v/>
      </c>
      <c r="T11" s="298" t="str">
        <f>IF(Summary!$BE71="Y","R","")</f>
        <v/>
      </c>
      <c r="U11" s="354" t="str">
        <f>IF(COUNTIF(S8:S11,"E")=4,"C"," ")</f>
        <v xml:space="preserve"> </v>
      </c>
      <c r="W11" s="476" t="str">
        <f>'Fun Patches'!C12</f>
        <v>&lt;List Patch Here&gt;</v>
      </c>
      <c r="X11" s="475" t="str">
        <f>IF(Summary!$BD120="E","E","")</f>
        <v/>
      </c>
      <c r="Y11" s="475" t="str">
        <f>IF(Summary!$BE120="Y","R","")</f>
        <v/>
      </c>
      <c r="AA11" s="472"/>
      <c r="AB11" s="287"/>
      <c r="AC11" s="288"/>
    </row>
    <row r="12" spans="2:30" ht="12.95" customHeight="1" thickBot="1">
      <c r="B12" s="360"/>
      <c r="C12" s="365" t="s">
        <v>319</v>
      </c>
      <c r="D12" s="297" t="str">
        <f>IF(Badges!$AE263="A","/","")</f>
        <v/>
      </c>
      <c r="E12" s="297" t="str">
        <f>IF(Badges!$AE267="A","/","")</f>
        <v/>
      </c>
      <c r="F12" s="297" t="str">
        <f>IF(Badges!$AE271="A","/","")</f>
        <v/>
      </c>
      <c r="G12" s="297" t="str">
        <f>IF(Badges!$AE275="A","/","")</f>
        <v/>
      </c>
      <c r="H12" s="297" t="str">
        <f>IF(Badges!$AE279="A","/","")</f>
        <v/>
      </c>
      <c r="I12" s="295" t="str">
        <f>IF(Summary!$BD15="E","E","")</f>
        <v/>
      </c>
      <c r="J12" s="295" t="str">
        <f>IF(Summary!$BE15="Y","R","")</f>
        <v/>
      </c>
      <c r="L12" s="360"/>
      <c r="M12" s="378" t="s">
        <v>1055</v>
      </c>
      <c r="N12" s="379"/>
      <c r="O12" s="379"/>
      <c r="P12" s="379"/>
      <c r="Q12" s="379"/>
      <c r="R12" s="380"/>
      <c r="S12" s="299" t="str">
        <f>IF(Summary!$BD77="E","E","")</f>
        <v/>
      </c>
      <c r="T12" s="299" t="str">
        <f>IF(Summary!$BE77="Y","R","")</f>
        <v/>
      </c>
      <c r="W12" s="476" t="str">
        <f>'Fun Patches'!C13</f>
        <v>&lt;List Patch Here&gt;</v>
      </c>
      <c r="X12" s="475" t="str">
        <f>IF(Summary!$BD121="E","E","")</f>
        <v/>
      </c>
      <c r="Y12" s="475" t="str">
        <f>IF(Summary!$BE121="Y","R","")</f>
        <v/>
      </c>
      <c r="AA12" s="472"/>
      <c r="AB12" s="287"/>
      <c r="AC12" s="288"/>
    </row>
    <row r="13" spans="2:30" ht="12.95" customHeight="1">
      <c r="B13" s="360"/>
      <c r="C13" s="370" t="s">
        <v>372</v>
      </c>
      <c r="D13" s="292" t="str">
        <f>IF(Badges!$AE322="A","/","")</f>
        <v/>
      </c>
      <c r="E13" s="292" t="str">
        <f>IF(Badges!$AE326="A","/","")</f>
        <v/>
      </c>
      <c r="F13" s="292" t="str">
        <f>IF(Badges!$AE330="A","/","")</f>
        <v/>
      </c>
      <c r="G13" s="292" t="str">
        <f>IF(Badges!$AE334="A","/","")</f>
        <v/>
      </c>
      <c r="H13" s="292" t="str">
        <f>IF(Badges!$AE338="A","/","")</f>
        <v/>
      </c>
      <c r="I13" s="293" t="str">
        <f>IF(Summary!$BD18="E","E","")</f>
        <v/>
      </c>
      <c r="J13" s="293" t="str">
        <f>IF(Summary!$BE18="Y","R","")</f>
        <v/>
      </c>
      <c r="L13" s="360"/>
      <c r="M13" s="366" t="s">
        <v>925</v>
      </c>
      <c r="N13" s="367"/>
      <c r="O13" s="367"/>
      <c r="P13" s="367"/>
      <c r="Q13" s="367"/>
      <c r="R13" s="368"/>
      <c r="S13" s="301" t="str">
        <f>IF(Summary!$BD74="E","E","")</f>
        <v/>
      </c>
      <c r="T13" s="301" t="str">
        <f>IF(Summary!$BE74="Y","R","")</f>
        <v/>
      </c>
      <c r="W13" s="476" t="str">
        <f>'Fun Patches'!C14</f>
        <v>&lt;List Patch Here&gt;</v>
      </c>
      <c r="X13" s="475" t="str">
        <f>IF(Summary!$BD122="E","E","")</f>
        <v/>
      </c>
      <c r="Y13" s="475" t="str">
        <f>IF(Summary!$BE122="Y","R","")</f>
        <v/>
      </c>
      <c r="AA13" s="472"/>
      <c r="AB13" s="287"/>
      <c r="AC13" s="288"/>
    </row>
    <row r="14" spans="2:30" ht="12.95" customHeight="1">
      <c r="B14" s="360"/>
      <c r="C14" s="365" t="s">
        <v>393</v>
      </c>
      <c r="D14" s="334" t="str">
        <f>IF(Badges!$AE345="A","/","")</f>
        <v/>
      </c>
      <c r="E14" s="334" t="str">
        <f>IF(Badges!$AE349="A","/","")</f>
        <v/>
      </c>
      <c r="F14" s="334" t="str">
        <f>IF(Badges!$AE353="A","/","")</f>
        <v/>
      </c>
      <c r="G14" s="334" t="str">
        <f>IF(Badges!$AE357="A","/","")</f>
        <v/>
      </c>
      <c r="H14" s="334" t="str">
        <f>IF(Badges!$AE361="A","/","")</f>
        <v/>
      </c>
      <c r="I14" s="301" t="str">
        <f>IF(Summary!$BD19="E","E","")</f>
        <v/>
      </c>
      <c r="J14" s="301" t="str">
        <f>IF(Summary!$BE19="Y","R","")</f>
        <v/>
      </c>
      <c r="K14" s="285" t="str">
        <f>IF(COUNT(#REF!)=4,MAX(#REF!),"")</f>
        <v/>
      </c>
      <c r="L14" s="360"/>
      <c r="M14" s="366" t="s">
        <v>927</v>
      </c>
      <c r="N14" s="367"/>
      <c r="O14" s="367"/>
      <c r="P14" s="367"/>
      <c r="Q14" s="367"/>
      <c r="R14" s="368"/>
      <c r="S14" s="301" t="str">
        <f>IF(Summary!$BD75="E","E","")</f>
        <v/>
      </c>
      <c r="T14" s="301" t="str">
        <f>IF(Summary!$BE75="Y","R","")</f>
        <v/>
      </c>
      <c r="W14" s="476" t="str">
        <f>'Fun Patches'!C15</f>
        <v>&lt;List Patch Here&gt;</v>
      </c>
      <c r="X14" s="475" t="str">
        <f>IF(Summary!$BD123="E","E","")</f>
        <v/>
      </c>
      <c r="Y14" s="475" t="str">
        <f>IF(Summary!$BE123="Y","R","")</f>
        <v/>
      </c>
      <c r="AA14" s="472"/>
      <c r="AB14" s="287"/>
      <c r="AC14" s="288"/>
    </row>
    <row r="15" spans="2:30" ht="12.95" customHeight="1" thickBot="1">
      <c r="B15" s="360"/>
      <c r="C15" s="374" t="s">
        <v>414</v>
      </c>
      <c r="D15" s="297" t="str">
        <f>IF(Badges!$AE368="A","/","")</f>
        <v/>
      </c>
      <c r="E15" s="297" t="str">
        <f>IF(Badges!$AE372="A","/","")</f>
        <v/>
      </c>
      <c r="F15" s="297" t="str">
        <f>IF(Badges!$AE376="A","/","")</f>
        <v/>
      </c>
      <c r="G15" s="297" t="str">
        <f>IF(Badges!$AE380="A","/","")</f>
        <v/>
      </c>
      <c r="H15" s="297" t="str">
        <f>IF(Badges!$AE384="A","/","")</f>
        <v/>
      </c>
      <c r="I15" s="295" t="str">
        <f>IF(Summary!$BD20="E","E","")</f>
        <v/>
      </c>
      <c r="J15" s="295" t="str">
        <f>IF(Summary!$BE20="Y","R","")</f>
        <v/>
      </c>
      <c r="L15" s="360"/>
      <c r="M15" s="371" t="s">
        <v>929</v>
      </c>
      <c r="N15" s="372"/>
      <c r="O15" s="372"/>
      <c r="P15" s="372"/>
      <c r="Q15" s="372"/>
      <c r="R15" s="373"/>
      <c r="S15" s="295" t="str">
        <f>IF(Summary!$BD76="E","E","")</f>
        <v/>
      </c>
      <c r="T15" s="295" t="str">
        <f>IF(Summary!$BE76="Y","R","")</f>
        <v/>
      </c>
      <c r="U15" s="354" t="str">
        <f>IF(COUNTIF(S12:S15,"E")=4,"C"," ")</f>
        <v xml:space="preserve"> </v>
      </c>
      <c r="W15" s="476" t="str">
        <f>'Fun Patches'!C16</f>
        <v>&lt;List Patch Here&gt;</v>
      </c>
      <c r="X15" s="475" t="str">
        <f>IF(Summary!$BD124="E","E","")</f>
        <v/>
      </c>
      <c r="Y15" s="475" t="str">
        <f>IF(Summary!$BE124="Y","R","")</f>
        <v/>
      </c>
      <c r="AA15" s="472"/>
      <c r="AB15" s="287"/>
      <c r="AC15" s="288"/>
    </row>
    <row r="16" spans="2:30" ht="12.95" customHeight="1">
      <c r="B16" s="360"/>
      <c r="C16" s="365" t="s">
        <v>435</v>
      </c>
      <c r="D16" s="292" t="str">
        <f>IF(Badges!$AE391="A","/","")</f>
        <v/>
      </c>
      <c r="E16" s="292" t="str">
        <f>IF(Badges!$AE395="A","/","")</f>
        <v/>
      </c>
      <c r="F16" s="292" t="str">
        <f>IF(Badges!$AE399="A","/","")</f>
        <v/>
      </c>
      <c r="G16" s="292" t="str">
        <f>IF(Badges!$AE403="A","/","")</f>
        <v/>
      </c>
      <c r="H16" s="292" t="str">
        <f>IF(Badges!$AE407="A","/","")</f>
        <v/>
      </c>
      <c r="I16" s="293" t="str">
        <f>IF(Summary!$BD21="E","E","")</f>
        <v/>
      </c>
      <c r="J16" s="293" t="str">
        <f>IF(Summary!$BE21="Y","R","")</f>
        <v/>
      </c>
      <c r="L16" s="360"/>
      <c r="M16" s="361" t="s">
        <v>1056</v>
      </c>
      <c r="N16" s="292" t="str">
        <f>IF(Badges!$AE240="A","/","")</f>
        <v/>
      </c>
      <c r="O16" s="292" t="str">
        <f>IF(Badges!$AE244="A","/","")</f>
        <v/>
      </c>
      <c r="P16" s="292" t="str">
        <f>IF(Badges!$AE248="A","/","")</f>
        <v/>
      </c>
      <c r="Q16" s="292" t="str">
        <f>IF(Badges!$AE252="A","/","")</f>
        <v/>
      </c>
      <c r="R16" s="292" t="str">
        <f>IF(Badges!$AE256="A","/","")</f>
        <v/>
      </c>
      <c r="S16" s="293" t="str">
        <f>IF(Summary!$BD14="E","E","")</f>
        <v/>
      </c>
      <c r="T16" s="293" t="str">
        <f>IF(Summary!$BE14="Y","R","")</f>
        <v/>
      </c>
      <c r="W16" s="476" t="str">
        <f>'Fun Patches'!C17</f>
        <v>&lt;List Patch Here&gt;</v>
      </c>
      <c r="X16" s="475" t="str">
        <f>IF(Summary!$BD125="E","E","")</f>
        <v/>
      </c>
      <c r="Y16" s="475" t="str">
        <f>IF(Summary!$BE125="Y","R","")</f>
        <v/>
      </c>
      <c r="AA16" s="472"/>
      <c r="AB16" s="287"/>
      <c r="AC16" s="288"/>
    </row>
    <row r="17" spans="2:29" ht="12.95" customHeight="1">
      <c r="B17" s="360"/>
      <c r="C17" s="365" t="s">
        <v>456</v>
      </c>
      <c r="D17" s="334" t="str">
        <f>IF(Badges!$AE414="A","/","")</f>
        <v/>
      </c>
      <c r="E17" s="334" t="str">
        <f>IF(Badges!$AE418="A","/","")</f>
        <v/>
      </c>
      <c r="F17" s="334" t="str">
        <f>IF(Badges!$AE422="A","/","")</f>
        <v/>
      </c>
      <c r="G17" s="334" t="str">
        <f>IF(Badges!$AE426="A","/","")</f>
        <v/>
      </c>
      <c r="H17" s="334" t="str">
        <f>IF(Badges!$AE430="A","/","")</f>
        <v/>
      </c>
      <c r="I17" s="301" t="str">
        <f>IF(Summary!$BD22="E","E","")</f>
        <v/>
      </c>
      <c r="J17" s="301" t="str">
        <f>IF(Summary!$BE22="Y","R","")</f>
        <v/>
      </c>
      <c r="L17" s="360"/>
      <c r="M17" s="365" t="s">
        <v>1057</v>
      </c>
      <c r="N17" s="292" t="str">
        <f>IF(Badges!$AE299="A","/","")</f>
        <v/>
      </c>
      <c r="O17" s="292" t="str">
        <f>IF(Badges!$AE303="A","/","")</f>
        <v/>
      </c>
      <c r="P17" s="292" t="str">
        <f>IF(Badges!$AE307="A","/","")</f>
        <v/>
      </c>
      <c r="Q17" s="292" t="str">
        <f>IF(Badges!$AE311="A","/","")</f>
        <v/>
      </c>
      <c r="R17" s="292" t="str">
        <f>IF(Badges!$AE315="A","/","")</f>
        <v/>
      </c>
      <c r="S17" s="293" t="str">
        <f>IF(Summary!$BD17="E","E","")</f>
        <v/>
      </c>
      <c r="T17" s="293" t="str">
        <f>IF(Summary!$BE17="Y","R","")</f>
        <v/>
      </c>
      <c r="W17" s="476" t="str">
        <f>'Fun Patches'!C18</f>
        <v>&lt;List Patch Here&gt;</v>
      </c>
      <c r="X17" s="475" t="str">
        <f>IF(Summary!$BD126="E","E","")</f>
        <v/>
      </c>
      <c r="Y17" s="475" t="str">
        <f>IF(Summary!$BE126="Y","R","")</f>
        <v/>
      </c>
      <c r="AA17" s="472"/>
      <c r="AB17" s="287"/>
      <c r="AC17" s="288"/>
    </row>
    <row r="18" spans="2:29" ht="12.95" customHeight="1" thickBot="1">
      <c r="B18" s="360"/>
      <c r="C18" s="365" t="s">
        <v>477</v>
      </c>
      <c r="D18" s="297" t="str">
        <f>IF(Badges!$AE437="A","/","")</f>
        <v/>
      </c>
      <c r="E18" s="297" t="str">
        <f>IF(Badges!$AE441="A","/","")</f>
        <v/>
      </c>
      <c r="F18" s="297" t="str">
        <f>IF(Badges!$AE445="A","/","")</f>
        <v/>
      </c>
      <c r="G18" s="297" t="str">
        <f>IF(Badges!$AE449="A","/","")</f>
        <v/>
      </c>
      <c r="H18" s="297" t="str">
        <f>IF(Badges!$AE453="A","/","")</f>
        <v/>
      </c>
      <c r="I18" s="295" t="str">
        <f>IF(Summary!$BD23="E","E","")</f>
        <v/>
      </c>
      <c r="J18" s="295" t="str">
        <f>IF(Summary!$BE23="Y","R","")</f>
        <v/>
      </c>
      <c r="K18" s="285" t="str">
        <f>IF(COUNT(#REF!)=4,MAX(#REF!),"")</f>
        <v/>
      </c>
      <c r="L18" s="360"/>
      <c r="M18" s="365" t="s">
        <v>1058</v>
      </c>
      <c r="N18" s="292" t="str">
        <f>IF(Badges!$AE57="A","/","")</f>
        <v/>
      </c>
      <c r="O18" s="292" t="str">
        <f>IF(Badges!$AE61="A","/","")</f>
        <v/>
      </c>
      <c r="P18" s="292" t="str">
        <f>IF(Badges!$AE65="A","/","")</f>
        <v/>
      </c>
      <c r="Q18" s="292" t="str">
        <f>IF(Badges!$AE69="A","/","")</f>
        <v/>
      </c>
      <c r="R18" s="292" t="str">
        <f>IF(Badges!$AE73="A","/","")</f>
        <v/>
      </c>
      <c r="S18" s="293" t="str">
        <f>IF(Summary!$BD6="E","E","")</f>
        <v/>
      </c>
      <c r="T18" s="293" t="str">
        <f>IF(Summary!$BE6="Y","R","")</f>
        <v/>
      </c>
      <c r="W18" s="476" t="str">
        <f>'Fun Patches'!C19</f>
        <v>&lt;List Patch Here&gt;</v>
      </c>
      <c r="X18" s="475" t="str">
        <f>IF(Summary!$BD127="E","E","")</f>
        <v/>
      </c>
      <c r="Y18" s="475" t="str">
        <f>IF(Summary!$BE127="Y","R","")</f>
        <v/>
      </c>
      <c r="AA18" s="472"/>
      <c r="AB18" s="287"/>
      <c r="AC18" s="288"/>
    </row>
    <row r="19" spans="2:29" ht="12.95" customHeight="1" thickBot="1">
      <c r="B19" s="360"/>
      <c r="C19" s="370" t="s">
        <v>530</v>
      </c>
      <c r="D19" s="292" t="str">
        <f>IF(Badges!$AE496="A","/","")</f>
        <v/>
      </c>
      <c r="E19" s="292" t="str">
        <f>IF(Badges!$AE500="A","/","")</f>
        <v/>
      </c>
      <c r="F19" s="292" t="str">
        <f>IF(Badges!$AE504="A","/","")</f>
        <v/>
      </c>
      <c r="G19" s="292" t="str">
        <f>IF(Badges!$AE508="A","/","")</f>
        <v/>
      </c>
      <c r="H19" s="292" t="str">
        <f>IF(Badges!$AE512="A","/","")</f>
        <v/>
      </c>
      <c r="I19" s="293" t="str">
        <f>IF(Summary!$BD26="E","E","")</f>
        <v/>
      </c>
      <c r="J19" s="293" t="str">
        <f>IF(Summary!$BE26="Y","R","")</f>
        <v/>
      </c>
      <c r="L19" s="360"/>
      <c r="M19" s="381" t="s">
        <v>1091</v>
      </c>
      <c r="N19" s="376"/>
      <c r="O19" s="376"/>
      <c r="P19" s="376"/>
      <c r="Q19" s="376"/>
      <c r="R19" s="377"/>
      <c r="S19" s="295" t="str">
        <f>IF(Summary!$BD78="E","E","")</f>
        <v/>
      </c>
      <c r="T19" s="295" t="str">
        <f>IF(Summary!$BE78="Y","R","")</f>
        <v/>
      </c>
      <c r="U19" s="354" t="str">
        <f>IF(COUNTIF(S16:S19,"E")=4,"C"," ")</f>
        <v xml:space="preserve"> </v>
      </c>
      <c r="W19" s="476" t="str">
        <f>'Fun Patches'!C20</f>
        <v>&lt;List Patch Here&gt;</v>
      </c>
      <c r="X19" s="475" t="str">
        <f>IF(Summary!$BD128="E","E","")</f>
        <v/>
      </c>
      <c r="Y19" s="475" t="str">
        <f>IF(Summary!$BE128="Y","R","")</f>
        <v/>
      </c>
      <c r="AA19" s="472"/>
      <c r="AB19" s="287"/>
      <c r="AC19" s="288"/>
    </row>
    <row r="20" spans="2:29" ht="12.95" customHeight="1">
      <c r="B20" s="360"/>
      <c r="C20" s="365" t="s">
        <v>551</v>
      </c>
      <c r="D20" s="334" t="str">
        <f>IF(Badges!$AE519="A","/","")</f>
        <v/>
      </c>
      <c r="E20" s="334" t="str">
        <f>IF(Badges!$AE523="A","/","")</f>
        <v/>
      </c>
      <c r="F20" s="334" t="str">
        <f>IF(Badges!$AE527="A","/","")</f>
        <v/>
      </c>
      <c r="G20" s="334" t="str">
        <f>IF(Badges!$AE531="A","/","")</f>
        <v/>
      </c>
      <c r="H20" s="334" t="str">
        <f>IF(Badges!$AE535="A","/","")</f>
        <v/>
      </c>
      <c r="I20" s="301" t="str">
        <f>IF(Summary!$BD27="E","E","")</f>
        <v/>
      </c>
      <c r="J20" s="301" t="str">
        <f>IF(Summary!$BE27="Y","R","")</f>
        <v/>
      </c>
      <c r="L20" s="360"/>
      <c r="M20" s="378" t="s">
        <v>935</v>
      </c>
      <c r="N20" s="379"/>
      <c r="O20" s="379"/>
      <c r="P20" s="379"/>
      <c r="Q20" s="379"/>
      <c r="R20" s="380"/>
      <c r="S20" s="293" t="str">
        <f>IF(Summary!$BD79="E","E","")</f>
        <v/>
      </c>
      <c r="T20" s="293" t="str">
        <f>IF(Summary!$BE79="Y","R","")</f>
        <v/>
      </c>
      <c r="W20" s="476" t="str">
        <f>'Fun Patches'!C21</f>
        <v>&lt;List Patch Here&gt;</v>
      </c>
      <c r="X20" s="475" t="str">
        <f>IF(Summary!$BD129="E","E","")</f>
        <v/>
      </c>
      <c r="Y20" s="475" t="str">
        <f>IF(Summary!$BE129="Y","R","")</f>
        <v/>
      </c>
      <c r="AA20" s="472"/>
      <c r="AB20" s="287"/>
      <c r="AC20" s="288"/>
    </row>
    <row r="21" spans="2:29" ht="12.95" customHeight="1" thickBot="1">
      <c r="B21" s="360"/>
      <c r="C21" s="374" t="s">
        <v>572</v>
      </c>
      <c r="D21" s="297" t="str">
        <f>IF(Badges!$AE542="A","/","")</f>
        <v/>
      </c>
      <c r="E21" s="297" t="str">
        <f>IF(Badges!$AE546="A","/","")</f>
        <v/>
      </c>
      <c r="F21" s="297" t="str">
        <f>IF(Badges!$AE550="A","/","")</f>
        <v/>
      </c>
      <c r="G21" s="297" t="str">
        <f>IF(Badges!$AE554="A","/","")</f>
        <v/>
      </c>
      <c r="H21" s="297" t="str">
        <f>IF(Badges!$AE558="A","/","")</f>
        <v/>
      </c>
      <c r="I21" s="295" t="str">
        <f>IF(Summary!$BD28="E","E","")</f>
        <v/>
      </c>
      <c r="J21" s="295" t="str">
        <f>IF(Summary!$BE28="Y","R","")</f>
        <v/>
      </c>
      <c r="L21" s="360"/>
      <c r="M21" s="371" t="s">
        <v>1092</v>
      </c>
      <c r="N21" s="372"/>
      <c r="O21" s="372"/>
      <c r="P21" s="372"/>
      <c r="Q21" s="372"/>
      <c r="R21" s="373"/>
      <c r="S21" s="295" t="str">
        <f>IF(Summary!$BD80="E","E","")</f>
        <v/>
      </c>
      <c r="T21" s="295" t="str">
        <f>IF(Summary!$BE80="Y","R","")</f>
        <v/>
      </c>
      <c r="U21" s="354" t="str">
        <f>IF(COUNTIF(S20:S21,"E")=2,"C"," ")</f>
        <v xml:space="preserve"> </v>
      </c>
      <c r="W21" s="476" t="str">
        <f>'Fun Patches'!C22</f>
        <v>&lt;List Patch Here&gt;</v>
      </c>
      <c r="X21" s="475" t="str">
        <f>IF(Summary!$BD130="E","E","")</f>
        <v/>
      </c>
      <c r="Y21" s="475" t="str">
        <f>IF(Summary!$BE130="Y","R","")</f>
        <v/>
      </c>
      <c r="AA21" s="472"/>
      <c r="AB21" s="287"/>
      <c r="AC21" s="288"/>
    </row>
    <row r="22" spans="2:29" ht="12.95" customHeight="1">
      <c r="B22" s="360"/>
      <c r="C22" s="365" t="s">
        <v>593</v>
      </c>
      <c r="D22" s="292" t="str">
        <f>IF(Badges!$AE565="A","/","")</f>
        <v/>
      </c>
      <c r="E22" s="292" t="str">
        <f>IF(Badges!$AE569="A","/","")</f>
        <v/>
      </c>
      <c r="F22" s="292" t="str">
        <f>IF(Badges!$AE573="A","/","")</f>
        <v/>
      </c>
      <c r="G22" s="292" t="str">
        <f>IF(Badges!$AE577="A","/","")</f>
        <v/>
      </c>
      <c r="H22" s="292" t="str">
        <f>IF(Badges!$AE581="A","/","")</f>
        <v/>
      </c>
      <c r="I22" s="293" t="str">
        <f>IF(Summary!$BD29="E","E","")</f>
        <v/>
      </c>
      <c r="J22" s="293" t="str">
        <f>IF(Summary!$BE29="Y","R","")</f>
        <v/>
      </c>
      <c r="K22" s="285" t="str">
        <f>IF(COUNT(#REF!)=2,MAX(#REF!),"")</f>
        <v/>
      </c>
      <c r="L22" s="360"/>
      <c r="M22" s="362" t="s">
        <v>942</v>
      </c>
      <c r="N22" s="363"/>
      <c r="O22" s="363"/>
      <c r="P22" s="363"/>
      <c r="Q22" s="363"/>
      <c r="R22" s="364"/>
      <c r="S22" s="293" t="str">
        <f>IF(Summary!$BD81="E","E","")</f>
        <v/>
      </c>
      <c r="T22" s="293" t="str">
        <f>IF(Summary!$BE81="Y","R","")</f>
        <v/>
      </c>
      <c r="U22" s="354" t="str">
        <f>IF(COUNTIF(S22:S23,"E")=2,"C"," ")</f>
        <v xml:space="preserve"> </v>
      </c>
      <c r="W22" s="476" t="str">
        <f>'Fun Patches'!C23</f>
        <v>&lt;List Patch Here&gt;</v>
      </c>
      <c r="X22" s="475" t="str">
        <f>IF(Summary!$BD131="E","E","")</f>
        <v/>
      </c>
      <c r="Y22" s="475" t="str">
        <f>IF(Summary!$BE131="Y","R","")</f>
        <v/>
      </c>
      <c r="AA22" s="472"/>
      <c r="AB22" s="287"/>
      <c r="AC22" s="288"/>
    </row>
    <row r="23" spans="2:29" ht="12.95" customHeight="1" thickBot="1">
      <c r="B23" s="360"/>
      <c r="C23" s="365" t="s">
        <v>614</v>
      </c>
      <c r="D23" s="334" t="str">
        <f>IF(Badges!$AE588="A","/","")</f>
        <v/>
      </c>
      <c r="E23" s="334" t="str">
        <f>IF(Badges!$AE592="A","/","")</f>
        <v/>
      </c>
      <c r="F23" s="334" t="str">
        <f>IF(Badges!$AE596="A","/","")</f>
        <v/>
      </c>
      <c r="G23" s="334" t="str">
        <f>IF(Badges!$AE600="A","/","")</f>
        <v/>
      </c>
      <c r="H23" s="334" t="str">
        <f>IF(Badges!$AE604="A","/","")</f>
        <v/>
      </c>
      <c r="I23" s="301" t="str">
        <f>IF(Summary!$BD30="E","E","")</f>
        <v/>
      </c>
      <c r="J23" s="301" t="str">
        <f>IF(Summary!$BE30="Y","R","")</f>
        <v/>
      </c>
      <c r="L23" s="360"/>
      <c r="M23" s="375" t="s">
        <v>1093</v>
      </c>
      <c r="N23" s="376"/>
      <c r="O23" s="376"/>
      <c r="P23" s="376"/>
      <c r="Q23" s="376"/>
      <c r="R23" s="377"/>
      <c r="S23" s="295" t="str">
        <f>IF(Summary!$BD82="E","E","")</f>
        <v/>
      </c>
      <c r="T23" s="295" t="str">
        <f>IF(Summary!$BE82="Y","R","")</f>
        <v/>
      </c>
      <c r="U23" s="354" t="str">
        <f>IF(COUNTIF(S24:S25,"E")=2,"C"," ")</f>
        <v xml:space="preserve"> </v>
      </c>
      <c r="W23" s="476" t="str">
        <f>'Fun Patches'!C24</f>
        <v>&lt;List Patch Here&gt;</v>
      </c>
      <c r="X23" s="475" t="str">
        <f>IF(Summary!$BD132="E","E","")</f>
        <v/>
      </c>
      <c r="Y23" s="475" t="str">
        <f>IF(Summary!$BE132="Y","R","")</f>
        <v/>
      </c>
      <c r="AA23" s="472"/>
      <c r="AB23" s="287"/>
      <c r="AC23" s="288"/>
    </row>
    <row r="24" spans="2:29" ht="12.95" customHeight="1" thickBot="1">
      <c r="B24" s="360"/>
      <c r="C24" s="365" t="s">
        <v>635</v>
      </c>
      <c r="D24" s="297" t="str">
        <f>IF(Badges!$AE611="A","/","")</f>
        <v/>
      </c>
      <c r="E24" s="297" t="str">
        <f>IF(Badges!$AE615="A","/","")</f>
        <v/>
      </c>
      <c r="F24" s="297" t="str">
        <f>IF(Badges!$AE619="A","/","")</f>
        <v/>
      </c>
      <c r="G24" s="297" t="str">
        <f>IF(Badges!$AE623="A","/","")</f>
        <v/>
      </c>
      <c r="H24" s="297" t="str">
        <f>IF(Badges!$AE627="A","/","")</f>
        <v/>
      </c>
      <c r="I24" s="295" t="str">
        <f>IF(Summary!$BD31="E","E","")</f>
        <v/>
      </c>
      <c r="J24" s="295" t="str">
        <f>IF(Summary!$BE31="Y","R","")</f>
        <v/>
      </c>
      <c r="K24" s="285" t="str">
        <f>IF(COUNT(#REF!)=2,MAX(#REF!),"")</f>
        <v/>
      </c>
      <c r="L24" s="360"/>
      <c r="M24" s="378" t="s">
        <v>948</v>
      </c>
      <c r="N24" s="379"/>
      <c r="O24" s="379"/>
      <c r="P24" s="379"/>
      <c r="Q24" s="379"/>
      <c r="R24" s="380"/>
      <c r="S24" s="293" t="str">
        <f>IF(Summary!$BD83="E","E","")</f>
        <v/>
      </c>
      <c r="T24" s="293" t="str">
        <f>IF(Summary!$BE83="Y","R","")</f>
        <v/>
      </c>
      <c r="U24" s="439"/>
      <c r="W24" s="476" t="str">
        <f>'Fun Patches'!C25</f>
        <v>&lt;List Patch Here&gt;</v>
      </c>
      <c r="X24" s="475" t="str">
        <f>IF(Summary!$BD133="E","E","")</f>
        <v/>
      </c>
      <c r="Y24" s="475" t="str">
        <f>IF(Summary!$BE133="Y","R","")</f>
        <v/>
      </c>
      <c r="AA24" s="472"/>
      <c r="AB24" s="287"/>
      <c r="AC24" s="288"/>
    </row>
    <row r="25" spans="2:29" ht="12.95" customHeight="1">
      <c r="B25" s="360"/>
      <c r="C25" s="370" t="s">
        <v>655</v>
      </c>
      <c r="D25" s="292" t="str">
        <f>IF(Badges!$AE634="A","/","")</f>
        <v/>
      </c>
      <c r="E25" s="292" t="str">
        <f>IF(Badges!$AE638="A","/","")</f>
        <v/>
      </c>
      <c r="F25" s="292" t="str">
        <f>IF(Badges!$AE642="A","/","")</f>
        <v/>
      </c>
      <c r="G25" s="292" t="str">
        <f>IF(Badges!$AE646="A","/","")</f>
        <v/>
      </c>
      <c r="H25" s="292" t="str">
        <f>IF(Badges!$AE650="A","/","")</f>
        <v/>
      </c>
      <c r="I25" s="293" t="str">
        <f>IF(Summary!$BD32="E","E","")</f>
        <v/>
      </c>
      <c r="J25" s="293" t="str">
        <f>IF(Summary!$BE32="Y","R","")</f>
        <v/>
      </c>
      <c r="L25" s="360"/>
      <c r="M25" s="375" t="s">
        <v>1094</v>
      </c>
      <c r="N25" s="376"/>
      <c r="O25" s="376"/>
      <c r="P25" s="376"/>
      <c r="Q25" s="376"/>
      <c r="R25" s="377"/>
      <c r="S25" s="293" t="str">
        <f>IF(Summary!$BD84="E","E","")</f>
        <v/>
      </c>
      <c r="T25" s="293" t="str">
        <f>IF(Summary!$BE84="Y","R","")</f>
        <v/>
      </c>
      <c r="U25" s="607" t="s">
        <v>1136</v>
      </c>
      <c r="W25" s="476" t="str">
        <f>'Fun Patches'!C26</f>
        <v>&lt;List Patch Here&gt;</v>
      </c>
      <c r="X25" s="475" t="str">
        <f>IF(Summary!$BD134="E","E","")</f>
        <v/>
      </c>
      <c r="Y25" s="475" t="str">
        <f>IF(Summary!$BE134="Y","R","")</f>
        <v/>
      </c>
      <c r="AA25" s="472"/>
      <c r="AB25" s="287"/>
      <c r="AC25" s="288"/>
    </row>
    <row r="26" spans="2:29" ht="12.95" customHeight="1">
      <c r="B26" s="360"/>
      <c r="C26" s="365" t="s">
        <v>692</v>
      </c>
      <c r="D26" s="334" t="str">
        <f>IF(Badges!$AE680="A","/","")</f>
        <v/>
      </c>
      <c r="E26" s="334" t="str">
        <f>IF(Badges!$AE684="A","/","")</f>
        <v/>
      </c>
      <c r="F26" s="334" t="str">
        <f>IF(Badges!$AE688="A","/","")</f>
        <v/>
      </c>
      <c r="G26" s="334" t="str">
        <f>IF(Badges!$AE692="A","/","")</f>
        <v/>
      </c>
      <c r="H26" s="334" t="str">
        <f>IF(Badges!$AE696="A","/","")</f>
        <v/>
      </c>
      <c r="I26" s="301" t="str">
        <f>IF(Summary!$BD34="E","E","")</f>
        <v/>
      </c>
      <c r="J26" s="301" t="str">
        <f>IF(Summary!$BE34="Y","R","")</f>
        <v/>
      </c>
      <c r="K26" s="285" t="str">
        <f>IF(COUNT(#REF!)=2,MAX(#REF!),"")</f>
        <v/>
      </c>
      <c r="L26" s="398"/>
      <c r="M26" s="398"/>
      <c r="N26" s="399"/>
      <c r="O26" s="399"/>
      <c r="P26" s="399"/>
      <c r="Q26" s="399"/>
      <c r="R26" s="399"/>
      <c r="S26" s="470"/>
      <c r="T26" s="470"/>
      <c r="U26" s="607"/>
      <c r="W26" s="476" t="str">
        <f>'Fun Patches'!C27</f>
        <v>&lt;List Patch Here&gt;</v>
      </c>
      <c r="X26" s="475" t="str">
        <f>IF(Summary!$BD135="E","E","")</f>
        <v/>
      </c>
      <c r="Y26" s="475" t="str">
        <f>IF(Summary!$BE135="Y","R","")</f>
        <v/>
      </c>
      <c r="AA26" s="472"/>
      <c r="AB26" s="287"/>
      <c r="AC26" s="288"/>
    </row>
    <row r="27" spans="2:29" ht="12.95" customHeight="1" thickBot="1">
      <c r="B27" s="360"/>
      <c r="C27" s="374" t="s">
        <v>713</v>
      </c>
      <c r="D27" s="297" t="str">
        <f>IF(Badges!$AE703="A","/","")</f>
        <v/>
      </c>
      <c r="E27" s="297" t="str">
        <f>IF(Badges!$AE707="A","/","")</f>
        <v/>
      </c>
      <c r="F27" s="297" t="str">
        <f>IF(Badges!$AE711="A","/","")</f>
        <v/>
      </c>
      <c r="G27" s="297" t="str">
        <f>IF(Badges!$AE715="A","/","")</f>
        <v/>
      </c>
      <c r="H27" s="297" t="str">
        <f>IF(Badges!$AE719="A","/","")</f>
        <v/>
      </c>
      <c r="I27" s="295" t="str">
        <f>IF(Summary!$BD35="E","E","")</f>
        <v/>
      </c>
      <c r="J27" s="295" t="str">
        <f>IF(Summary!$BE35="Y","R","")</f>
        <v/>
      </c>
      <c r="L27" s="300"/>
      <c r="M27" s="300"/>
      <c r="N27" s="300"/>
      <c r="O27" s="300"/>
      <c r="P27" s="300"/>
      <c r="Q27" s="300"/>
      <c r="R27" s="300"/>
      <c r="S27" s="307"/>
      <c r="T27" s="307"/>
      <c r="U27" s="607"/>
      <c r="W27" s="476" t="str">
        <f>'Fun Patches'!C28</f>
        <v>&lt;List Patch Here&gt;</v>
      </c>
      <c r="X27" s="475" t="str">
        <f>IF(Summary!$BD136="E","E","")</f>
        <v/>
      </c>
      <c r="Y27" s="475" t="str">
        <f>IF(Summary!$BE136="Y","R","")</f>
        <v/>
      </c>
      <c r="AA27" s="472"/>
      <c r="AB27" s="287"/>
      <c r="AC27" s="288"/>
    </row>
    <row r="28" spans="2:29" ht="12.95" customHeight="1">
      <c r="B28" s="360"/>
      <c r="C28" s="365" t="s">
        <v>734</v>
      </c>
      <c r="D28" s="292" t="str">
        <f>IF(Badges!$AE726="A","/","")</f>
        <v/>
      </c>
      <c r="E28" s="292" t="str">
        <f>IF(Badges!$AE730="A","/","")</f>
        <v/>
      </c>
      <c r="F28" s="292" t="str">
        <f>IF(Badges!$AE734="A","/","")</f>
        <v/>
      </c>
      <c r="G28" s="292" t="str">
        <f>IF(Badges!$AE738="A","/","")</f>
        <v/>
      </c>
      <c r="H28" s="292" t="str">
        <f>IF(Badges!$AE742="A","/","")</f>
        <v/>
      </c>
      <c r="I28" s="293" t="str">
        <f>IF(Summary!$BD36="E","E","")</f>
        <v/>
      </c>
      <c r="J28" s="293" t="str">
        <f>IF(Summary!$BE36="Y","R","")</f>
        <v/>
      </c>
      <c r="L28" s="611" t="str">
        <f>'Age-Level'!C117</f>
        <v>Investiture</v>
      </c>
      <c r="M28" s="611"/>
      <c r="N28" s="611"/>
      <c r="O28" s="611"/>
      <c r="P28" s="611"/>
      <c r="Q28" s="611"/>
      <c r="R28" s="613"/>
      <c r="S28" s="293" t="str">
        <f>IF(Summary!$BD108="E","E","")</f>
        <v/>
      </c>
      <c r="T28" s="293" t="str">
        <f>IF(Summary!$BE108="Y","R","")</f>
        <v/>
      </c>
      <c r="U28" s="607"/>
      <c r="W28" s="476" t="str">
        <f>'Fun Patches'!C29</f>
        <v>&lt;List Patch Here&gt;</v>
      </c>
      <c r="X28" s="475" t="str">
        <f>IF(Summary!$BD137="E","E","")</f>
        <v/>
      </c>
      <c r="Y28" s="475" t="str">
        <f>IF(Summary!$BE137="Y","R","")</f>
        <v/>
      </c>
      <c r="AA28" s="472"/>
      <c r="AB28" s="287"/>
      <c r="AC28" s="288"/>
    </row>
    <row r="29" spans="2:29" ht="12.95" customHeight="1">
      <c r="B29" s="360"/>
      <c r="C29" s="365" t="s">
        <v>1059</v>
      </c>
      <c r="D29" s="334" t="str">
        <f>IF(Badges!$AE103="A","/","")</f>
        <v/>
      </c>
      <c r="E29" s="334" t="str">
        <f>IF(Badges!$AE107="A","/","")</f>
        <v/>
      </c>
      <c r="F29" s="334" t="str">
        <f>IF(Badges!$AE111="A","/","")</f>
        <v/>
      </c>
      <c r="G29" s="334" t="str">
        <f>IF(Badges!$AE115="A","/","")</f>
        <v/>
      </c>
      <c r="H29" s="334" t="str">
        <f>IF(Badges!$AE119="A","/","")</f>
        <v/>
      </c>
      <c r="I29" s="301" t="str">
        <f>IF(Summary!$BD8="E","E","")</f>
        <v/>
      </c>
      <c r="J29" s="301" t="str">
        <f>IF(Summary!$BE8="Y","R","")</f>
        <v/>
      </c>
      <c r="L29" s="611" t="str">
        <f>'Age-Level'!C118</f>
        <v>Rededication (1st year)</v>
      </c>
      <c r="M29" s="611"/>
      <c r="N29" s="611"/>
      <c r="O29" s="611"/>
      <c r="P29" s="611"/>
      <c r="Q29" s="611"/>
      <c r="R29" s="613"/>
      <c r="S29" s="293" t="str">
        <f>IF(Summary!$BD109="E","E","")</f>
        <v/>
      </c>
      <c r="T29" s="293" t="str">
        <f>IF(Summary!$BE109="Y","R","")</f>
        <v/>
      </c>
      <c r="U29" s="607"/>
      <c r="W29" s="476" t="str">
        <f>'Fun Patches'!C30</f>
        <v>&lt;List Patch Here&gt;</v>
      </c>
      <c r="X29" s="475" t="str">
        <f>IF(Summary!$BD138="E","E","")</f>
        <v/>
      </c>
      <c r="Y29" s="475" t="str">
        <f>IF(Summary!$BE138="Y","R","")</f>
        <v/>
      </c>
      <c r="AA29" s="472"/>
      <c r="AB29" s="287"/>
      <c r="AC29" s="288"/>
    </row>
    <row r="30" spans="2:29" ht="12.95" customHeight="1" thickBot="1">
      <c r="B30" s="360"/>
      <c r="C30" s="369" t="s">
        <v>1095</v>
      </c>
      <c r="D30" s="297" t="str">
        <f>IF(Badges!$AE749="A","/","")</f>
        <v/>
      </c>
      <c r="E30" s="297" t="str">
        <f>IF(Badges!$AE753="A","/","")</f>
        <v/>
      </c>
      <c r="F30" s="297" t="str">
        <f>IF(Badges!$AE757="A","/","")</f>
        <v/>
      </c>
      <c r="G30" s="297" t="str">
        <f>IF(Badges!$AE761="A","/","")</f>
        <v/>
      </c>
      <c r="H30" s="297" t="str">
        <f>IF(Badges!$AE765="A","/","")</f>
        <v/>
      </c>
      <c r="I30" s="295" t="str">
        <f>IF(Summary!$BD37="E","E","")</f>
        <v/>
      </c>
      <c r="J30" s="295" t="str">
        <f>IF(Summary!$BE37="Y","R","")</f>
        <v/>
      </c>
      <c r="L30" s="611" t="str">
        <f>'Age-Level'!C119</f>
        <v>Rededication (2nd year)</v>
      </c>
      <c r="M30" s="611"/>
      <c r="N30" s="611"/>
      <c r="O30" s="611"/>
      <c r="P30" s="611"/>
      <c r="Q30" s="611"/>
      <c r="R30" s="613"/>
      <c r="S30" s="293" t="str">
        <f>IF(Summary!$BD110="E","E","")</f>
        <v/>
      </c>
      <c r="T30" s="293" t="str">
        <f>IF(Summary!$BE110="Y","R","")</f>
        <v/>
      </c>
      <c r="U30" s="607"/>
      <c r="W30" s="476" t="str">
        <f>'Fun Patches'!C31</f>
        <v>&lt;List Patch Here&gt;</v>
      </c>
      <c r="X30" s="475" t="str">
        <f>IF(Summary!$BD139="E","E","")</f>
        <v/>
      </c>
      <c r="Y30" s="475" t="str">
        <f>IF(Summary!$BE139="Y","R","")</f>
        <v/>
      </c>
      <c r="AA30" s="472"/>
      <c r="AB30" s="287"/>
      <c r="AC30" s="288"/>
    </row>
    <row r="31" spans="2:29" ht="12.95" customHeight="1">
      <c r="B31" s="360"/>
      <c r="C31" s="370" t="s">
        <v>756</v>
      </c>
      <c r="D31" s="292" t="str">
        <f>IF(Badges!$AE772="A","/","")</f>
        <v/>
      </c>
      <c r="E31" s="292" t="str">
        <f>IF(Badges!$AE776="A","/","")</f>
        <v/>
      </c>
      <c r="F31" s="292" t="str">
        <f>IF(Badges!$AE780="A","/","")</f>
        <v/>
      </c>
      <c r="G31" s="292" t="str">
        <f>IF(Badges!$AE784="A","/","")</f>
        <v/>
      </c>
      <c r="H31" s="292" t="str">
        <f>IF(Badges!$AE788="A","/","")</f>
        <v/>
      </c>
      <c r="I31" s="293" t="str">
        <f>IF(Summary!$BD38="E","E","")</f>
        <v/>
      </c>
      <c r="J31" s="293" t="str">
        <f>IF(Summary!$BE38="Y","R","")</f>
        <v/>
      </c>
      <c r="L31" s="611" t="str">
        <f>'Age-Level'!C120</f>
        <v>Rededication (3rd year)</v>
      </c>
      <c r="M31" s="611"/>
      <c r="N31" s="611"/>
      <c r="O31" s="611"/>
      <c r="P31" s="611"/>
      <c r="Q31" s="611"/>
      <c r="R31" s="613"/>
      <c r="S31" s="293" t="str">
        <f>IF(Summary!$BD111="E","E","")</f>
        <v/>
      </c>
      <c r="T31" s="293" t="str">
        <f>IF(Summary!$BE111="Y","R","")</f>
        <v/>
      </c>
      <c r="U31" s="607"/>
      <c r="W31" s="476" t="str">
        <f>'Fun Patches'!C32</f>
        <v>&lt;List Patch Here&gt;</v>
      </c>
      <c r="X31" s="475" t="str">
        <f>IF(Summary!$BD140="E","E","")</f>
        <v/>
      </c>
      <c r="Y31" s="475" t="str">
        <f>IF(Summary!$BE140="Y","R","")</f>
        <v/>
      </c>
      <c r="AA31" s="472"/>
      <c r="AB31" s="287"/>
      <c r="AC31" s="288"/>
    </row>
    <row r="32" spans="2:29" ht="12.95" customHeight="1" thickBot="1">
      <c r="B32" s="360"/>
      <c r="C32" s="374" t="s">
        <v>777</v>
      </c>
      <c r="D32" s="297" t="str">
        <f>IF(Badges!$AE791="C","/","")</f>
        <v/>
      </c>
      <c r="E32" s="297" t="str">
        <f>IF(Badges!$AE792="C","/","")</f>
        <v/>
      </c>
      <c r="F32" s="297" t="str">
        <f>IF(Badges!$AE793="C","/","")</f>
        <v/>
      </c>
      <c r="G32" s="297" t="str">
        <f>IF(Badges!$AE794="C","/","")</f>
        <v/>
      </c>
      <c r="H32" s="297" t="str">
        <f>IF(Badges!$AE795="C","/","")</f>
        <v/>
      </c>
      <c r="I32" s="295" t="str">
        <f>IF(Summary!$BD39="E","E","")</f>
        <v/>
      </c>
      <c r="J32" s="295" t="str">
        <f>IF(Summary!$BE39="Y","R","")</f>
        <v/>
      </c>
      <c r="L32" s="398"/>
      <c r="M32" s="398"/>
      <c r="N32" s="399"/>
      <c r="O32" s="399"/>
      <c r="P32" s="399"/>
      <c r="Q32" s="399"/>
      <c r="R32" s="399"/>
      <c r="S32" s="470"/>
      <c r="T32" s="470"/>
      <c r="U32" s="607"/>
      <c r="W32" s="476" t="str">
        <f>'Fun Patches'!C33</f>
        <v>&lt;List Patch Here&gt;</v>
      </c>
      <c r="X32" s="475" t="str">
        <f>IF(Summary!$BD141="E","E","")</f>
        <v/>
      </c>
      <c r="Y32" s="475" t="str">
        <f>IF(Summary!$BE141="Y","R","")</f>
        <v/>
      </c>
      <c r="AA32" s="472"/>
      <c r="AB32" s="287"/>
      <c r="AC32" s="288"/>
    </row>
    <row r="33" spans="2:29" ht="12.95" customHeight="1">
      <c r="B33" s="360"/>
      <c r="C33" s="361" t="s">
        <v>1096</v>
      </c>
      <c r="D33" s="292" t="str">
        <f>IF(Badges!$AE802="A","/","")</f>
        <v/>
      </c>
      <c r="E33" s="292" t="str">
        <f>IF(Badges!$AE806="A","/","")</f>
        <v/>
      </c>
      <c r="F33" s="292" t="str">
        <f>IF(Badges!$AE810="A","/","")</f>
        <v/>
      </c>
      <c r="G33" s="292" t="str">
        <f>IF(Badges!$AE814="A","/","")</f>
        <v/>
      </c>
      <c r="H33" s="292" t="str">
        <f>IF(Badges!$AE818="A","/","")</f>
        <v/>
      </c>
      <c r="I33" s="293" t="str">
        <f>IF(Summary!$BD40="E","E","")</f>
        <v/>
      </c>
      <c r="J33" s="293" t="str">
        <f>IF(Summary!$BE40="Y","R","")</f>
        <v/>
      </c>
      <c r="L33" s="300"/>
      <c r="M33" s="300"/>
      <c r="N33" s="300"/>
      <c r="O33" s="300"/>
      <c r="P33" s="300"/>
      <c r="Q33" s="300"/>
      <c r="R33" s="300"/>
      <c r="S33" s="307"/>
      <c r="T33" s="307"/>
      <c r="U33" s="607"/>
      <c r="W33" s="476" t="str">
        <f>'Fun Patches'!C34</f>
        <v>&lt;List Patch Here&gt;</v>
      </c>
      <c r="X33" s="475" t="str">
        <f>IF(Summary!$BD142="E","E","")</f>
        <v/>
      </c>
      <c r="Y33" s="475" t="str">
        <f>IF(Summary!$BE142="Y","R","")</f>
        <v/>
      </c>
      <c r="AA33" s="472"/>
      <c r="AB33" s="287"/>
      <c r="AC33" s="288"/>
    </row>
    <row r="34" spans="2:29" ht="12.95" customHeight="1">
      <c r="B34" s="360"/>
      <c r="C34" s="369" t="s">
        <v>1060</v>
      </c>
      <c r="D34" s="334" t="str">
        <f>IF(Badges!$AE825="A","/","")</f>
        <v/>
      </c>
      <c r="E34" s="334" t="str">
        <f>IF(Badges!$AE829="A","/","")</f>
        <v/>
      </c>
      <c r="F34" s="334" t="str">
        <f>IF(Badges!$AE833="A","/","")</f>
        <v/>
      </c>
      <c r="G34" s="334" t="str">
        <f>IF(Badges!$AE837="A","/","")</f>
        <v/>
      </c>
      <c r="H34" s="334" t="str">
        <f>IF(Badges!$AE841="A","/","")</f>
        <v/>
      </c>
      <c r="I34" s="301" t="str">
        <f>IF(Summary!$BD41="E","E","")</f>
        <v/>
      </c>
      <c r="J34" s="301" t="str">
        <f>IF(Summary!$BE41="Y","R","")</f>
        <v/>
      </c>
      <c r="L34" s="612" t="str">
        <f>'Council Own'!B6</f>
        <v>&lt;&lt;List Badge 1 Here&gt;&gt;</v>
      </c>
      <c r="M34" s="613"/>
      <c r="N34" s="292" t="str">
        <f>IF('Council Own'!$AE11="A","/","")</f>
        <v/>
      </c>
      <c r="O34" s="292" t="str">
        <f>IF('Council Own'!$AE15="A","/","")</f>
        <v/>
      </c>
      <c r="P34" s="292" t="str">
        <f>IF('Council Own'!$AE19="A","/","")</f>
        <v/>
      </c>
      <c r="Q34" s="292" t="str">
        <f>IF('Council Own'!$AE23="A","/","")</f>
        <v/>
      </c>
      <c r="R34" s="292" t="str">
        <f>IF('Council Own'!$AE27="A","/","")</f>
        <v/>
      </c>
      <c r="S34" s="293" t="str">
        <f>IF(Summary!$BD86="E","E","")</f>
        <v/>
      </c>
      <c r="T34" s="308" t="str">
        <f>IF(Summary!$BE86="Y","R","")</f>
        <v/>
      </c>
      <c r="U34" s="607"/>
      <c r="W34" s="476" t="str">
        <f>'Fun Patches'!C35</f>
        <v>&lt;List Patch Here&gt;</v>
      </c>
      <c r="X34" s="475" t="str">
        <f>IF(Summary!$BD143="E","E","")</f>
        <v/>
      </c>
      <c r="Y34" s="475" t="str">
        <f>IF(Summary!$BE143="Y","R","")</f>
        <v/>
      </c>
      <c r="AA34" s="472"/>
      <c r="AB34" s="287"/>
      <c r="AC34" s="288"/>
    </row>
    <row r="35" spans="2:29" ht="12.95" customHeight="1">
      <c r="L35" s="612" t="str">
        <f>'Council Own'!B30</f>
        <v>&lt;&lt;List Badge 2 Here&gt;&gt;</v>
      </c>
      <c r="M35" s="613"/>
      <c r="N35" s="292" t="str">
        <f>IF('Council Own'!$AE35="A","/","")</f>
        <v/>
      </c>
      <c r="O35" s="292" t="str">
        <f>IF('Council Own'!$AE39="A","/","")</f>
        <v/>
      </c>
      <c r="P35" s="292" t="str">
        <f>IF('Council Own'!$AE43="A","/","")</f>
        <v/>
      </c>
      <c r="Q35" s="292" t="str">
        <f>IF('Council Own'!$AE47="A","/","")</f>
        <v/>
      </c>
      <c r="R35" s="292" t="str">
        <f>IF('Council Own'!$AE51="A","/","")</f>
        <v/>
      </c>
      <c r="S35" s="293" t="str">
        <f>IF(Summary!$BD87="E","E","")</f>
        <v/>
      </c>
      <c r="T35" s="308" t="str">
        <f>IF(Summary!$BE87="Y","R","")</f>
        <v/>
      </c>
      <c r="U35" s="607"/>
      <c r="W35" s="476" t="str">
        <f>'Fun Patches'!C36</f>
        <v>&lt;List Patch Here&gt;</v>
      </c>
      <c r="X35" s="475" t="str">
        <f>IF(Summary!$BD144="E","E","")</f>
        <v/>
      </c>
      <c r="Y35" s="475" t="str">
        <f>IF(Summary!$BE144="Y","R","")</f>
        <v/>
      </c>
      <c r="AA35" s="472"/>
      <c r="AB35" s="287"/>
      <c r="AC35" s="288"/>
    </row>
    <row r="36" spans="2:29" ht="12.95" customHeight="1">
      <c r="L36" s="614" t="str">
        <f>'Council Own'!B54</f>
        <v>&lt;&lt;List Badge 3 Here&gt;&gt;</v>
      </c>
      <c r="M36" s="615"/>
      <c r="N36" s="334" t="str">
        <f>IF('Council Own'!$AE59="A","/","")</f>
        <v/>
      </c>
      <c r="O36" s="334" t="str">
        <f>IF('Council Own'!$AE63="A","/","")</f>
        <v/>
      </c>
      <c r="P36" s="334" t="str">
        <f>IF('Council Own'!$AE67="A","/","")</f>
        <v/>
      </c>
      <c r="Q36" s="334" t="str">
        <f>IF('Council Own'!$AE71="A","/","")</f>
        <v/>
      </c>
      <c r="R36" s="334" t="str">
        <f>IF('Council Own'!$AE75="A","/","")</f>
        <v/>
      </c>
      <c r="S36" s="301" t="str">
        <f>IF(Summary!$BD88="E","E","")</f>
        <v/>
      </c>
      <c r="T36" s="335" t="str">
        <f>IF(Summary!$BE88="Y","R","")</f>
        <v/>
      </c>
      <c r="U36" s="607"/>
      <c r="W36" s="476" t="str">
        <f>'Fun Patches'!C37</f>
        <v>&lt;List Patch Here&gt;</v>
      </c>
      <c r="X36" s="475" t="str">
        <f>IF(Summary!$BD145="E","E","")</f>
        <v/>
      </c>
      <c r="Y36" s="475" t="str">
        <f>IF(Summary!$BE145="Y","R","")</f>
        <v/>
      </c>
      <c r="AA36" s="472"/>
      <c r="AB36" s="287"/>
      <c r="AC36" s="288"/>
    </row>
    <row r="37" spans="2:29" ht="12.95" customHeight="1">
      <c r="B37" s="382"/>
      <c r="C37" s="361" t="s">
        <v>509</v>
      </c>
      <c r="D37" s="292" t="str">
        <f>IF(Badges!$AE473="A","/","")</f>
        <v/>
      </c>
      <c r="E37" s="292" t="str">
        <f>IF(Badges!$AE477="A","/","")</f>
        <v/>
      </c>
      <c r="F37" s="292" t="str">
        <f>IF(Badges!$AE481="A","/","")</f>
        <v/>
      </c>
      <c r="G37" s="292" t="str">
        <f>IF(Badges!$AE485="A","/","")</f>
        <v/>
      </c>
      <c r="H37" s="292" t="str">
        <f>IF(Badges!$AE489="A","/","")</f>
        <v/>
      </c>
      <c r="I37" s="293" t="str">
        <f>IF(Summary!$BD25="E","E","")</f>
        <v/>
      </c>
      <c r="J37" s="293" t="str">
        <f>IF(Summary!$BE25="Y","R","")</f>
        <v/>
      </c>
      <c r="L37" s="614" t="str">
        <f>'Council Own'!B78</f>
        <v>&lt;&lt;List Badge 4 Here&gt;&gt;</v>
      </c>
      <c r="M37" s="615"/>
      <c r="N37" s="334" t="str">
        <f>IF('Council Own'!$AE83="A","/","")</f>
        <v/>
      </c>
      <c r="O37" s="334" t="str">
        <f>IF('Council Own'!$AE87="A","/","")</f>
        <v/>
      </c>
      <c r="P37" s="334" t="str">
        <f>IF('Council Own'!$AE91="A","/","")</f>
        <v/>
      </c>
      <c r="Q37" s="334" t="str">
        <f>IF('Council Own'!$AE95="A","/","")</f>
        <v/>
      </c>
      <c r="R37" s="334" t="str">
        <f>IF('Council Own'!$AE99="A","/","")</f>
        <v/>
      </c>
      <c r="S37" s="301" t="str">
        <f>IF(Summary!$BD89="E","E","")</f>
        <v/>
      </c>
      <c r="T37" s="335" t="str">
        <f>IF(Summary!$BE89="Y","R","")</f>
        <v/>
      </c>
      <c r="U37" s="607"/>
      <c r="W37" s="476" t="str">
        <f>'Fun Patches'!C38</f>
        <v>&lt;List Patch Here&gt;</v>
      </c>
      <c r="X37" s="475" t="str">
        <f>IF(Summary!$BD146="E","E","")</f>
        <v/>
      </c>
      <c r="Y37" s="475" t="str">
        <f>IF(Summary!$BE146="Y","R","")</f>
        <v/>
      </c>
      <c r="AA37" s="472"/>
      <c r="AB37" s="287"/>
      <c r="AC37" s="288"/>
    </row>
    <row r="38" spans="2:29" ht="12.95" customHeight="1" thickBot="1">
      <c r="B38" s="383"/>
      <c r="C38" s="374" t="s">
        <v>676</v>
      </c>
      <c r="D38" s="297" t="str">
        <f>IF(Badges!$AE657="A","/","")</f>
        <v/>
      </c>
      <c r="E38" s="297" t="str">
        <f>IF(Badges!$AE661="A","/","")</f>
        <v/>
      </c>
      <c r="F38" s="297" t="str">
        <f>IF(Badges!$AE665="A","/","")</f>
        <v/>
      </c>
      <c r="G38" s="297" t="str">
        <f>IF(Badges!$AE669="A","/","")</f>
        <v/>
      </c>
      <c r="H38" s="297" t="str">
        <f>IF(Badges!$AE673="A","/","")</f>
        <v/>
      </c>
      <c r="I38" s="295" t="str">
        <f>IF(Summary!$BD33="E","E","")</f>
        <v/>
      </c>
      <c r="J38" s="295" t="str">
        <f>IF(Summary!$BE33="Y","R","")</f>
        <v/>
      </c>
      <c r="L38" s="614" t="str">
        <f>'Council Own'!B102</f>
        <v>&lt;&lt;List Badge 5 Here&gt;&gt;</v>
      </c>
      <c r="M38" s="615"/>
      <c r="N38" s="334" t="str">
        <f>IF('Council Own'!$AE107="A","/","")</f>
        <v/>
      </c>
      <c r="O38" s="334" t="str">
        <f>IF('Council Own'!$AE111="A","/","")</f>
        <v/>
      </c>
      <c r="P38" s="334" t="str">
        <f>IF('Council Own'!$AE115="A","/","")</f>
        <v/>
      </c>
      <c r="Q38" s="334" t="str">
        <f>IF('Council Own'!$AE119="A","/","")</f>
        <v/>
      </c>
      <c r="R38" s="334" t="str">
        <f>IF('Council Own'!$AE123="A","/","")</f>
        <v/>
      </c>
      <c r="S38" s="301" t="str">
        <f>IF(Summary!$BD90="E","E","")</f>
        <v/>
      </c>
      <c r="T38" s="335" t="str">
        <f>IF(Summary!$BE90="Y","R","")</f>
        <v/>
      </c>
      <c r="U38" s="607"/>
      <c r="W38" s="476" t="str">
        <f>'Fun Patches'!C39</f>
        <v>&lt;List Patch Here&gt;</v>
      </c>
      <c r="X38" s="475" t="str">
        <f>IF(Summary!$BD147="E","E","")</f>
        <v/>
      </c>
      <c r="Y38" s="475" t="str">
        <f>IF(Summary!$BE147="Y","R","")</f>
        <v/>
      </c>
      <c r="AA38" s="472"/>
      <c r="AB38" s="287"/>
      <c r="AC38" s="288"/>
    </row>
    <row r="39" spans="2:29" ht="12.95" customHeight="1">
      <c r="B39" s="383"/>
      <c r="C39" s="361" t="s">
        <v>498</v>
      </c>
      <c r="D39" s="292" t="str">
        <f>IF(Badges!$AE458="A","/","")</f>
        <v/>
      </c>
      <c r="E39" s="292" t="str">
        <f>IF(Badges!$AE460="A","/","")</f>
        <v/>
      </c>
      <c r="F39" s="292" t="str">
        <f>IF(Badges!$AE462="A","/","")</f>
        <v/>
      </c>
      <c r="G39" s="292" t="str">
        <f>IF(Badges!$AE464="A","/","")</f>
        <v/>
      </c>
      <c r="H39" s="292" t="str">
        <f>IF(Badges!$AE466="A","/","")</f>
        <v/>
      </c>
      <c r="I39" s="293" t="str">
        <f>IF(Summary!$BD24="E","E","")</f>
        <v/>
      </c>
      <c r="J39" s="293" t="str">
        <f>IF(Summary!$BE24="Y","R","")</f>
        <v/>
      </c>
      <c r="L39" s="614" t="str">
        <f>'Council Own'!B125</f>
        <v>&lt;&lt;List Badge 6 Here&gt;&gt;</v>
      </c>
      <c r="M39" s="615"/>
      <c r="N39" s="334" t="str">
        <f>IF('Council Own'!$AE130="A","/","")</f>
        <v/>
      </c>
      <c r="O39" s="334" t="str">
        <f>IF('Council Own'!$AE134="A","/","")</f>
        <v/>
      </c>
      <c r="P39" s="334" t="str">
        <f>IF('Council Own'!$AE138="A","/","")</f>
        <v/>
      </c>
      <c r="Q39" s="334" t="str">
        <f>IF('Council Own'!$AE142="A","/","")</f>
        <v/>
      </c>
      <c r="R39" s="334" t="str">
        <f>IF('Council Own'!$AE146="A","/","")</f>
        <v/>
      </c>
      <c r="S39" s="301" t="str">
        <f>IF(Summary!$BD91="E","E","")</f>
        <v/>
      </c>
      <c r="T39" s="335" t="str">
        <f>IF(Summary!$BE91="Y","R","")</f>
        <v/>
      </c>
      <c r="U39" s="607"/>
      <c r="W39" s="476" t="str">
        <f>'Fun Patches'!C40</f>
        <v>&lt;List Patch Here&gt;</v>
      </c>
      <c r="X39" s="475" t="str">
        <f>IF(Summary!$BD148="E","E","")</f>
        <v/>
      </c>
      <c r="Y39" s="475" t="str">
        <f>IF(Summary!$BE148="Y","R","")</f>
        <v/>
      </c>
      <c r="AA39" s="472"/>
      <c r="AB39" s="287"/>
      <c r="AC39" s="288"/>
    </row>
    <row r="40" spans="2:29" ht="12.95" customHeight="1">
      <c r="B40" s="384"/>
      <c r="C40" s="369" t="s">
        <v>340</v>
      </c>
      <c r="D40" s="292" t="str">
        <f>IF(Badges!$AE284="A","/","")</f>
        <v/>
      </c>
      <c r="E40" s="292" t="str">
        <f>IF(Badges!$AE286="A","/","")</f>
        <v/>
      </c>
      <c r="F40" s="292" t="str">
        <f>IF(Badges!$AE288="A","/","")</f>
        <v/>
      </c>
      <c r="G40" s="292" t="str">
        <f>IF(Badges!$AE290="A","/","")</f>
        <v/>
      </c>
      <c r="H40" s="292" t="str">
        <f>IF(Badges!$AE292="A","/","")</f>
        <v/>
      </c>
      <c r="I40" s="293" t="str">
        <f>IF(Summary!$BD16="E","E","")</f>
        <v/>
      </c>
      <c r="J40" s="293" t="str">
        <f>IF(Summary!$BE16="Y","R","")</f>
        <v/>
      </c>
      <c r="L40" s="614" t="str">
        <f>'Council Own'!B149</f>
        <v>&lt;&lt;List Badge 7 Here&gt;&gt;</v>
      </c>
      <c r="M40" s="615"/>
      <c r="N40" s="334" t="str">
        <f>IF('Council Own'!$AE154="A","/","")</f>
        <v/>
      </c>
      <c r="O40" s="334" t="str">
        <f>IF('Council Own'!$AE158="A","/","")</f>
        <v/>
      </c>
      <c r="P40" s="334" t="str">
        <f>IF('Council Own'!$AE162="A","/","")</f>
        <v/>
      </c>
      <c r="Q40" s="334" t="str">
        <f>IF('Council Own'!$AE166="A","/","")</f>
        <v/>
      </c>
      <c r="R40" s="334" t="str">
        <f>IF('Council Own'!$AE170="A","/","")</f>
        <v/>
      </c>
      <c r="S40" s="301" t="str">
        <f>IF(Summary!$BD92="E","E","")</f>
        <v/>
      </c>
      <c r="T40" s="335" t="str">
        <f>IF(Summary!$BE92="Y","R","")</f>
        <v/>
      </c>
      <c r="U40" s="607"/>
      <c r="W40" s="476" t="str">
        <f>'Fun Patches'!C41</f>
        <v>&lt;List Patch Here&gt;</v>
      </c>
      <c r="X40" s="475" t="str">
        <f>IF(Summary!$BD149="E","E","")</f>
        <v/>
      </c>
      <c r="Y40" s="475" t="str">
        <f>IF(Summary!$BE149="Y","R","")</f>
        <v/>
      </c>
      <c r="AA40" s="472"/>
      <c r="AB40" s="287"/>
      <c r="AC40" s="288"/>
    </row>
    <row r="41" spans="2:29" ht="12.95" customHeight="1">
      <c r="L41" s="614" t="str">
        <f>'Council Own'!B173</f>
        <v>&lt;&lt;List Badge 8 Here&gt;&gt;</v>
      </c>
      <c r="M41" s="615"/>
      <c r="N41" s="334" t="str">
        <f>IF('Council Own'!$AE178="A","/","")</f>
        <v/>
      </c>
      <c r="O41" s="334" t="str">
        <f>IF('Council Own'!$AE182="A","/","")</f>
        <v/>
      </c>
      <c r="P41" s="334" t="str">
        <f>IF('Council Own'!$AE186="A","/","")</f>
        <v/>
      </c>
      <c r="Q41" s="334" t="str">
        <f>IF('Council Own'!$AE190="A","/","")</f>
        <v/>
      </c>
      <c r="R41" s="334" t="str">
        <f>IF('Council Own'!$AE194="A","/","")</f>
        <v/>
      </c>
      <c r="S41" s="301" t="str">
        <f>IF(Summary!$BD93="E","E","")</f>
        <v/>
      </c>
      <c r="T41" s="335" t="str">
        <f>IF(Summary!$BE93="Y","R","")</f>
        <v/>
      </c>
      <c r="U41" s="607"/>
      <c r="W41" s="476" t="str">
        <f>'Fun Patches'!C42</f>
        <v>&lt;List Patch Here&gt;</v>
      </c>
      <c r="X41" s="475" t="str">
        <f>IF(Summary!$BD150="E","E","")</f>
        <v/>
      </c>
      <c r="Y41" s="475" t="str">
        <f>IF(Summary!$BE150="Y","R","")</f>
        <v/>
      </c>
      <c r="AA41" s="472"/>
      <c r="AB41" s="287"/>
      <c r="AC41" s="288"/>
    </row>
    <row r="42" spans="2:29" ht="12.95" customHeight="1">
      <c r="L42" s="614" t="str">
        <f>'Council Own'!B197</f>
        <v>&lt;&lt;List Badge 9 Here&gt;&gt;</v>
      </c>
      <c r="M42" s="615"/>
      <c r="N42" s="334" t="str">
        <f>IF('Council Own'!$AE202="A","/","")</f>
        <v/>
      </c>
      <c r="O42" s="334" t="str">
        <f>IF('Council Own'!$AE206="A","/","")</f>
        <v/>
      </c>
      <c r="P42" s="334" t="str">
        <f>IF('Council Own'!$AE210="A","/","")</f>
        <v/>
      </c>
      <c r="Q42" s="334" t="str">
        <f>IF('Council Own'!$AE214="A","/","")</f>
        <v/>
      </c>
      <c r="R42" s="334" t="str">
        <f>IF('Council Own'!$AE218="A","/","")</f>
        <v/>
      </c>
      <c r="S42" s="301" t="str">
        <f>IF(Summary!$BD94="E","E","")</f>
        <v/>
      </c>
      <c r="T42" s="335" t="str">
        <f>IF(Summary!$BE94="Y","R","")</f>
        <v/>
      </c>
      <c r="U42" s="607"/>
      <c r="W42" s="476" t="str">
        <f>'Fun Patches'!C43</f>
        <v>&lt;List Patch Here&gt;</v>
      </c>
      <c r="X42" s="475" t="str">
        <f>IF(Summary!$BD151="E","E","")</f>
        <v/>
      </c>
      <c r="Y42" s="475" t="str">
        <f>IF(Summary!$BE151="Y","R","")</f>
        <v/>
      </c>
      <c r="AA42" s="472"/>
      <c r="AB42" s="287"/>
      <c r="AC42" s="288"/>
    </row>
    <row r="43" spans="2:29" ht="12.95" customHeight="1">
      <c r="B43" s="360"/>
      <c r="C43" s="361" t="s">
        <v>1061</v>
      </c>
      <c r="D43" s="292" t="str">
        <f>IF(Badges!$AE846="C","/","")</f>
        <v/>
      </c>
      <c r="E43" s="292" t="str">
        <f>IF(Badges!$AE847="C","/","")</f>
        <v/>
      </c>
      <c r="F43" s="292" t="str">
        <f>IF(Badges!$AE848="C","/","")</f>
        <v/>
      </c>
      <c r="G43" s="292" t="str">
        <f>IF(Badges!$AE849="C","/","")</f>
        <v/>
      </c>
      <c r="H43" s="292" t="str">
        <f>IF(Badges!$AE850="C","/","")</f>
        <v/>
      </c>
      <c r="I43" s="293" t="str">
        <f>IF(Summary!$BD43="E","E","")</f>
        <v/>
      </c>
      <c r="J43" s="293" t="str">
        <f>IF(Summary!$BE43="Y","R","")</f>
        <v/>
      </c>
      <c r="L43" s="614" t="str">
        <f>'Council Own'!B221</f>
        <v>&lt;&lt;List Badge 10 Here&gt;&gt;</v>
      </c>
      <c r="M43" s="615"/>
      <c r="N43" s="334" t="str">
        <f>IF('Council Own'!$AE226="A","/","")</f>
        <v/>
      </c>
      <c r="O43" s="334" t="str">
        <f>IF('Council Own'!$AE230="A","/","")</f>
        <v/>
      </c>
      <c r="P43" s="334" t="str">
        <f>IF('Council Own'!$AE234="A","/","")</f>
        <v/>
      </c>
      <c r="Q43" s="334" t="str">
        <f>IF('Council Own'!$AE238="A","/","")</f>
        <v/>
      </c>
      <c r="R43" s="334" t="str">
        <f>IF('Council Own'!$AE242="A","/","")</f>
        <v/>
      </c>
      <c r="S43" s="301" t="str">
        <f>IF(Summary!$BD95="E","E","")</f>
        <v/>
      </c>
      <c r="T43" s="335" t="str">
        <f>IF(Summary!$BE95="Y","R","")</f>
        <v/>
      </c>
      <c r="U43" s="607"/>
      <c r="W43" s="476" t="str">
        <f>'Fun Patches'!C44</f>
        <v>&lt;List Patch Here&gt;</v>
      </c>
      <c r="X43" s="475" t="str">
        <f>IF(Summary!$BD152="E","E","")</f>
        <v/>
      </c>
      <c r="Y43" s="475" t="str">
        <f>IF(Summary!$BE152="Y","R","")</f>
        <v/>
      </c>
      <c r="AA43" s="472"/>
      <c r="AB43" s="287"/>
      <c r="AC43" s="288"/>
    </row>
    <row r="44" spans="2:29" ht="12.95" customHeight="1">
      <c r="B44" s="360"/>
      <c r="C44" s="365" t="s">
        <v>1062</v>
      </c>
      <c r="D44" s="292" t="str">
        <f>IF(Badges!$AE853="C","/","")</f>
        <v/>
      </c>
      <c r="E44" s="292" t="str">
        <f>IF(Badges!$AE854="C","/","")</f>
        <v/>
      </c>
      <c r="F44" s="292" t="str">
        <f>IF(Badges!$AE855="C","/","")</f>
        <v/>
      </c>
      <c r="G44" s="292" t="str">
        <f>IF(Badges!$AE856="C","/","")</f>
        <v/>
      </c>
      <c r="H44" s="292" t="str">
        <f>IF(Badges!$AE857="C","/","")</f>
        <v/>
      </c>
      <c r="I44" s="293" t="str">
        <f>IF(Summary!$BD44="E","E","")</f>
        <v/>
      </c>
      <c r="J44" s="293" t="str">
        <f>IF(Summary!$BE44="Y","R","")</f>
        <v/>
      </c>
      <c r="U44" s="607"/>
      <c r="W44" s="476" t="str">
        <f>'Fun Patches'!C45</f>
        <v>&lt;List Patch Here&gt;</v>
      </c>
      <c r="X44" s="475" t="str">
        <f>IF(Summary!$BD153="E","E","")</f>
        <v/>
      </c>
      <c r="Y44" s="475" t="str">
        <f>IF(Summary!$BE153="Y","R","")</f>
        <v/>
      </c>
      <c r="AA44" s="472"/>
      <c r="AB44" s="287"/>
      <c r="AC44" s="288"/>
    </row>
    <row r="45" spans="2:29" ht="12.95" customHeight="1" thickBot="1">
      <c r="B45" s="360"/>
      <c r="C45" s="374" t="s">
        <v>1063</v>
      </c>
      <c r="D45" s="297" t="str">
        <f>IF(Badges!$AE860="C","/","")</f>
        <v/>
      </c>
      <c r="E45" s="297" t="str">
        <f>IF(Badges!$AE861="C","/","")</f>
        <v/>
      </c>
      <c r="F45" s="297" t="str">
        <f>IF(Badges!$AE862="C","/","")</f>
        <v/>
      </c>
      <c r="G45" s="297" t="str">
        <f>IF(Badges!$AE863="C","/","")</f>
        <v/>
      </c>
      <c r="H45" s="297" t="str">
        <f>IF(Badges!$AE864="C","/","")</f>
        <v/>
      </c>
      <c r="I45" s="295" t="str">
        <f>IF(Summary!$BD45="E","E","")</f>
        <v/>
      </c>
      <c r="J45" s="295" t="str">
        <f>IF(Summary!$BE45="Y","R","")</f>
        <v/>
      </c>
      <c r="U45" s="607"/>
      <c r="W45" s="476" t="str">
        <f>'Fun Patches'!C46</f>
        <v>&lt;List Patch Here&gt;</v>
      </c>
      <c r="X45" s="475" t="str">
        <f>IF(Summary!$BD154="E","E","")</f>
        <v/>
      </c>
      <c r="Y45" s="475" t="str">
        <f>IF(Summary!$BE154="Y","R","")</f>
        <v/>
      </c>
      <c r="AA45" s="472"/>
      <c r="AB45" s="287"/>
      <c r="AC45" s="288"/>
    </row>
    <row r="46" spans="2:29" ht="12.95" customHeight="1">
      <c r="B46" s="360"/>
      <c r="C46" s="361" t="s">
        <v>1064</v>
      </c>
      <c r="D46" s="292" t="str">
        <f>IF(Badges!$AE868="C","/","")</f>
        <v/>
      </c>
      <c r="E46" s="292" t="str">
        <f>IF(Badges!$AE869="C","/","")</f>
        <v/>
      </c>
      <c r="F46" s="292" t="str">
        <f>IF(Badges!$AE870="C","/","")</f>
        <v/>
      </c>
      <c r="G46" s="292" t="str">
        <f>IF(Badges!$AE871="C","/","")</f>
        <v/>
      </c>
      <c r="H46" s="292" t="str">
        <f>IF(Badges!$AE872="C","/","")</f>
        <v/>
      </c>
      <c r="I46" s="293" t="str">
        <f>IF(Summary!$BD47="E","E","")</f>
        <v/>
      </c>
      <c r="J46" s="293" t="str">
        <f>IF(Summary!$BE47="Y","R","")</f>
        <v/>
      </c>
      <c r="L46" s="610"/>
      <c r="M46" s="610"/>
      <c r="N46" s="610"/>
      <c r="O46" s="610"/>
      <c r="P46" s="610"/>
      <c r="Q46" s="610"/>
      <c r="R46" s="616"/>
      <c r="S46" s="283"/>
      <c r="T46" s="284"/>
      <c r="U46" s="607"/>
      <c r="W46" s="476" t="str">
        <f>'Fun Patches'!C47</f>
        <v>&lt;List Patch Here&gt;</v>
      </c>
      <c r="X46" s="475" t="str">
        <f>IF(Summary!$BD155="E","E","")</f>
        <v/>
      </c>
      <c r="Y46" s="475" t="str">
        <f>IF(Summary!$BE155="Y","R","")</f>
        <v/>
      </c>
      <c r="AA46" s="472"/>
      <c r="AB46" s="287"/>
      <c r="AC46" s="288"/>
    </row>
    <row r="47" spans="2:29" ht="12.95" customHeight="1">
      <c r="B47" s="360"/>
      <c r="C47" s="365" t="s">
        <v>1065</v>
      </c>
      <c r="D47" s="292" t="str">
        <f>IF(Badges!$AE875="C","/","")</f>
        <v/>
      </c>
      <c r="E47" s="292" t="str">
        <f>IF(Badges!$AE876="C","/","")</f>
        <v/>
      </c>
      <c r="F47" s="292" t="str">
        <f>IF(Badges!$AE877="C","/","")</f>
        <v/>
      </c>
      <c r="G47" s="292" t="str">
        <f>IF(Badges!$AE878="C","/","")</f>
        <v/>
      </c>
      <c r="H47" s="292" t="str">
        <f>IF(Badges!$AE879="C","/","")</f>
        <v/>
      </c>
      <c r="I47" s="293" t="str">
        <f>IF(Summary!$BD48="E","E","")</f>
        <v/>
      </c>
      <c r="J47" s="293" t="str">
        <f>IF(Summary!$BE48="Y","R","")</f>
        <v/>
      </c>
      <c r="L47" s="609"/>
      <c r="M47" s="609"/>
      <c r="N47" s="609"/>
      <c r="O47" s="609"/>
      <c r="P47" s="609"/>
      <c r="Q47" s="609"/>
      <c r="R47" s="617"/>
      <c r="S47" s="287"/>
      <c r="T47" s="288"/>
      <c r="U47" s="607"/>
      <c r="W47" s="476" t="str">
        <f>'Fun Patches'!C48</f>
        <v>&lt;List Patch Here&gt;</v>
      </c>
      <c r="X47" s="475" t="str">
        <f>IF(Summary!$BD156="E","E","")</f>
        <v/>
      </c>
      <c r="Y47" s="475" t="str">
        <f>IF(Summary!$BE156="Y","R","")</f>
        <v/>
      </c>
      <c r="AA47" s="472"/>
      <c r="AB47" s="287"/>
      <c r="AC47" s="288"/>
    </row>
    <row r="48" spans="2:29" ht="12.95" customHeight="1" thickBot="1">
      <c r="B48" s="360"/>
      <c r="C48" s="374" t="s">
        <v>1066</v>
      </c>
      <c r="D48" s="297" t="str">
        <f>IF(Badges!$AE882="C","/","")</f>
        <v/>
      </c>
      <c r="E48" s="297" t="str">
        <f>IF(Badges!$AE883="C","/","")</f>
        <v/>
      </c>
      <c r="F48" s="297" t="str">
        <f>IF(Badges!$AE884="C","/","")</f>
        <v/>
      </c>
      <c r="G48" s="297" t="str">
        <f>IF(Badges!$AE885="C","/","")</f>
        <v/>
      </c>
      <c r="H48" s="297" t="str">
        <f>IF(Badges!$AE886="C","/","")</f>
        <v/>
      </c>
      <c r="I48" s="298" t="str">
        <f>IF(Summary!$BD49="E","E","")</f>
        <v/>
      </c>
      <c r="J48" s="298" t="str">
        <f>IF(Summary!$BE49="Y","R","")</f>
        <v/>
      </c>
      <c r="L48" s="609"/>
      <c r="M48" s="609"/>
      <c r="N48" s="609"/>
      <c r="O48" s="609"/>
      <c r="P48" s="609"/>
      <c r="Q48" s="609"/>
      <c r="R48" s="617"/>
      <c r="S48" s="287"/>
      <c r="T48" s="288"/>
      <c r="U48" s="607"/>
      <c r="W48" s="476" t="str">
        <f>'Fun Patches'!C49</f>
        <v>&lt;List Patch Here&gt;</v>
      </c>
      <c r="X48" s="475" t="str">
        <f>IF(Summary!$BD157="E","E","")</f>
        <v/>
      </c>
      <c r="Y48" s="475" t="str">
        <f>IF(Summary!$BE157="Y","R","")</f>
        <v/>
      </c>
      <c r="AA48" s="472"/>
      <c r="AB48" s="287"/>
      <c r="AC48" s="288"/>
    </row>
    <row r="49" spans="2:29" ht="12.95" customHeight="1">
      <c r="B49" s="360"/>
      <c r="C49" s="385" t="s">
        <v>1067</v>
      </c>
      <c r="D49" s="292" t="str">
        <f>IF(Badges!$AE890="C","/","")</f>
        <v/>
      </c>
      <c r="E49" s="292" t="str">
        <f>IF(Badges!$AE891="C","/","")</f>
        <v/>
      </c>
      <c r="F49" s="292" t="str">
        <f>IF(Badges!$AE892="C","/","")</f>
        <v/>
      </c>
      <c r="G49" s="292" t="str">
        <f>IF(Badges!$AE893="C","/","")</f>
        <v/>
      </c>
      <c r="H49" s="292" t="str">
        <f>IF(Badges!$AE894="C","/","")</f>
        <v/>
      </c>
      <c r="I49" s="299" t="str">
        <f>IF(Summary!$BD51="E","E","")</f>
        <v/>
      </c>
      <c r="J49" s="299" t="str">
        <f>IF(Summary!$BE51="Y","R","")</f>
        <v/>
      </c>
      <c r="L49" s="610"/>
      <c r="M49" s="610"/>
      <c r="N49" s="610"/>
      <c r="O49" s="610"/>
      <c r="P49" s="610"/>
      <c r="Q49" s="610"/>
      <c r="R49" s="616"/>
      <c r="S49" s="287"/>
      <c r="T49" s="288"/>
      <c r="U49" s="607"/>
      <c r="W49" s="476" t="str">
        <f>'Fun Patches'!C50</f>
        <v>&lt;List Patch Here&gt;</v>
      </c>
      <c r="X49" s="475" t="str">
        <f>IF(Summary!$BD158="E","E","")</f>
        <v/>
      </c>
      <c r="Y49" s="475" t="str">
        <f>IF(Summary!$BE158="Y","R","")</f>
        <v/>
      </c>
      <c r="AA49" s="472"/>
      <c r="AB49" s="287"/>
      <c r="AC49" s="288"/>
    </row>
    <row r="50" spans="2:29" ht="12.95" customHeight="1">
      <c r="B50" s="360"/>
      <c r="C50" s="386" t="s">
        <v>1068</v>
      </c>
      <c r="D50" s="292" t="str">
        <f>IF(Badges!$AE897="C","/","")</f>
        <v/>
      </c>
      <c r="E50" s="292" t="str">
        <f>IF(Badges!$AE898="C","/","")</f>
        <v/>
      </c>
      <c r="F50" s="292" t="str">
        <f>IF(Badges!$AE899="C","/","")</f>
        <v/>
      </c>
      <c r="G50" s="292" t="str">
        <f>IF(Badges!$AE900="C","/","")</f>
        <v/>
      </c>
      <c r="H50" s="292" t="str">
        <f>IF(Badges!$AE901="C","/","")</f>
        <v/>
      </c>
      <c r="I50" s="293" t="str">
        <f>IF(Summary!$BD52="E","E","")</f>
        <v/>
      </c>
      <c r="J50" s="293" t="str">
        <f>IF(Summary!$BE52="Y","R","")</f>
        <v/>
      </c>
      <c r="L50" s="609"/>
      <c r="M50" s="609"/>
      <c r="N50" s="609"/>
      <c r="O50" s="609"/>
      <c r="P50" s="609"/>
      <c r="Q50" s="609"/>
      <c r="R50" s="617"/>
      <c r="S50" s="287"/>
      <c r="T50" s="288"/>
      <c r="U50" s="607"/>
      <c r="W50" s="476" t="str">
        <f>'Fun Patches'!C51</f>
        <v>&lt;List Patch Here&gt;</v>
      </c>
      <c r="X50" s="475" t="str">
        <f>IF(Summary!$BD159="E","E","")</f>
        <v/>
      </c>
      <c r="Y50" s="475" t="str">
        <f>IF(Summary!$BE159="Y","R","")</f>
        <v/>
      </c>
      <c r="AA50" s="472"/>
      <c r="AB50" s="287"/>
      <c r="AC50" s="288"/>
    </row>
    <row r="51" spans="2:29" ht="12.95" customHeight="1" thickBot="1">
      <c r="B51" s="360"/>
      <c r="C51" s="387" t="s">
        <v>1069</v>
      </c>
      <c r="D51" s="297" t="str">
        <f>IF(Badges!$AE904="C","/","")</f>
        <v/>
      </c>
      <c r="E51" s="297" t="str">
        <f>IF(Badges!$AE905="C","/","")</f>
        <v/>
      </c>
      <c r="F51" s="297" t="str">
        <f>IF(Badges!$AE906="C","/","")</f>
        <v/>
      </c>
      <c r="G51" s="297" t="str">
        <f>IF(Badges!$AE907="C","/","")</f>
        <v/>
      </c>
      <c r="H51" s="297" t="str">
        <f>IF(Badges!$AE908="C","/","")</f>
        <v/>
      </c>
      <c r="I51" s="298" t="str">
        <f>IF(Summary!$BD53="E","E","")</f>
        <v/>
      </c>
      <c r="J51" s="298" t="str">
        <f>IF(Summary!$BE53="Y","R","")</f>
        <v/>
      </c>
      <c r="L51" s="609"/>
      <c r="M51" s="609"/>
      <c r="N51" s="609"/>
      <c r="O51" s="609"/>
      <c r="P51" s="609"/>
      <c r="Q51" s="609"/>
      <c r="R51" s="617"/>
      <c r="S51" s="287"/>
      <c r="T51" s="288"/>
      <c r="U51" s="607"/>
      <c r="W51" s="476" t="str">
        <f>'Fun Patches'!C52</f>
        <v>&lt;List Patch Here&gt;</v>
      </c>
      <c r="X51" s="475" t="str">
        <f>IF(Summary!$BD160="E","E","")</f>
        <v/>
      </c>
      <c r="Y51" s="475" t="str">
        <f>IF(Summary!$BE160="Y","R","")</f>
        <v/>
      </c>
      <c r="AA51" s="472"/>
      <c r="AB51" s="287"/>
      <c r="AC51" s="288"/>
    </row>
    <row r="52" spans="2:29" ht="12.95" customHeight="1">
      <c r="B52" s="360"/>
      <c r="C52" s="370" t="s">
        <v>1070</v>
      </c>
      <c r="D52" s="292" t="str">
        <f>IF(Badges!$AE912="C","/","")</f>
        <v/>
      </c>
      <c r="E52" s="292" t="str">
        <f>IF(Badges!$AE913="C","/","")</f>
        <v/>
      </c>
      <c r="F52" s="292" t="str">
        <f>IF(Badges!$AE914="C","/","")</f>
        <v/>
      </c>
      <c r="G52" s="292" t="str">
        <f>IF(Badges!$AE915="C","/","")</f>
        <v/>
      </c>
      <c r="H52" s="292" t="str">
        <f>IF(Badges!$AE916="C","/","")</f>
        <v/>
      </c>
      <c r="I52" s="299" t="str">
        <f>IF(Summary!$BD55="E","E","")</f>
        <v/>
      </c>
      <c r="J52" s="299" t="str">
        <f>IF(Summary!$BE55="Y","R","")</f>
        <v/>
      </c>
      <c r="L52" s="610"/>
      <c r="M52" s="610"/>
      <c r="N52" s="610"/>
      <c r="O52" s="610"/>
      <c r="P52" s="610"/>
      <c r="Q52" s="610"/>
      <c r="R52" s="616"/>
      <c r="S52" s="287"/>
      <c r="T52" s="288"/>
      <c r="U52" s="607"/>
      <c r="W52" s="476" t="str">
        <f>'Fun Patches'!C53</f>
        <v>&lt;List Patch Here&gt;</v>
      </c>
      <c r="X52" s="475" t="str">
        <f>IF(Summary!$BD161="E","E","")</f>
        <v/>
      </c>
      <c r="Y52" s="475" t="str">
        <f>IF(Summary!$BE161="Y","R","")</f>
        <v/>
      </c>
      <c r="AA52" s="472"/>
      <c r="AB52" s="287"/>
      <c r="AC52" s="288"/>
    </row>
    <row r="53" spans="2:29" ht="12.95" customHeight="1">
      <c r="B53" s="360"/>
      <c r="C53" s="365" t="s">
        <v>1071</v>
      </c>
      <c r="D53" s="292" t="str">
        <f>IF(Badges!$AE919="C","/","")</f>
        <v/>
      </c>
      <c r="E53" s="292" t="str">
        <f>IF(Badges!$AE920="C","/","")</f>
        <v/>
      </c>
      <c r="F53" s="292" t="str">
        <f>IF(Badges!$AE921="C","/","")</f>
        <v/>
      </c>
      <c r="G53" s="292" t="str">
        <f>IF(Badges!$AE922="C","/","")</f>
        <v/>
      </c>
      <c r="H53" s="292" t="str">
        <f>IF(Badges!$AE923="C","/","")</f>
        <v/>
      </c>
      <c r="I53" s="293" t="str">
        <f>IF(Summary!$BD56="E","E","")</f>
        <v/>
      </c>
      <c r="J53" s="293" t="str">
        <f>IF(Summary!$BE56="Y","R","")</f>
        <v/>
      </c>
      <c r="L53" s="609"/>
      <c r="M53" s="609"/>
      <c r="N53" s="609"/>
      <c r="O53" s="609"/>
      <c r="P53" s="609"/>
      <c r="Q53" s="609"/>
      <c r="R53" s="617"/>
      <c r="S53" s="287"/>
      <c r="T53" s="288"/>
      <c r="U53" s="607"/>
      <c r="W53" s="477" t="str">
        <f>'Fun Patches'!C54</f>
        <v>&lt;List Patch Here&gt;</v>
      </c>
      <c r="X53" s="475" t="str">
        <f>IF(Summary!$BD162="E","E","")</f>
        <v/>
      </c>
      <c r="Y53" s="475" t="str">
        <f>IF(Summary!$BE162="Y","R","")</f>
        <v/>
      </c>
      <c r="AA53" s="472"/>
      <c r="AB53" s="287"/>
      <c r="AC53" s="288"/>
    </row>
    <row r="54" spans="2:29" ht="12.95" customHeight="1" thickBot="1">
      <c r="B54" s="360"/>
      <c r="C54" s="374" t="s">
        <v>1072</v>
      </c>
      <c r="D54" s="297" t="str">
        <f>IF(Badges!$AE926="C","/","")</f>
        <v/>
      </c>
      <c r="E54" s="297" t="str">
        <f>IF(Badges!$AE927="C","/","")</f>
        <v/>
      </c>
      <c r="F54" s="297" t="str">
        <f>IF(Badges!$AE928="C","/","")</f>
        <v/>
      </c>
      <c r="G54" s="297" t="str">
        <f>IF(Badges!$AE929="C","/","")</f>
        <v/>
      </c>
      <c r="H54" s="297" t="str">
        <f>IF(Badges!$AE930="C","/","")</f>
        <v/>
      </c>
      <c r="I54" s="298" t="str">
        <f>IF(Summary!$BD57="E","E","")</f>
        <v/>
      </c>
      <c r="J54" s="298" t="str">
        <f>IF(Summary!$BE57="Y","R","")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IF(Badges!$AE934="C","/","")</f>
        <v/>
      </c>
      <c r="E55" s="292" t="str">
        <f>IF(Badges!$AE935="C","/","")</f>
        <v/>
      </c>
      <c r="F55" s="292" t="str">
        <f>IF(Badges!$AE936="C","/","")</f>
        <v/>
      </c>
      <c r="G55" s="292" t="str">
        <f>IF(Badges!$AE937="C","/","")</f>
        <v/>
      </c>
      <c r="H55" s="292" t="str">
        <f>IF(Badges!$AE938="C","/","")</f>
        <v/>
      </c>
      <c r="I55" s="299" t="str">
        <f>IF(Summary!$BD59="E","E","")</f>
        <v/>
      </c>
      <c r="J55" s="299" t="str">
        <f>IF(Summary!$BE59="Y","R","")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IF(Badges!$AE941="C","/","")</f>
        <v/>
      </c>
      <c r="E56" s="292" t="str">
        <f>IF(Badges!$AE942="C","/","")</f>
        <v/>
      </c>
      <c r="F56" s="292" t="str">
        <f>IF(Badges!$AE943="C","/","")</f>
        <v/>
      </c>
      <c r="G56" s="292" t="str">
        <f>IF(Badges!$AE944="C","/","")</f>
        <v/>
      </c>
      <c r="H56" s="292" t="str">
        <f>IF(Badges!$AE945="C","/","")</f>
        <v/>
      </c>
      <c r="I56" s="293" t="str">
        <f>IF(Summary!$BD60="E","E","")</f>
        <v/>
      </c>
      <c r="J56" s="293" t="str">
        <f>IF(Summary!$BE60="Y","R","")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IF(Badges!$AE951="A","/","")</f>
        <v/>
      </c>
      <c r="E57" s="292" t="str">
        <f>IF(Badges!$AE954="A","/","")</f>
        <v/>
      </c>
      <c r="F57" s="292" t="str">
        <f>IF(Badges!$AE958="A","/","")</f>
        <v/>
      </c>
      <c r="G57" s="292" t="str">
        <f>IF(Badges!$AE962="A","/","")</f>
        <v/>
      </c>
      <c r="H57" s="292" t="str">
        <f>IF(Badges!$AE966="A","/","")</f>
        <v/>
      </c>
      <c r="I57" s="293" t="str">
        <f>IF(Summary!$BD61="E","E","")</f>
        <v/>
      </c>
      <c r="J57" s="293" t="str">
        <f>IF(Summary!$BE61="Y","R","")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IF('Age-Level'!$AE6="C","/","")</f>
        <v/>
      </c>
      <c r="E60" s="292" t="str">
        <f>IF('Age-Level'!$AE7="C","/","")</f>
        <v/>
      </c>
      <c r="F60" s="292" t="str">
        <f>IF('Age-Level'!$AE8="C","/","")</f>
        <v/>
      </c>
      <c r="G60" s="292" t="str">
        <f>IF('Age-Level'!$AE9="C","/","")</f>
        <v/>
      </c>
      <c r="H60" s="292" t="str">
        <f>IF('Age-Level'!$AE10="C","/","")</f>
        <v/>
      </c>
      <c r="I60" s="293" t="str">
        <f>IF(Summary!$BD98="E","E","")</f>
        <v/>
      </c>
      <c r="J60" s="293" t="str">
        <f>IF(Summary!$BE98="Y","R","")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IF('Age-Level'!$AE13="C","/","")</f>
        <v/>
      </c>
      <c r="E61" s="294" t="str">
        <f>IF('Age-Level'!$AE14="C","/","")</f>
        <v/>
      </c>
      <c r="F61" s="294" t="str">
        <f>IF('Age-Level'!$AE15="C","/","")</f>
        <v/>
      </c>
      <c r="G61" s="294" t="str">
        <f>IF('Age-Level'!$AE16="C","/","")</f>
        <v/>
      </c>
      <c r="H61" s="294" t="str">
        <f>IF('Age-Level'!$AE17="C","/","")</f>
        <v/>
      </c>
      <c r="I61" s="295" t="str">
        <f>IF(Summary!$BD99="E","E","")</f>
        <v/>
      </c>
      <c r="J61" s="295" t="str">
        <f>IF(Summary!$BE99="Y","R","")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IF('Age-Level'!$AE20="C","/","")</f>
        <v/>
      </c>
      <c r="E62" s="296" t="str">
        <f>IF('Age-Level'!$AE21="C","/","")</f>
        <v/>
      </c>
      <c r="F62" s="296" t="str">
        <f>IF('Age-Level'!$AE22="C","/","")</f>
        <v/>
      </c>
      <c r="G62" s="296" t="str">
        <f>IF('Age-Level'!$AE23="C","/","")</f>
        <v/>
      </c>
      <c r="H62" s="296" t="str">
        <f>IF('Age-Level'!$AE24="C","/","")</f>
        <v/>
      </c>
      <c r="I62" s="293" t="str">
        <f>IF(Summary!$BD100="E","E","")</f>
        <v/>
      </c>
      <c r="J62" s="293" t="str">
        <f>IF(Summary!$BE100="Y","R","")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IF('Age-Level'!$AE27="C","/","")</f>
        <v/>
      </c>
      <c r="E63" s="297" t="str">
        <f>IF('Age-Level'!$AE28="C","/","")</f>
        <v/>
      </c>
      <c r="F63" s="297" t="str">
        <f>IF('Age-Level'!$AE29="C","/","")</f>
        <v/>
      </c>
      <c r="G63" s="297" t="str">
        <f>IF('Age-Level'!$AE30="C","/","")</f>
        <v/>
      </c>
      <c r="H63" s="297" t="str">
        <f>IF('Age-Level'!$AE31="C","/","")</f>
        <v/>
      </c>
      <c r="I63" s="295" t="str">
        <f>IF(Summary!$BD101="E","E","")</f>
        <v/>
      </c>
      <c r="J63" s="295" t="str">
        <f>IF(Summary!$BE101="Y","R","")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IF('Age-Level'!$AE34="C","/","")</f>
        <v/>
      </c>
      <c r="E64" s="292" t="str">
        <f>IF('Age-Level'!$AE35="C","/","")</f>
        <v/>
      </c>
      <c r="F64" s="292" t="str">
        <f>IF('Age-Level'!$AE36="C","/","")</f>
        <v/>
      </c>
      <c r="G64" s="292" t="str">
        <f>IF('Age-Level'!$AE37="C","/","")</f>
        <v/>
      </c>
      <c r="H64" s="292" t="str">
        <f>IF('Age-Level'!$AE38="C","/","")</f>
        <v/>
      </c>
      <c r="I64" s="293" t="str">
        <f>IF(Summary!$BD102="E","E","")</f>
        <v/>
      </c>
      <c r="J64" s="293" t="str">
        <f>IF(Summary!$BE102="Y","R","")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IF(Summary!$BD103="E","E","")</f>
        <v/>
      </c>
      <c r="J65" s="295" t="str">
        <f>IF(Summary!$BE103="Y","R","")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IF('Age-Level'!$AE44="a","/","")</f>
        <v/>
      </c>
      <c r="E68" s="296" t="str">
        <f>IF('Age-Level'!$AE48="a","/","")</f>
        <v/>
      </c>
      <c r="F68" s="296" t="str">
        <f>IF('Age-Level'!$AE52="a","/","")</f>
        <v/>
      </c>
      <c r="G68" s="296" t="str">
        <f>IF('Age-Level'!$AE57="a","/","")</f>
        <v/>
      </c>
      <c r="H68" s="296" t="str">
        <f>IF('Age-Level'!$AE59="a","/","")</f>
        <v/>
      </c>
      <c r="I68" s="293" t="str">
        <f>IF(Summary!$BD104="E","E","")</f>
        <v/>
      </c>
      <c r="J68" s="293" t="str">
        <f>IF(Summary!$BE104="Y","R","")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IF('Age-Level'!$AE62="a","/","")</f>
        <v/>
      </c>
      <c r="E69" s="297" t="str">
        <f>IF('Age-Level'!$AE66="a","/","")</f>
        <v/>
      </c>
      <c r="F69" s="297" t="str">
        <f>IF('Age-Level'!$AE70="a","/","")</f>
        <v/>
      </c>
      <c r="G69" s="297" t="str">
        <f>IF('Age-Level'!$AE75="a","/","")</f>
        <v/>
      </c>
      <c r="H69" s="297" t="str">
        <f>IF('Age-Level'!$AE77="a","/","")</f>
        <v/>
      </c>
      <c r="I69" s="295" t="str">
        <f>IF(Summary!$BD105="E","E","")</f>
        <v/>
      </c>
      <c r="J69" s="295" t="str">
        <f>IF(Summary!$BE105="Y","R","")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IF('Age-Level'!$AE80="a","/","")</f>
        <v/>
      </c>
      <c r="E70" s="296" t="str">
        <f>IF('Age-Level'!$AE84="a","/","")</f>
        <v/>
      </c>
      <c r="F70" s="296" t="str">
        <f>IF('Age-Level'!$AE88="a","/","")</f>
        <v/>
      </c>
      <c r="G70" s="296" t="str">
        <f>IF('Age-Level'!$AE93="a","/","")</f>
        <v/>
      </c>
      <c r="H70" s="296" t="str">
        <f>IF('Age-Level'!$AE95="a","/","")</f>
        <v/>
      </c>
      <c r="I70" s="293" t="str">
        <f>IF(Summary!$BD106="E","E","")</f>
        <v/>
      </c>
      <c r="J70" s="293" t="str">
        <f>IF(Summary!$BE106="Y","R","")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IF('Age-Level'!$AE98="a","/","")</f>
        <v/>
      </c>
      <c r="E71" s="297" t="str">
        <f>IF('Age-Level'!$AE102="a","/","")</f>
        <v/>
      </c>
      <c r="F71" s="297" t="str">
        <f>IF('Age-Level'!$AE106="a","/","")</f>
        <v/>
      </c>
      <c r="G71" s="297" t="str">
        <f>IF('Age-Level'!$AE111="a","/","")</f>
        <v/>
      </c>
      <c r="H71" s="297" t="str">
        <f>IF('Age-Level'!$AE113="a","/","")</f>
        <v/>
      </c>
      <c r="I71" s="295" t="str">
        <f>IF(Summary!$BD107="E","E","")</f>
        <v/>
      </c>
      <c r="J71" s="295" t="str">
        <f>IF(Summary!$BE107="Y","R","")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IF(Bridging!$AE10="A","/","")</f>
        <v/>
      </c>
      <c r="G72" s="296" t="str">
        <f>IF(Bridging!$AE14="A","/","")</f>
        <v/>
      </c>
      <c r="H72" s="296" t="str">
        <f>IF(Bridging!$AE16="A","/","")</f>
        <v/>
      </c>
      <c r="I72" s="295" t="str">
        <f>IF(Summary!$BD96="E","E","")</f>
        <v/>
      </c>
      <c r="J72" s="295" t="str">
        <f>IF(Summary!$BE96="Y","R","")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kyxdwL2889ym9sUySDm3ILpO5cR5V6M7DonUzkgskrkybrW6qOQewF9DEX2PtQVxtGlCQtsM0D+rpaKy3X/PgA==" saltValue="xU3NDkNqzKw/hnzFENrg4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11" priority="3">
      <formula>LEFT($U$1,8)&lt;&gt;"Brownie_"</formula>
    </cfRule>
  </conditionalFormatting>
  <conditionalFormatting sqref="T1:W1">
    <cfRule type="expression" dxfId="10" priority="2">
      <formula>LEFT($U$1,8)="Brownie_"</formula>
    </cfRule>
  </conditionalFormatting>
  <conditionalFormatting sqref="C1">
    <cfRule type="expression" dxfId="9" priority="1">
      <formula>LEFT($U$1,8)&lt;&gt;"Brownie_"</formula>
    </cfRule>
  </conditionalFormatting>
  <conditionalFormatting sqref="L46:L90 W54:W75 AA4:AA75">
    <cfRule type="duplicateValues" dxfId="8"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179F9-6675-4CE0-B92F-C6DBFC7F9E37}">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Brownie_29</v>
      </c>
      <c r="U1" s="349" t="str">
        <f ca="1">MID(CELL("filename",A1),FIND(IF(ISERROR(FIND("]",CELL("filename",A1))),"$","]"),CELL("filename",A1))+1,256)</f>
        <v>Brownie_29</v>
      </c>
      <c r="W1" s="350" t="str">
        <f ca="1">IF(T1&lt;&gt;"",T1,"")</f>
        <v>Brownie_29</v>
      </c>
      <c r="X1" s="351"/>
      <c r="Y1" s="351"/>
      <c r="Z1" s="352"/>
      <c r="AA1" s="353"/>
      <c r="AB1" s="351"/>
      <c r="AC1" s="351"/>
      <c r="AD1" s="352"/>
    </row>
    <row r="2" spans="2:30" ht="12.95" customHeight="1">
      <c r="T2" s="357"/>
    </row>
    <row r="3" spans="2:30" ht="12.95" customHeight="1"/>
    <row r="4" spans="2:30" ht="12.95" customHeight="1">
      <c r="B4" s="360"/>
      <c r="C4" s="361" t="s">
        <v>130</v>
      </c>
      <c r="D4" s="292" t="str">
        <f>IF(Badges!$AF11="A","/","")</f>
        <v/>
      </c>
      <c r="E4" s="292" t="str">
        <f>IF(Badges!$AF15="A","/","")</f>
        <v/>
      </c>
      <c r="F4" s="292" t="str">
        <f>IF(Badges!$AF19="A","/","")</f>
        <v/>
      </c>
      <c r="G4" s="292" t="str">
        <f>IF(Badges!$AF23="A","/","")</f>
        <v/>
      </c>
      <c r="H4" s="292" t="str">
        <f>IF(Badges!$AF27="A","/","")</f>
        <v/>
      </c>
      <c r="I4" s="293" t="str">
        <f>IF(Summary!$BF4="E","E","")</f>
        <v/>
      </c>
      <c r="J4" s="293" t="str">
        <f>IF(Summary!$BG4="Y","R","")</f>
        <v/>
      </c>
      <c r="K4" s="285" t="str">
        <f>IF(COUNT(#REF!)=4,MAX(#REF!),"")</f>
        <v/>
      </c>
      <c r="L4" s="360"/>
      <c r="M4" s="362" t="s">
        <v>897</v>
      </c>
      <c r="N4" s="363"/>
      <c r="O4" s="363"/>
      <c r="P4" s="363"/>
      <c r="Q4" s="363"/>
      <c r="R4" s="364"/>
      <c r="S4" s="293" t="str">
        <f>IF(Summary!$BF67="E","E","")</f>
        <v/>
      </c>
      <c r="T4" s="293" t="str">
        <f>IF(Summary!$BG67="Y","R","")</f>
        <v/>
      </c>
      <c r="W4" s="474" t="str">
        <f>'Fun Patches'!C5</f>
        <v>&lt;List Patch Here&gt;</v>
      </c>
      <c r="X4" s="475" t="str">
        <f>IF(Summary!$BF113="E","E","")</f>
        <v/>
      </c>
      <c r="Y4" s="475" t="str">
        <f>IF(Summary!$BG113="Y","R","")</f>
        <v/>
      </c>
      <c r="AA4" s="286"/>
      <c r="AB4" s="283"/>
      <c r="AC4" s="284"/>
    </row>
    <row r="5" spans="2:30" ht="12.95" customHeight="1">
      <c r="B5" s="360"/>
      <c r="C5" s="365" t="s">
        <v>152</v>
      </c>
      <c r="D5" s="292" t="str">
        <f>IF(Badges!$AF34="A","/","")</f>
        <v/>
      </c>
      <c r="E5" s="292" t="str">
        <f>IF(Badges!$AF38="A","/","")</f>
        <v/>
      </c>
      <c r="F5" s="292" t="str">
        <f>IF(Badges!$AF42="A","/","")</f>
        <v/>
      </c>
      <c r="G5" s="292" t="str">
        <f>IF(Badges!$AF46="A","/","")</f>
        <v/>
      </c>
      <c r="H5" s="292" t="str">
        <f>IF(Badges!$AF50="A","/","")</f>
        <v/>
      </c>
      <c r="I5" s="293" t="str">
        <f>IF(Summary!$BF5="E","E","")</f>
        <v/>
      </c>
      <c r="J5" s="293" t="str">
        <f>IF(Summary!$BG5="Y","R","")</f>
        <v/>
      </c>
      <c r="L5" s="360"/>
      <c r="M5" s="366" t="s">
        <v>1085</v>
      </c>
      <c r="N5" s="367"/>
      <c r="O5" s="367"/>
      <c r="P5" s="367"/>
      <c r="Q5" s="367"/>
      <c r="R5" s="368"/>
      <c r="S5" s="301" t="str">
        <f>IF(Summary!$BF64="E","E","")</f>
        <v/>
      </c>
      <c r="T5" s="301" t="str">
        <f>IF(Summary!$BG64="Y","R","")</f>
        <v/>
      </c>
      <c r="W5" s="476" t="str">
        <f>'Fun Patches'!C6</f>
        <v>&lt;List Patch Here&gt;</v>
      </c>
      <c r="X5" s="475" t="str">
        <f>IF(Summary!$BF114="E","E","")</f>
        <v/>
      </c>
      <c r="Y5" s="475" t="str">
        <f>IF(Summary!$BG114="Y","R","")</f>
        <v/>
      </c>
      <c r="AA5" s="472"/>
      <c r="AB5" s="287"/>
      <c r="AC5" s="288"/>
    </row>
    <row r="6" spans="2:30" ht="12.95" customHeight="1" thickBot="1">
      <c r="B6" s="360"/>
      <c r="C6" s="369" t="s">
        <v>193</v>
      </c>
      <c r="D6" s="297" t="str">
        <f>IF(Badges!$AF80="A","/","")</f>
        <v/>
      </c>
      <c r="E6" s="297" t="str">
        <f>IF(Badges!$AF84="A","/","")</f>
        <v/>
      </c>
      <c r="F6" s="297" t="str">
        <f>IF(Badges!$AF88="A","/","")</f>
        <v/>
      </c>
      <c r="G6" s="297" t="str">
        <f>IF(Badges!$AF92="A","/","")</f>
        <v/>
      </c>
      <c r="H6" s="297" t="str">
        <f>IF(Badges!$AF96="A","/","")</f>
        <v/>
      </c>
      <c r="I6" s="295" t="str">
        <f>IF(Summary!$BF7="E","E","")</f>
        <v/>
      </c>
      <c r="J6" s="295" t="str">
        <f>IF(Summary!$BG7="Y","R","")</f>
        <v/>
      </c>
      <c r="L6" s="360"/>
      <c r="M6" s="366" t="s">
        <v>1086</v>
      </c>
      <c r="N6" s="367"/>
      <c r="O6" s="367"/>
      <c r="P6" s="367"/>
      <c r="Q6" s="367"/>
      <c r="R6" s="368"/>
      <c r="S6" s="301" t="str">
        <f>IF(Summary!$BF65="E","E","")</f>
        <v/>
      </c>
      <c r="T6" s="301" t="str">
        <f>IF(Summary!$BG65="Y","R","")</f>
        <v/>
      </c>
      <c r="W6" s="476" t="str">
        <f>'Fun Patches'!C7</f>
        <v>&lt;List Patch Here&gt;</v>
      </c>
      <c r="X6" s="475" t="str">
        <f>IF(Summary!$BF115="E","E","")</f>
        <v/>
      </c>
      <c r="Y6" s="475" t="str">
        <f>IF(Summary!$BG115="Y","R","")</f>
        <v/>
      </c>
      <c r="AA6" s="472"/>
      <c r="AB6" s="287"/>
      <c r="AC6" s="288"/>
    </row>
    <row r="7" spans="2:30" ht="12.95" customHeight="1" thickBot="1">
      <c r="B7" s="360"/>
      <c r="C7" s="370" t="s">
        <v>233</v>
      </c>
      <c r="D7" s="292" t="str">
        <f>IF(Badges!$AF126="A","/","")</f>
        <v/>
      </c>
      <c r="E7" s="292" t="str">
        <f>IF(Badges!$AF130="A","/","")</f>
        <v/>
      </c>
      <c r="F7" s="292" t="str">
        <f>IF(Badges!$AF134="A","/","")</f>
        <v/>
      </c>
      <c r="G7" s="292" t="str">
        <f>IF(Badges!$AF138="A","/","")</f>
        <v/>
      </c>
      <c r="H7" s="292" t="str">
        <f>IF(Badges!$AF142="A","/","")</f>
        <v/>
      </c>
      <c r="I7" s="293" t="str">
        <f>IF(Summary!$BF9="E","E","")</f>
        <v/>
      </c>
      <c r="J7" s="293" t="str">
        <f>IF(Summary!$BG9="Y","R","")</f>
        <v/>
      </c>
      <c r="L7" s="360"/>
      <c r="M7" s="371" t="s">
        <v>1087</v>
      </c>
      <c r="N7" s="372"/>
      <c r="O7" s="372"/>
      <c r="P7" s="372"/>
      <c r="Q7" s="372"/>
      <c r="R7" s="373"/>
      <c r="S7" s="295" t="str">
        <f>IF(Summary!$BF66="E","E","")</f>
        <v/>
      </c>
      <c r="T7" s="295" t="str">
        <f>IF(Summary!$BG66="Y","R","")</f>
        <v/>
      </c>
      <c r="U7" s="354" t="str">
        <f>IF(COUNTIF(S4:S7,"E")=4,"C"," ")</f>
        <v xml:space="preserve"> </v>
      </c>
      <c r="W7" s="476" t="str">
        <f>'Fun Patches'!C8</f>
        <v>&lt;List Patch Here&gt;</v>
      </c>
      <c r="X7" s="475" t="str">
        <f>IF(Summary!$BF116="E","E","")</f>
        <v/>
      </c>
      <c r="Y7" s="475" t="str">
        <f>IF(Summary!$BG116="Y","R","")</f>
        <v/>
      </c>
      <c r="AA7" s="472"/>
      <c r="AB7" s="287"/>
      <c r="AC7" s="288"/>
    </row>
    <row r="8" spans="2:30" ht="12.95" customHeight="1">
      <c r="B8" s="360"/>
      <c r="C8" s="365" t="s">
        <v>254</v>
      </c>
      <c r="D8" s="334" t="str">
        <f>IF(Badges!$AF149="A","/","")</f>
        <v/>
      </c>
      <c r="E8" s="334" t="str">
        <f>IF(Badges!$AF153="A","/","")</f>
        <v/>
      </c>
      <c r="F8" s="334" t="str">
        <f>IF(Badges!$AF157="A","/","")</f>
        <v/>
      </c>
      <c r="G8" s="334" t="str">
        <f>IF(Badges!$AF161="A","/","")</f>
        <v/>
      </c>
      <c r="H8" s="334" t="str">
        <f>IF(Badges!$AF165="A","/","")</f>
        <v/>
      </c>
      <c r="I8" s="301" t="str">
        <f>IF(Summary!$BF10="E","E","")</f>
        <v/>
      </c>
      <c r="J8" s="301" t="str">
        <f>IF(Summary!$BG10="Y","R","")</f>
        <v/>
      </c>
      <c r="L8" s="360"/>
      <c r="M8" s="362" t="s">
        <v>1054</v>
      </c>
      <c r="N8" s="363"/>
      <c r="O8" s="363"/>
      <c r="P8" s="363"/>
      <c r="Q8" s="363"/>
      <c r="R8" s="364"/>
      <c r="S8" s="293" t="str">
        <f>IF(Summary!$BF72="E","E","")</f>
        <v/>
      </c>
      <c r="T8" s="293" t="str">
        <f>IF(Summary!$BG72="Y","R","")</f>
        <v/>
      </c>
      <c r="W8" s="476" t="str">
        <f>'Fun Patches'!C9</f>
        <v>&lt;List Patch Here&gt;</v>
      </c>
      <c r="X8" s="475" t="str">
        <f>IF(Summary!$BF117="E","E","")</f>
        <v/>
      </c>
      <c r="Y8" s="475" t="str">
        <f>IF(Summary!$BG117="Y","R","")</f>
        <v/>
      </c>
      <c r="AA8" s="472"/>
      <c r="AB8" s="287"/>
      <c r="AC8" s="288"/>
    </row>
    <row r="9" spans="2:30" ht="12.95" customHeight="1" thickBot="1">
      <c r="B9" s="360"/>
      <c r="C9" s="374" t="s">
        <v>275</v>
      </c>
      <c r="D9" s="297" t="str">
        <f>IF(Badges!$AF172="A","/","")</f>
        <v/>
      </c>
      <c r="E9" s="297" t="str">
        <f>IF(Badges!$AF176="A","/","")</f>
        <v/>
      </c>
      <c r="F9" s="297" t="str">
        <f>IF(Badges!$AF180="A","/","")</f>
        <v/>
      </c>
      <c r="G9" s="297" t="str">
        <f>IF(Badges!$AF184="A","/","")</f>
        <v/>
      </c>
      <c r="H9" s="297" t="str">
        <f>IF(Badges!$AF188="A","/","")</f>
        <v/>
      </c>
      <c r="I9" s="295" t="str">
        <f>IF(Summary!$BF11="E","E","")</f>
        <v/>
      </c>
      <c r="J9" s="295" t="str">
        <f>IF(Summary!$BG11="Y","R","")</f>
        <v/>
      </c>
      <c r="L9" s="360"/>
      <c r="M9" s="366" t="s">
        <v>1088</v>
      </c>
      <c r="N9" s="367"/>
      <c r="O9" s="367"/>
      <c r="P9" s="367"/>
      <c r="Q9" s="367"/>
      <c r="R9" s="368"/>
      <c r="S9" s="301" t="str">
        <f>IF(Summary!$BF69="E","E","")</f>
        <v/>
      </c>
      <c r="T9" s="301" t="str">
        <f>IF(Summary!$BG69="Y","R","")</f>
        <v/>
      </c>
      <c r="W9" s="476" t="str">
        <f>'Fun Patches'!C10</f>
        <v>&lt;List Patch Here&gt;</v>
      </c>
      <c r="X9" s="475" t="str">
        <f>IF(Summary!$BF118="E","E","")</f>
        <v/>
      </c>
      <c r="Y9" s="475" t="str">
        <f>IF(Summary!$BG118="Y","R","")</f>
        <v/>
      </c>
      <c r="AA9" s="472"/>
      <c r="AB9" s="287"/>
      <c r="AC9" s="288"/>
    </row>
    <row r="10" spans="2:30" ht="12.95" customHeight="1">
      <c r="B10" s="360"/>
      <c r="C10" s="361" t="s">
        <v>278</v>
      </c>
      <c r="D10" s="292" t="str">
        <f>IF(Badges!$AF195="A","/","")</f>
        <v/>
      </c>
      <c r="E10" s="292" t="str">
        <f>IF(Badges!$AF199="A","/","")</f>
        <v/>
      </c>
      <c r="F10" s="292" t="str">
        <f>IF(Badges!$AF202="A","/","")</f>
        <v/>
      </c>
      <c r="G10" s="292" t="str">
        <f>IF(Badges!$AF206="A","/","")</f>
        <v/>
      </c>
      <c r="H10" s="292" t="str">
        <f>IF(Badges!$AF210="A","/","")</f>
        <v/>
      </c>
      <c r="I10" s="293" t="str">
        <f>IF(Summary!$BF12="E","E","")</f>
        <v/>
      </c>
      <c r="J10" s="293" t="str">
        <f>IF(Summary!$BG12="Y","R","")</f>
        <v/>
      </c>
      <c r="K10" s="285" t="str">
        <f>IF(COUNT(#REF!)=4,MAX(#REF!),"")</f>
        <v/>
      </c>
      <c r="L10" s="360"/>
      <c r="M10" s="366" t="s">
        <v>1089</v>
      </c>
      <c r="N10" s="367"/>
      <c r="O10" s="367"/>
      <c r="P10" s="367"/>
      <c r="Q10" s="367"/>
      <c r="R10" s="368"/>
      <c r="S10" s="301" t="str">
        <f>IF(Summary!$BF70="E","E","")</f>
        <v/>
      </c>
      <c r="T10" s="301" t="str">
        <f>IF(Summary!$BG70="Y","R","")</f>
        <v/>
      </c>
      <c r="W10" s="476" t="str">
        <f>'Fun Patches'!C11</f>
        <v>&lt;List Patch Here&gt;</v>
      </c>
      <c r="X10" s="475" t="str">
        <f>IF(Summary!$BF119="E","E","")</f>
        <v/>
      </c>
      <c r="Y10" s="475" t="str">
        <f>IF(Summary!$BG119="Y","R","")</f>
        <v/>
      </c>
      <c r="AA10" s="472"/>
      <c r="AB10" s="287"/>
      <c r="AC10" s="288"/>
    </row>
    <row r="11" spans="2:30" ht="12.95" customHeight="1" thickBot="1">
      <c r="B11" s="360"/>
      <c r="C11" s="365" t="s">
        <v>297</v>
      </c>
      <c r="D11" s="334" t="str">
        <f>IF(Badges!$AF217="A","/","")</f>
        <v/>
      </c>
      <c r="E11" s="334" t="str">
        <f>IF(Badges!$AF221="A","/","")</f>
        <v/>
      </c>
      <c r="F11" s="334" t="str">
        <f>IF(Badges!$AF225="A","/","")</f>
        <v/>
      </c>
      <c r="G11" s="334" t="str">
        <f>IF(Badges!$AF229="A","/","")</f>
        <v/>
      </c>
      <c r="H11" s="334" t="str">
        <f>IF(Badges!$AF233="A","/","")</f>
        <v/>
      </c>
      <c r="I11" s="301" t="str">
        <f>IF(Summary!$BF13="E","E","")</f>
        <v/>
      </c>
      <c r="J11" s="301" t="str">
        <f>IF(Summary!$BG13="Y","R","")</f>
        <v/>
      </c>
      <c r="L11" s="360"/>
      <c r="M11" s="375" t="s">
        <v>1090</v>
      </c>
      <c r="N11" s="376"/>
      <c r="O11" s="376"/>
      <c r="P11" s="376"/>
      <c r="Q11" s="376"/>
      <c r="R11" s="377"/>
      <c r="S11" s="298" t="str">
        <f>IF(Summary!$BF71="E","E","")</f>
        <v/>
      </c>
      <c r="T11" s="298" t="str">
        <f>IF(Summary!$BG71="Y","R","")</f>
        <v/>
      </c>
      <c r="U11" s="354" t="str">
        <f>IF(COUNTIF(S8:S11,"E")=4,"C"," ")</f>
        <v xml:space="preserve"> </v>
      </c>
      <c r="W11" s="476" t="str">
        <f>'Fun Patches'!C12</f>
        <v>&lt;List Patch Here&gt;</v>
      </c>
      <c r="X11" s="475" t="str">
        <f>IF(Summary!$BF120="E","E","")</f>
        <v/>
      </c>
      <c r="Y11" s="475" t="str">
        <f>IF(Summary!$BG120="Y","R","")</f>
        <v/>
      </c>
      <c r="AA11" s="472"/>
      <c r="AB11" s="287"/>
      <c r="AC11" s="288"/>
    </row>
    <row r="12" spans="2:30" ht="12.95" customHeight="1" thickBot="1">
      <c r="B12" s="360"/>
      <c r="C12" s="365" t="s">
        <v>319</v>
      </c>
      <c r="D12" s="297" t="str">
        <f>IF(Badges!$AF263="A","/","")</f>
        <v/>
      </c>
      <c r="E12" s="297" t="str">
        <f>IF(Badges!$AF267="A","/","")</f>
        <v/>
      </c>
      <c r="F12" s="297" t="str">
        <f>IF(Badges!$AF271="A","/","")</f>
        <v/>
      </c>
      <c r="G12" s="297" t="str">
        <f>IF(Badges!$AF275="A","/","")</f>
        <v/>
      </c>
      <c r="H12" s="297" t="str">
        <f>IF(Badges!$AF279="A","/","")</f>
        <v/>
      </c>
      <c r="I12" s="295" t="str">
        <f>IF(Summary!$BF15="E","E","")</f>
        <v/>
      </c>
      <c r="J12" s="295" t="str">
        <f>IF(Summary!$BG15="Y","R","")</f>
        <v/>
      </c>
      <c r="L12" s="360"/>
      <c r="M12" s="378" t="s">
        <v>1055</v>
      </c>
      <c r="N12" s="379"/>
      <c r="O12" s="379"/>
      <c r="P12" s="379"/>
      <c r="Q12" s="379"/>
      <c r="R12" s="380"/>
      <c r="S12" s="299" t="str">
        <f>IF(Summary!$BF77="E","E","")</f>
        <v/>
      </c>
      <c r="T12" s="299" t="str">
        <f>IF(Summary!$BG77="Y","R","")</f>
        <v/>
      </c>
      <c r="W12" s="476" t="str">
        <f>'Fun Patches'!C13</f>
        <v>&lt;List Patch Here&gt;</v>
      </c>
      <c r="X12" s="475" t="str">
        <f>IF(Summary!$BF121="E","E","")</f>
        <v/>
      </c>
      <c r="Y12" s="475" t="str">
        <f>IF(Summary!$BG121="Y","R","")</f>
        <v/>
      </c>
      <c r="AA12" s="472"/>
      <c r="AB12" s="287"/>
      <c r="AC12" s="288"/>
    </row>
    <row r="13" spans="2:30" ht="12.95" customHeight="1">
      <c r="B13" s="360"/>
      <c r="C13" s="370" t="s">
        <v>372</v>
      </c>
      <c r="D13" s="292" t="str">
        <f>IF(Badges!$AF322="A","/","")</f>
        <v/>
      </c>
      <c r="E13" s="292" t="str">
        <f>IF(Badges!$AF326="A","/","")</f>
        <v/>
      </c>
      <c r="F13" s="292" t="str">
        <f>IF(Badges!$AF330="A","/","")</f>
        <v/>
      </c>
      <c r="G13" s="292" t="str">
        <f>IF(Badges!$AF334="A","/","")</f>
        <v/>
      </c>
      <c r="H13" s="292" t="str">
        <f>IF(Badges!$AF338="A","/","")</f>
        <v/>
      </c>
      <c r="I13" s="293" t="str">
        <f>IF(Summary!$BF18="E","E","")</f>
        <v/>
      </c>
      <c r="J13" s="293" t="str">
        <f>IF(Summary!$BG18="Y","R","")</f>
        <v/>
      </c>
      <c r="L13" s="360"/>
      <c r="M13" s="366" t="s">
        <v>925</v>
      </c>
      <c r="N13" s="367"/>
      <c r="O13" s="367"/>
      <c r="P13" s="367"/>
      <c r="Q13" s="367"/>
      <c r="R13" s="368"/>
      <c r="S13" s="301" t="str">
        <f>IF(Summary!$BF74="E","E","")</f>
        <v/>
      </c>
      <c r="T13" s="301" t="str">
        <f>IF(Summary!$BG74="Y","R","")</f>
        <v/>
      </c>
      <c r="W13" s="476" t="str">
        <f>'Fun Patches'!C14</f>
        <v>&lt;List Patch Here&gt;</v>
      </c>
      <c r="X13" s="475" t="str">
        <f>IF(Summary!$BF122="E","E","")</f>
        <v/>
      </c>
      <c r="Y13" s="475" t="str">
        <f>IF(Summary!$BG122="Y","R","")</f>
        <v/>
      </c>
      <c r="AA13" s="472"/>
      <c r="AB13" s="287"/>
      <c r="AC13" s="288"/>
    </row>
    <row r="14" spans="2:30" ht="12.95" customHeight="1">
      <c r="B14" s="360"/>
      <c r="C14" s="365" t="s">
        <v>393</v>
      </c>
      <c r="D14" s="334" t="str">
        <f>IF(Badges!$AF345="A","/","")</f>
        <v/>
      </c>
      <c r="E14" s="334" t="str">
        <f>IF(Badges!$AF349="A","/","")</f>
        <v/>
      </c>
      <c r="F14" s="334" t="str">
        <f>IF(Badges!$AF353="A","/","")</f>
        <v/>
      </c>
      <c r="G14" s="334" t="str">
        <f>IF(Badges!$AF357="A","/","")</f>
        <v/>
      </c>
      <c r="H14" s="334" t="str">
        <f>IF(Badges!$AF361="A","/","")</f>
        <v/>
      </c>
      <c r="I14" s="301" t="str">
        <f>IF(Summary!$BF19="E","E","")</f>
        <v/>
      </c>
      <c r="J14" s="301" t="str">
        <f>IF(Summary!$BG19="Y","R","")</f>
        <v/>
      </c>
      <c r="K14" s="285" t="str">
        <f>IF(COUNT(#REF!)=4,MAX(#REF!),"")</f>
        <v/>
      </c>
      <c r="L14" s="360"/>
      <c r="M14" s="366" t="s">
        <v>927</v>
      </c>
      <c r="N14" s="367"/>
      <c r="O14" s="367"/>
      <c r="P14" s="367"/>
      <c r="Q14" s="367"/>
      <c r="R14" s="368"/>
      <c r="S14" s="301" t="str">
        <f>IF(Summary!$BF75="E","E","")</f>
        <v/>
      </c>
      <c r="T14" s="301" t="str">
        <f>IF(Summary!$BG75="Y","R","")</f>
        <v/>
      </c>
      <c r="W14" s="476" t="str">
        <f>'Fun Patches'!C15</f>
        <v>&lt;List Patch Here&gt;</v>
      </c>
      <c r="X14" s="475" t="str">
        <f>IF(Summary!$BF123="E","E","")</f>
        <v/>
      </c>
      <c r="Y14" s="475" t="str">
        <f>IF(Summary!$BG123="Y","R","")</f>
        <v/>
      </c>
      <c r="AA14" s="472"/>
      <c r="AB14" s="287"/>
      <c r="AC14" s="288"/>
    </row>
    <row r="15" spans="2:30" ht="12.95" customHeight="1" thickBot="1">
      <c r="B15" s="360"/>
      <c r="C15" s="374" t="s">
        <v>414</v>
      </c>
      <c r="D15" s="297" t="str">
        <f>IF(Badges!$AF368="A","/","")</f>
        <v/>
      </c>
      <c r="E15" s="297" t="str">
        <f>IF(Badges!$AF372="A","/","")</f>
        <v/>
      </c>
      <c r="F15" s="297" t="str">
        <f>IF(Badges!$AF376="A","/","")</f>
        <v/>
      </c>
      <c r="G15" s="297" t="str">
        <f>IF(Badges!$AF380="A","/","")</f>
        <v/>
      </c>
      <c r="H15" s="297" t="str">
        <f>IF(Badges!$AF384="A","/","")</f>
        <v/>
      </c>
      <c r="I15" s="295" t="str">
        <f>IF(Summary!$BF20="E","E","")</f>
        <v/>
      </c>
      <c r="J15" s="295" t="str">
        <f>IF(Summary!$BG20="Y","R","")</f>
        <v/>
      </c>
      <c r="L15" s="360"/>
      <c r="M15" s="371" t="s">
        <v>929</v>
      </c>
      <c r="N15" s="372"/>
      <c r="O15" s="372"/>
      <c r="P15" s="372"/>
      <c r="Q15" s="372"/>
      <c r="R15" s="373"/>
      <c r="S15" s="295" t="str">
        <f>IF(Summary!$BF76="E","E","")</f>
        <v/>
      </c>
      <c r="T15" s="295" t="str">
        <f>IF(Summary!$BG76="Y","R","")</f>
        <v/>
      </c>
      <c r="U15" s="354" t="str">
        <f>IF(COUNTIF(S12:S15,"E")=4,"C"," ")</f>
        <v xml:space="preserve"> </v>
      </c>
      <c r="W15" s="476" t="str">
        <f>'Fun Patches'!C16</f>
        <v>&lt;List Patch Here&gt;</v>
      </c>
      <c r="X15" s="475" t="str">
        <f>IF(Summary!$BF124="E","E","")</f>
        <v/>
      </c>
      <c r="Y15" s="475" t="str">
        <f>IF(Summary!$BG124="Y","R","")</f>
        <v/>
      </c>
      <c r="AA15" s="472"/>
      <c r="AB15" s="287"/>
      <c r="AC15" s="288"/>
    </row>
    <row r="16" spans="2:30" ht="12.95" customHeight="1">
      <c r="B16" s="360"/>
      <c r="C16" s="365" t="s">
        <v>435</v>
      </c>
      <c r="D16" s="292" t="str">
        <f>IF(Badges!$AF391="A","/","")</f>
        <v/>
      </c>
      <c r="E16" s="292" t="str">
        <f>IF(Badges!$AF395="A","/","")</f>
        <v/>
      </c>
      <c r="F16" s="292" t="str">
        <f>IF(Badges!$AF399="A","/","")</f>
        <v/>
      </c>
      <c r="G16" s="292" t="str">
        <f>IF(Badges!$AF403="A","/","")</f>
        <v/>
      </c>
      <c r="H16" s="292" t="str">
        <f>IF(Badges!$AF407="A","/","")</f>
        <v/>
      </c>
      <c r="I16" s="293" t="str">
        <f>IF(Summary!$BF21="E","E","")</f>
        <v/>
      </c>
      <c r="J16" s="293" t="str">
        <f>IF(Summary!$BG21="Y","R","")</f>
        <v/>
      </c>
      <c r="L16" s="360"/>
      <c r="M16" s="361" t="s">
        <v>1056</v>
      </c>
      <c r="N16" s="292" t="str">
        <f>IF(Badges!$AF240="A","/","")</f>
        <v/>
      </c>
      <c r="O16" s="292" t="str">
        <f>IF(Badges!$AF244="A","/","")</f>
        <v/>
      </c>
      <c r="P16" s="292" t="str">
        <f>IF(Badges!$AF248="A","/","")</f>
        <v/>
      </c>
      <c r="Q16" s="292" t="str">
        <f>IF(Badges!$AF252="A","/","")</f>
        <v/>
      </c>
      <c r="R16" s="292" t="str">
        <f>IF(Badges!$AF256="A","/","")</f>
        <v/>
      </c>
      <c r="S16" s="293" t="str">
        <f>IF(Summary!$BF14="E","E","")</f>
        <v/>
      </c>
      <c r="T16" s="293" t="str">
        <f>IF(Summary!$BG14="Y","R","")</f>
        <v/>
      </c>
      <c r="W16" s="476" t="str">
        <f>'Fun Patches'!C17</f>
        <v>&lt;List Patch Here&gt;</v>
      </c>
      <c r="X16" s="475" t="str">
        <f>IF(Summary!$BF125="E","E","")</f>
        <v/>
      </c>
      <c r="Y16" s="475" t="str">
        <f>IF(Summary!$BG125="Y","R","")</f>
        <v/>
      </c>
      <c r="AA16" s="472"/>
      <c r="AB16" s="287"/>
      <c r="AC16" s="288"/>
    </row>
    <row r="17" spans="2:29" ht="12.95" customHeight="1">
      <c r="B17" s="360"/>
      <c r="C17" s="365" t="s">
        <v>456</v>
      </c>
      <c r="D17" s="334" t="str">
        <f>IF(Badges!$AF414="A","/","")</f>
        <v/>
      </c>
      <c r="E17" s="334" t="str">
        <f>IF(Badges!$AF418="A","/","")</f>
        <v/>
      </c>
      <c r="F17" s="334" t="str">
        <f>IF(Badges!$AF422="A","/","")</f>
        <v/>
      </c>
      <c r="G17" s="334" t="str">
        <f>IF(Badges!$AF426="A","/","")</f>
        <v/>
      </c>
      <c r="H17" s="334" t="str">
        <f>IF(Badges!$AF430="A","/","")</f>
        <v/>
      </c>
      <c r="I17" s="301" t="str">
        <f>IF(Summary!$BF22="E","E","")</f>
        <v/>
      </c>
      <c r="J17" s="301" t="str">
        <f>IF(Summary!$BG22="Y","R","")</f>
        <v/>
      </c>
      <c r="L17" s="360"/>
      <c r="M17" s="365" t="s">
        <v>1057</v>
      </c>
      <c r="N17" s="292" t="str">
        <f>IF(Badges!$AF299="A","/","")</f>
        <v/>
      </c>
      <c r="O17" s="292" t="str">
        <f>IF(Badges!$AF303="A","/","")</f>
        <v/>
      </c>
      <c r="P17" s="292" t="str">
        <f>IF(Badges!$AF307="A","/","")</f>
        <v/>
      </c>
      <c r="Q17" s="292" t="str">
        <f>IF(Badges!$AF311="A","/","")</f>
        <v/>
      </c>
      <c r="R17" s="292" t="str">
        <f>IF(Badges!$AF315="A","/","")</f>
        <v/>
      </c>
      <c r="S17" s="293" t="str">
        <f>IF(Summary!$BF17="E","E","")</f>
        <v/>
      </c>
      <c r="T17" s="293" t="str">
        <f>IF(Summary!$BG17="Y","R","")</f>
        <v/>
      </c>
      <c r="W17" s="476" t="str">
        <f>'Fun Patches'!C18</f>
        <v>&lt;List Patch Here&gt;</v>
      </c>
      <c r="X17" s="475" t="str">
        <f>IF(Summary!$BF126="E","E","")</f>
        <v/>
      </c>
      <c r="Y17" s="475" t="str">
        <f>IF(Summary!$BG126="Y","R","")</f>
        <v/>
      </c>
      <c r="AA17" s="472"/>
      <c r="AB17" s="287"/>
      <c r="AC17" s="288"/>
    </row>
    <row r="18" spans="2:29" ht="12.95" customHeight="1" thickBot="1">
      <c r="B18" s="360"/>
      <c r="C18" s="365" t="s">
        <v>477</v>
      </c>
      <c r="D18" s="297" t="str">
        <f>IF(Badges!$AF437="A","/","")</f>
        <v/>
      </c>
      <c r="E18" s="297" t="str">
        <f>IF(Badges!$AF441="A","/","")</f>
        <v/>
      </c>
      <c r="F18" s="297" t="str">
        <f>IF(Badges!$AF445="A","/","")</f>
        <v/>
      </c>
      <c r="G18" s="297" t="str">
        <f>IF(Badges!$AF449="A","/","")</f>
        <v/>
      </c>
      <c r="H18" s="297" t="str">
        <f>IF(Badges!$AF453="A","/","")</f>
        <v/>
      </c>
      <c r="I18" s="295" t="str">
        <f>IF(Summary!$BF23="E","E","")</f>
        <v/>
      </c>
      <c r="J18" s="295" t="str">
        <f>IF(Summary!$BG23="Y","R","")</f>
        <v/>
      </c>
      <c r="K18" s="285" t="str">
        <f>IF(COUNT(#REF!)=4,MAX(#REF!),"")</f>
        <v/>
      </c>
      <c r="L18" s="360"/>
      <c r="M18" s="365" t="s">
        <v>1058</v>
      </c>
      <c r="N18" s="292" t="str">
        <f>IF(Badges!$AF57="A","/","")</f>
        <v/>
      </c>
      <c r="O18" s="292" t="str">
        <f>IF(Badges!$AF61="A","/","")</f>
        <v/>
      </c>
      <c r="P18" s="292" t="str">
        <f>IF(Badges!$AF65="A","/","")</f>
        <v/>
      </c>
      <c r="Q18" s="292" t="str">
        <f>IF(Badges!$AF69="A","/","")</f>
        <v/>
      </c>
      <c r="R18" s="292" t="str">
        <f>IF(Badges!$AF73="A","/","")</f>
        <v/>
      </c>
      <c r="S18" s="293" t="str">
        <f>IF(Summary!$BF6="E","E","")</f>
        <v/>
      </c>
      <c r="T18" s="293" t="str">
        <f>IF(Summary!$BG6="Y","R","")</f>
        <v/>
      </c>
      <c r="W18" s="476" t="str">
        <f>'Fun Patches'!C19</f>
        <v>&lt;List Patch Here&gt;</v>
      </c>
      <c r="X18" s="475" t="str">
        <f>IF(Summary!$BF127="E","E","")</f>
        <v/>
      </c>
      <c r="Y18" s="475" t="str">
        <f>IF(Summary!$BG127="Y","R","")</f>
        <v/>
      </c>
      <c r="AA18" s="472"/>
      <c r="AB18" s="287"/>
      <c r="AC18" s="288"/>
    </row>
    <row r="19" spans="2:29" ht="12.95" customHeight="1" thickBot="1">
      <c r="B19" s="360"/>
      <c r="C19" s="370" t="s">
        <v>530</v>
      </c>
      <c r="D19" s="292" t="str">
        <f>IF(Badges!$AF496="A","/","")</f>
        <v/>
      </c>
      <c r="E19" s="292" t="str">
        <f>IF(Badges!$AF500="A","/","")</f>
        <v/>
      </c>
      <c r="F19" s="292" t="str">
        <f>IF(Badges!$AF504="A","/","")</f>
        <v/>
      </c>
      <c r="G19" s="292" t="str">
        <f>IF(Badges!$AF508="A","/","")</f>
        <v/>
      </c>
      <c r="H19" s="292" t="str">
        <f>IF(Badges!$AF512="A","/","")</f>
        <v/>
      </c>
      <c r="I19" s="293" t="str">
        <f>IF(Summary!$BF26="E","E","")</f>
        <v/>
      </c>
      <c r="J19" s="293" t="str">
        <f>IF(Summary!$BG26="Y","R","")</f>
        <v/>
      </c>
      <c r="L19" s="360"/>
      <c r="M19" s="381" t="s">
        <v>1091</v>
      </c>
      <c r="N19" s="376"/>
      <c r="O19" s="376"/>
      <c r="P19" s="376"/>
      <c r="Q19" s="376"/>
      <c r="R19" s="377"/>
      <c r="S19" s="295" t="str">
        <f>IF(Summary!$BF78="E","E","")</f>
        <v/>
      </c>
      <c r="T19" s="295" t="str">
        <f>IF(Summary!$BG78="Y","R","")</f>
        <v/>
      </c>
      <c r="U19" s="354" t="str">
        <f>IF(COUNTIF(S16:S19,"E")=4,"C"," ")</f>
        <v xml:space="preserve"> </v>
      </c>
      <c r="W19" s="476" t="str">
        <f>'Fun Patches'!C20</f>
        <v>&lt;List Patch Here&gt;</v>
      </c>
      <c r="X19" s="475" t="str">
        <f>IF(Summary!$BF128="E","E","")</f>
        <v/>
      </c>
      <c r="Y19" s="475" t="str">
        <f>IF(Summary!$BG128="Y","R","")</f>
        <v/>
      </c>
      <c r="AA19" s="472"/>
      <c r="AB19" s="287"/>
      <c r="AC19" s="288"/>
    </row>
    <row r="20" spans="2:29" ht="12.95" customHeight="1">
      <c r="B20" s="360"/>
      <c r="C20" s="365" t="s">
        <v>551</v>
      </c>
      <c r="D20" s="334" t="str">
        <f>IF(Badges!$AF519="A","/","")</f>
        <v/>
      </c>
      <c r="E20" s="334" t="str">
        <f>IF(Badges!$AF523="A","/","")</f>
        <v/>
      </c>
      <c r="F20" s="334" t="str">
        <f>IF(Badges!$AF527="A","/","")</f>
        <v/>
      </c>
      <c r="G20" s="334" t="str">
        <f>IF(Badges!$AF531="A","/","")</f>
        <v/>
      </c>
      <c r="H20" s="334" t="str">
        <f>IF(Badges!$AF535="A","/","")</f>
        <v/>
      </c>
      <c r="I20" s="301" t="str">
        <f>IF(Summary!$BF27="E","E","")</f>
        <v/>
      </c>
      <c r="J20" s="301" t="str">
        <f>IF(Summary!$BG27="Y","R","")</f>
        <v/>
      </c>
      <c r="L20" s="360"/>
      <c r="M20" s="378" t="s">
        <v>935</v>
      </c>
      <c r="N20" s="379"/>
      <c r="O20" s="379"/>
      <c r="P20" s="379"/>
      <c r="Q20" s="379"/>
      <c r="R20" s="380"/>
      <c r="S20" s="293" t="str">
        <f>IF(Summary!$BF79="E","E","")</f>
        <v/>
      </c>
      <c r="T20" s="293" t="str">
        <f>IF(Summary!$BG79="Y","R","")</f>
        <v/>
      </c>
      <c r="W20" s="476" t="str">
        <f>'Fun Patches'!C21</f>
        <v>&lt;List Patch Here&gt;</v>
      </c>
      <c r="X20" s="475" t="str">
        <f>IF(Summary!$BF129="E","E","")</f>
        <v/>
      </c>
      <c r="Y20" s="475" t="str">
        <f>IF(Summary!$BG129="Y","R","")</f>
        <v/>
      </c>
      <c r="AA20" s="472"/>
      <c r="AB20" s="287"/>
      <c r="AC20" s="288"/>
    </row>
    <row r="21" spans="2:29" ht="12.95" customHeight="1" thickBot="1">
      <c r="B21" s="360"/>
      <c r="C21" s="374" t="s">
        <v>572</v>
      </c>
      <c r="D21" s="297" t="str">
        <f>IF(Badges!$AF542="A","/","")</f>
        <v/>
      </c>
      <c r="E21" s="297" t="str">
        <f>IF(Badges!$AF546="A","/","")</f>
        <v/>
      </c>
      <c r="F21" s="297" t="str">
        <f>IF(Badges!$AF550="A","/","")</f>
        <v/>
      </c>
      <c r="G21" s="297" t="str">
        <f>IF(Badges!$AF554="A","/","")</f>
        <v/>
      </c>
      <c r="H21" s="297" t="str">
        <f>IF(Badges!$AF558="A","/","")</f>
        <v/>
      </c>
      <c r="I21" s="295" t="str">
        <f>IF(Summary!$BF28="E","E","")</f>
        <v/>
      </c>
      <c r="J21" s="295" t="str">
        <f>IF(Summary!$BG28="Y","R","")</f>
        <v/>
      </c>
      <c r="L21" s="360"/>
      <c r="M21" s="371" t="s">
        <v>1092</v>
      </c>
      <c r="N21" s="372"/>
      <c r="O21" s="372"/>
      <c r="P21" s="372"/>
      <c r="Q21" s="372"/>
      <c r="R21" s="373"/>
      <c r="S21" s="295" t="str">
        <f>IF(Summary!$BF80="E","E","")</f>
        <v/>
      </c>
      <c r="T21" s="295" t="str">
        <f>IF(Summary!$BG80="Y","R","")</f>
        <v/>
      </c>
      <c r="U21" s="354" t="str">
        <f>IF(COUNTIF(S20:S21,"E")=2,"C"," ")</f>
        <v xml:space="preserve"> </v>
      </c>
      <c r="W21" s="476" t="str">
        <f>'Fun Patches'!C22</f>
        <v>&lt;List Patch Here&gt;</v>
      </c>
      <c r="X21" s="475" t="str">
        <f>IF(Summary!$BF130="E","E","")</f>
        <v/>
      </c>
      <c r="Y21" s="475" t="str">
        <f>IF(Summary!$BG130="Y","R","")</f>
        <v/>
      </c>
      <c r="AA21" s="472"/>
      <c r="AB21" s="287"/>
      <c r="AC21" s="288"/>
    </row>
    <row r="22" spans="2:29" ht="12.95" customHeight="1">
      <c r="B22" s="360"/>
      <c r="C22" s="365" t="s">
        <v>593</v>
      </c>
      <c r="D22" s="292" t="str">
        <f>IF(Badges!$AF565="A","/","")</f>
        <v/>
      </c>
      <c r="E22" s="292" t="str">
        <f>IF(Badges!$AF569="A","/","")</f>
        <v/>
      </c>
      <c r="F22" s="292" t="str">
        <f>IF(Badges!$AF573="A","/","")</f>
        <v/>
      </c>
      <c r="G22" s="292" t="str">
        <f>IF(Badges!$AF577="A","/","")</f>
        <v/>
      </c>
      <c r="H22" s="292" t="str">
        <f>IF(Badges!$AF581="A","/","")</f>
        <v/>
      </c>
      <c r="I22" s="293" t="str">
        <f>IF(Summary!$BF29="E","E","")</f>
        <v/>
      </c>
      <c r="J22" s="293" t="str">
        <f>IF(Summary!$BG29="Y","R","")</f>
        <v/>
      </c>
      <c r="K22" s="285" t="str">
        <f>IF(COUNT(#REF!)=2,MAX(#REF!),"")</f>
        <v/>
      </c>
      <c r="L22" s="360"/>
      <c r="M22" s="362" t="s">
        <v>942</v>
      </c>
      <c r="N22" s="363"/>
      <c r="O22" s="363"/>
      <c r="P22" s="363"/>
      <c r="Q22" s="363"/>
      <c r="R22" s="364"/>
      <c r="S22" s="293" t="str">
        <f>IF(Summary!$BF81="E","E","")</f>
        <v/>
      </c>
      <c r="T22" s="293" t="str">
        <f>IF(Summary!$BG81="Y","R","")</f>
        <v/>
      </c>
      <c r="U22" s="354" t="str">
        <f>IF(COUNTIF(S22:S23,"E")=2,"C"," ")</f>
        <v xml:space="preserve"> </v>
      </c>
      <c r="W22" s="476" t="str">
        <f>'Fun Patches'!C23</f>
        <v>&lt;List Patch Here&gt;</v>
      </c>
      <c r="X22" s="475" t="str">
        <f>IF(Summary!$BF131="E","E","")</f>
        <v/>
      </c>
      <c r="Y22" s="475" t="str">
        <f>IF(Summary!$BG131="Y","R","")</f>
        <v/>
      </c>
      <c r="AA22" s="472"/>
      <c r="AB22" s="287"/>
      <c r="AC22" s="288"/>
    </row>
    <row r="23" spans="2:29" ht="12.95" customHeight="1" thickBot="1">
      <c r="B23" s="360"/>
      <c r="C23" s="365" t="s">
        <v>614</v>
      </c>
      <c r="D23" s="334" t="str">
        <f>IF(Badges!$AF588="A","/","")</f>
        <v/>
      </c>
      <c r="E23" s="334" t="str">
        <f>IF(Badges!$AF592="A","/","")</f>
        <v/>
      </c>
      <c r="F23" s="334" t="str">
        <f>IF(Badges!$AF596="A","/","")</f>
        <v/>
      </c>
      <c r="G23" s="334" t="str">
        <f>IF(Badges!$AF600="A","/","")</f>
        <v/>
      </c>
      <c r="H23" s="334" t="str">
        <f>IF(Badges!$AF604="A","/","")</f>
        <v/>
      </c>
      <c r="I23" s="301" t="str">
        <f>IF(Summary!$BF30="E","E","")</f>
        <v/>
      </c>
      <c r="J23" s="301" t="str">
        <f>IF(Summary!$BG30="Y","R","")</f>
        <v/>
      </c>
      <c r="L23" s="360"/>
      <c r="M23" s="375" t="s">
        <v>1093</v>
      </c>
      <c r="N23" s="376"/>
      <c r="O23" s="376"/>
      <c r="P23" s="376"/>
      <c r="Q23" s="376"/>
      <c r="R23" s="377"/>
      <c r="S23" s="295" t="str">
        <f>IF(Summary!$BF82="E","E","")</f>
        <v/>
      </c>
      <c r="T23" s="295" t="str">
        <f>IF(Summary!$BG82="Y","R","")</f>
        <v/>
      </c>
      <c r="U23" s="354" t="str">
        <f>IF(COUNTIF(S24:S25,"E")=2,"C"," ")</f>
        <v xml:space="preserve"> </v>
      </c>
      <c r="W23" s="476" t="str">
        <f>'Fun Patches'!C24</f>
        <v>&lt;List Patch Here&gt;</v>
      </c>
      <c r="X23" s="475" t="str">
        <f>IF(Summary!$BF132="E","E","")</f>
        <v/>
      </c>
      <c r="Y23" s="475" t="str">
        <f>IF(Summary!$BG132="Y","R","")</f>
        <v/>
      </c>
      <c r="AA23" s="472"/>
      <c r="AB23" s="287"/>
      <c r="AC23" s="288"/>
    </row>
    <row r="24" spans="2:29" ht="12.95" customHeight="1" thickBot="1">
      <c r="B24" s="360"/>
      <c r="C24" s="365" t="s">
        <v>635</v>
      </c>
      <c r="D24" s="297" t="str">
        <f>IF(Badges!$AF611="A","/","")</f>
        <v/>
      </c>
      <c r="E24" s="297" t="str">
        <f>IF(Badges!$AF615="A","/","")</f>
        <v/>
      </c>
      <c r="F24" s="297" t="str">
        <f>IF(Badges!$AF619="A","/","")</f>
        <v/>
      </c>
      <c r="G24" s="297" t="str">
        <f>IF(Badges!$AF623="A","/","")</f>
        <v/>
      </c>
      <c r="H24" s="297" t="str">
        <f>IF(Badges!$AF627="A","/","")</f>
        <v/>
      </c>
      <c r="I24" s="295" t="str">
        <f>IF(Summary!$BF31="E","E","")</f>
        <v/>
      </c>
      <c r="J24" s="295" t="str">
        <f>IF(Summary!$BG31="Y","R","")</f>
        <v/>
      </c>
      <c r="K24" s="285" t="str">
        <f>IF(COUNT(#REF!)=2,MAX(#REF!),"")</f>
        <v/>
      </c>
      <c r="L24" s="360"/>
      <c r="M24" s="378" t="s">
        <v>948</v>
      </c>
      <c r="N24" s="379"/>
      <c r="O24" s="379"/>
      <c r="P24" s="379"/>
      <c r="Q24" s="379"/>
      <c r="R24" s="380"/>
      <c r="S24" s="293" t="str">
        <f>IF(Summary!$BF83="E","E","")</f>
        <v/>
      </c>
      <c r="T24" s="293" t="str">
        <f>IF(Summary!$BG83="Y","R","")</f>
        <v/>
      </c>
      <c r="U24" s="439"/>
      <c r="W24" s="476" t="str">
        <f>'Fun Patches'!C25</f>
        <v>&lt;List Patch Here&gt;</v>
      </c>
      <c r="X24" s="475" t="str">
        <f>IF(Summary!$BF133="E","E","")</f>
        <v/>
      </c>
      <c r="Y24" s="475" t="str">
        <f>IF(Summary!$BG133="Y","R","")</f>
        <v/>
      </c>
      <c r="AA24" s="472"/>
      <c r="AB24" s="287"/>
      <c r="AC24" s="288"/>
    </row>
    <row r="25" spans="2:29" ht="12.95" customHeight="1">
      <c r="B25" s="360"/>
      <c r="C25" s="370" t="s">
        <v>655</v>
      </c>
      <c r="D25" s="292" t="str">
        <f>IF(Badges!$AF634="A","/","")</f>
        <v/>
      </c>
      <c r="E25" s="292" t="str">
        <f>IF(Badges!$AF638="A","/","")</f>
        <v/>
      </c>
      <c r="F25" s="292" t="str">
        <f>IF(Badges!$AF642="A","/","")</f>
        <v/>
      </c>
      <c r="G25" s="292" t="str">
        <f>IF(Badges!$AF646="A","/","")</f>
        <v/>
      </c>
      <c r="H25" s="292" t="str">
        <f>IF(Badges!$AF650="A","/","")</f>
        <v/>
      </c>
      <c r="I25" s="293" t="str">
        <f>IF(Summary!$BF32="E","E","")</f>
        <v/>
      </c>
      <c r="J25" s="293" t="str">
        <f>IF(Summary!$BG32="Y","R","")</f>
        <v/>
      </c>
      <c r="L25" s="360"/>
      <c r="M25" s="375" t="s">
        <v>1094</v>
      </c>
      <c r="N25" s="376"/>
      <c r="O25" s="376"/>
      <c r="P25" s="376"/>
      <c r="Q25" s="376"/>
      <c r="R25" s="377"/>
      <c r="S25" s="293" t="str">
        <f>IF(Summary!$BF84="E","E","")</f>
        <v/>
      </c>
      <c r="T25" s="293" t="str">
        <f>IF(Summary!$BG84="Y","R","")</f>
        <v/>
      </c>
      <c r="U25" s="607" t="s">
        <v>1136</v>
      </c>
      <c r="W25" s="476" t="str">
        <f>'Fun Patches'!C26</f>
        <v>&lt;List Patch Here&gt;</v>
      </c>
      <c r="X25" s="475" t="str">
        <f>IF(Summary!$BF134="E","E","")</f>
        <v/>
      </c>
      <c r="Y25" s="475" t="str">
        <f>IF(Summary!$BG134="Y","R","")</f>
        <v/>
      </c>
      <c r="AA25" s="472"/>
      <c r="AB25" s="287"/>
      <c r="AC25" s="288"/>
    </row>
    <row r="26" spans="2:29" ht="12.95" customHeight="1">
      <c r="B26" s="360"/>
      <c r="C26" s="365" t="s">
        <v>692</v>
      </c>
      <c r="D26" s="334" t="str">
        <f>IF(Badges!$AF680="A","/","")</f>
        <v/>
      </c>
      <c r="E26" s="334" t="str">
        <f>IF(Badges!$AF684="A","/","")</f>
        <v/>
      </c>
      <c r="F26" s="334" t="str">
        <f>IF(Badges!$AF688="A","/","")</f>
        <v/>
      </c>
      <c r="G26" s="334" t="str">
        <f>IF(Badges!$AF692="A","/","")</f>
        <v/>
      </c>
      <c r="H26" s="334" t="str">
        <f>IF(Badges!$AF696="A","/","")</f>
        <v/>
      </c>
      <c r="I26" s="301" t="str">
        <f>IF(Summary!$BF34="E","E","")</f>
        <v/>
      </c>
      <c r="J26" s="301" t="str">
        <f>IF(Summary!$BG34="Y","R","")</f>
        <v/>
      </c>
      <c r="K26" s="285" t="str">
        <f>IF(COUNT(#REF!)=2,MAX(#REF!),"")</f>
        <v/>
      </c>
      <c r="L26" s="398"/>
      <c r="M26" s="398"/>
      <c r="N26" s="399"/>
      <c r="O26" s="399"/>
      <c r="P26" s="399"/>
      <c r="Q26" s="399"/>
      <c r="R26" s="399"/>
      <c r="S26" s="470"/>
      <c r="T26" s="470"/>
      <c r="U26" s="607"/>
      <c r="W26" s="476" t="str">
        <f>'Fun Patches'!C27</f>
        <v>&lt;List Patch Here&gt;</v>
      </c>
      <c r="X26" s="475" t="str">
        <f>IF(Summary!$BF135="E","E","")</f>
        <v/>
      </c>
      <c r="Y26" s="475" t="str">
        <f>IF(Summary!$BG135="Y","R","")</f>
        <v/>
      </c>
      <c r="AA26" s="472"/>
      <c r="AB26" s="287"/>
      <c r="AC26" s="288"/>
    </row>
    <row r="27" spans="2:29" ht="12.95" customHeight="1" thickBot="1">
      <c r="B27" s="360"/>
      <c r="C27" s="374" t="s">
        <v>713</v>
      </c>
      <c r="D27" s="297" t="str">
        <f>IF(Badges!$AF703="A","/","")</f>
        <v/>
      </c>
      <c r="E27" s="297" t="str">
        <f>IF(Badges!$AF707="A","/","")</f>
        <v/>
      </c>
      <c r="F27" s="297" t="str">
        <f>IF(Badges!$AF711="A","/","")</f>
        <v/>
      </c>
      <c r="G27" s="297" t="str">
        <f>IF(Badges!$AF715="A","/","")</f>
        <v/>
      </c>
      <c r="H27" s="297" t="str">
        <f>IF(Badges!$AF719="A","/","")</f>
        <v/>
      </c>
      <c r="I27" s="295" t="str">
        <f>IF(Summary!$BF35="E","E","")</f>
        <v/>
      </c>
      <c r="J27" s="295" t="str">
        <f>IF(Summary!$BG35="Y","R","")</f>
        <v/>
      </c>
      <c r="L27" s="300"/>
      <c r="M27" s="300"/>
      <c r="N27" s="300"/>
      <c r="O27" s="300"/>
      <c r="P27" s="300"/>
      <c r="Q27" s="300"/>
      <c r="R27" s="300"/>
      <c r="S27" s="307"/>
      <c r="T27" s="307"/>
      <c r="U27" s="607"/>
      <c r="W27" s="476" t="str">
        <f>'Fun Patches'!C28</f>
        <v>&lt;List Patch Here&gt;</v>
      </c>
      <c r="X27" s="475" t="str">
        <f>IF(Summary!$BF136="E","E","")</f>
        <v/>
      </c>
      <c r="Y27" s="475" t="str">
        <f>IF(Summary!$BG136="Y","R","")</f>
        <v/>
      </c>
      <c r="AA27" s="472"/>
      <c r="AB27" s="287"/>
      <c r="AC27" s="288"/>
    </row>
    <row r="28" spans="2:29" ht="12.95" customHeight="1">
      <c r="B28" s="360"/>
      <c r="C28" s="365" t="s">
        <v>734</v>
      </c>
      <c r="D28" s="292" t="str">
        <f>IF(Badges!$AF726="A","/","")</f>
        <v/>
      </c>
      <c r="E28" s="292" t="str">
        <f>IF(Badges!$AF730="A","/","")</f>
        <v/>
      </c>
      <c r="F28" s="292" t="str">
        <f>IF(Badges!$AF734="A","/","")</f>
        <v/>
      </c>
      <c r="G28" s="292" t="str">
        <f>IF(Badges!$AF738="A","/","")</f>
        <v/>
      </c>
      <c r="H28" s="292" t="str">
        <f>IF(Badges!$AF742="A","/","")</f>
        <v/>
      </c>
      <c r="I28" s="293" t="str">
        <f>IF(Summary!$BF36="E","E","")</f>
        <v/>
      </c>
      <c r="J28" s="293" t="str">
        <f>IF(Summary!$BG36="Y","R","")</f>
        <v/>
      </c>
      <c r="L28" s="611" t="str">
        <f>'Age-Level'!C117</f>
        <v>Investiture</v>
      </c>
      <c r="M28" s="611"/>
      <c r="N28" s="611"/>
      <c r="O28" s="611"/>
      <c r="P28" s="611"/>
      <c r="Q28" s="611"/>
      <c r="R28" s="613"/>
      <c r="S28" s="293" t="str">
        <f>IF(Summary!$BF108="E","E","")</f>
        <v/>
      </c>
      <c r="T28" s="293" t="str">
        <f>IF(Summary!$BG108="Y","R","")</f>
        <v/>
      </c>
      <c r="U28" s="607"/>
      <c r="W28" s="476" t="str">
        <f>'Fun Patches'!C29</f>
        <v>&lt;List Patch Here&gt;</v>
      </c>
      <c r="X28" s="475" t="str">
        <f>IF(Summary!$BF137="E","E","")</f>
        <v/>
      </c>
      <c r="Y28" s="475" t="str">
        <f>IF(Summary!$BG137="Y","R","")</f>
        <v/>
      </c>
      <c r="AA28" s="472"/>
      <c r="AB28" s="287"/>
      <c r="AC28" s="288"/>
    </row>
    <row r="29" spans="2:29" ht="12.95" customHeight="1">
      <c r="B29" s="360"/>
      <c r="C29" s="365" t="s">
        <v>1059</v>
      </c>
      <c r="D29" s="334" t="str">
        <f>IF(Badges!$AF103="A","/","")</f>
        <v/>
      </c>
      <c r="E29" s="334" t="str">
        <f>IF(Badges!$AF107="A","/","")</f>
        <v/>
      </c>
      <c r="F29" s="334" t="str">
        <f>IF(Badges!$AF111="A","/","")</f>
        <v/>
      </c>
      <c r="G29" s="334" t="str">
        <f>IF(Badges!$AF115="A","/","")</f>
        <v/>
      </c>
      <c r="H29" s="334" t="str">
        <f>IF(Badges!$AF119="A","/","")</f>
        <v/>
      </c>
      <c r="I29" s="301" t="str">
        <f>IF(Summary!$BF8="E","E","")</f>
        <v/>
      </c>
      <c r="J29" s="301" t="str">
        <f>IF(Summary!$BG8="Y","R","")</f>
        <v/>
      </c>
      <c r="L29" s="611" t="str">
        <f>'Age-Level'!C118</f>
        <v>Rededication (1st year)</v>
      </c>
      <c r="M29" s="611"/>
      <c r="N29" s="611"/>
      <c r="O29" s="611"/>
      <c r="P29" s="611"/>
      <c r="Q29" s="611"/>
      <c r="R29" s="613"/>
      <c r="S29" s="293" t="str">
        <f>IF(Summary!$BF109="E","E","")</f>
        <v/>
      </c>
      <c r="T29" s="293" t="str">
        <f>IF(Summary!$BG109="Y","R","")</f>
        <v/>
      </c>
      <c r="U29" s="607"/>
      <c r="W29" s="476" t="str">
        <f>'Fun Patches'!C30</f>
        <v>&lt;List Patch Here&gt;</v>
      </c>
      <c r="X29" s="475" t="str">
        <f>IF(Summary!$BF138="E","E","")</f>
        <v/>
      </c>
      <c r="Y29" s="475" t="str">
        <f>IF(Summary!$BG138="Y","R","")</f>
        <v/>
      </c>
      <c r="AA29" s="472"/>
      <c r="AB29" s="287"/>
      <c r="AC29" s="288"/>
    </row>
    <row r="30" spans="2:29" ht="12.95" customHeight="1" thickBot="1">
      <c r="B30" s="360"/>
      <c r="C30" s="369" t="s">
        <v>1095</v>
      </c>
      <c r="D30" s="297" t="str">
        <f>IF(Badges!$AF749="A","/","")</f>
        <v/>
      </c>
      <c r="E30" s="297" t="str">
        <f>IF(Badges!$AF753="A","/","")</f>
        <v/>
      </c>
      <c r="F30" s="297" t="str">
        <f>IF(Badges!$AF757="A","/","")</f>
        <v/>
      </c>
      <c r="G30" s="297" t="str">
        <f>IF(Badges!$AF761="A","/","")</f>
        <v/>
      </c>
      <c r="H30" s="297" t="str">
        <f>IF(Badges!$AF765="A","/","")</f>
        <v/>
      </c>
      <c r="I30" s="295" t="str">
        <f>IF(Summary!$BF37="E","E","")</f>
        <v/>
      </c>
      <c r="J30" s="295" t="str">
        <f>IF(Summary!$BG37="Y","R","")</f>
        <v/>
      </c>
      <c r="L30" s="611" t="str">
        <f>'Age-Level'!C119</f>
        <v>Rededication (2nd year)</v>
      </c>
      <c r="M30" s="611"/>
      <c r="N30" s="611"/>
      <c r="O30" s="611"/>
      <c r="P30" s="611"/>
      <c r="Q30" s="611"/>
      <c r="R30" s="613"/>
      <c r="S30" s="293" t="str">
        <f>IF(Summary!$BF110="E","E","")</f>
        <v/>
      </c>
      <c r="T30" s="293" t="str">
        <f>IF(Summary!$BG110="Y","R","")</f>
        <v/>
      </c>
      <c r="U30" s="607"/>
      <c r="W30" s="476" t="str">
        <f>'Fun Patches'!C31</f>
        <v>&lt;List Patch Here&gt;</v>
      </c>
      <c r="X30" s="475" t="str">
        <f>IF(Summary!$BF139="E","E","")</f>
        <v/>
      </c>
      <c r="Y30" s="475" t="str">
        <f>IF(Summary!$BG139="Y","R","")</f>
        <v/>
      </c>
      <c r="AA30" s="472"/>
      <c r="AB30" s="287"/>
      <c r="AC30" s="288"/>
    </row>
    <row r="31" spans="2:29" ht="12.95" customHeight="1">
      <c r="B31" s="360"/>
      <c r="C31" s="370" t="s">
        <v>756</v>
      </c>
      <c r="D31" s="292" t="str">
        <f>IF(Badges!$AF772="A","/","")</f>
        <v/>
      </c>
      <c r="E31" s="292" t="str">
        <f>IF(Badges!$AF776="A","/","")</f>
        <v/>
      </c>
      <c r="F31" s="292" t="str">
        <f>IF(Badges!$AF780="A","/","")</f>
        <v/>
      </c>
      <c r="G31" s="292" t="str">
        <f>IF(Badges!$AF784="A","/","")</f>
        <v/>
      </c>
      <c r="H31" s="292" t="str">
        <f>IF(Badges!$AF788="A","/","")</f>
        <v/>
      </c>
      <c r="I31" s="293" t="str">
        <f>IF(Summary!$BF38="E","E","")</f>
        <v/>
      </c>
      <c r="J31" s="293" t="str">
        <f>IF(Summary!$BG38="Y","R","")</f>
        <v/>
      </c>
      <c r="L31" s="611" t="str">
        <f>'Age-Level'!C120</f>
        <v>Rededication (3rd year)</v>
      </c>
      <c r="M31" s="611"/>
      <c r="N31" s="611"/>
      <c r="O31" s="611"/>
      <c r="P31" s="611"/>
      <c r="Q31" s="611"/>
      <c r="R31" s="613"/>
      <c r="S31" s="293" t="str">
        <f>IF(Summary!$BF111="E","E","")</f>
        <v/>
      </c>
      <c r="T31" s="293" t="str">
        <f>IF(Summary!$BG111="Y","R","")</f>
        <v/>
      </c>
      <c r="U31" s="607"/>
      <c r="W31" s="476" t="str">
        <f>'Fun Patches'!C32</f>
        <v>&lt;List Patch Here&gt;</v>
      </c>
      <c r="X31" s="475" t="str">
        <f>IF(Summary!$BF140="E","E","")</f>
        <v/>
      </c>
      <c r="Y31" s="475" t="str">
        <f>IF(Summary!$BG140="Y","R","")</f>
        <v/>
      </c>
      <c r="AA31" s="472"/>
      <c r="AB31" s="287"/>
      <c r="AC31" s="288"/>
    </row>
    <row r="32" spans="2:29" ht="12.95" customHeight="1" thickBot="1">
      <c r="B32" s="360"/>
      <c r="C32" s="374" t="s">
        <v>777</v>
      </c>
      <c r="D32" s="297" t="str">
        <f>IF(Badges!$AF791="C","/","")</f>
        <v/>
      </c>
      <c r="E32" s="297" t="str">
        <f>IF(Badges!$AF792="C","/","")</f>
        <v/>
      </c>
      <c r="F32" s="297" t="str">
        <f>IF(Badges!$AF793="C","/","")</f>
        <v/>
      </c>
      <c r="G32" s="297" t="str">
        <f>IF(Badges!$AF794="C","/","")</f>
        <v/>
      </c>
      <c r="H32" s="297" t="str">
        <f>IF(Badges!$AF795="C","/","")</f>
        <v/>
      </c>
      <c r="I32" s="295" t="str">
        <f>IF(Summary!$BF39="E","E","")</f>
        <v/>
      </c>
      <c r="J32" s="295" t="str">
        <f>IF(Summary!$BG39="Y","R","")</f>
        <v/>
      </c>
      <c r="L32" s="398"/>
      <c r="M32" s="398"/>
      <c r="N32" s="399"/>
      <c r="O32" s="399"/>
      <c r="P32" s="399"/>
      <c r="Q32" s="399"/>
      <c r="R32" s="399"/>
      <c r="S32" s="470"/>
      <c r="T32" s="470"/>
      <c r="U32" s="607"/>
      <c r="W32" s="476" t="str">
        <f>'Fun Patches'!C33</f>
        <v>&lt;List Patch Here&gt;</v>
      </c>
      <c r="X32" s="475" t="str">
        <f>IF(Summary!$BF141="E","E","")</f>
        <v/>
      </c>
      <c r="Y32" s="475" t="str">
        <f>IF(Summary!$BG141="Y","R","")</f>
        <v/>
      </c>
      <c r="AA32" s="472"/>
      <c r="AB32" s="287"/>
      <c r="AC32" s="288"/>
    </row>
    <row r="33" spans="2:29" ht="12.95" customHeight="1">
      <c r="B33" s="360"/>
      <c r="C33" s="361" t="s">
        <v>1096</v>
      </c>
      <c r="D33" s="292" t="str">
        <f>IF(Badges!$AF802="A","/","")</f>
        <v/>
      </c>
      <c r="E33" s="292" t="str">
        <f>IF(Badges!$AF806="A","/","")</f>
        <v/>
      </c>
      <c r="F33" s="292" t="str">
        <f>IF(Badges!$AF810="A","/","")</f>
        <v/>
      </c>
      <c r="G33" s="292" t="str">
        <f>IF(Badges!$AF814="A","/","")</f>
        <v/>
      </c>
      <c r="H33" s="292" t="str">
        <f>IF(Badges!$AF818="A","/","")</f>
        <v/>
      </c>
      <c r="I33" s="293" t="str">
        <f>IF(Summary!$BF40="E","E","")</f>
        <v/>
      </c>
      <c r="J33" s="293" t="str">
        <f>IF(Summary!$BG40="Y","R","")</f>
        <v/>
      </c>
      <c r="L33" s="300"/>
      <c r="M33" s="300"/>
      <c r="N33" s="300"/>
      <c r="O33" s="300"/>
      <c r="P33" s="300"/>
      <c r="Q33" s="300"/>
      <c r="R33" s="300"/>
      <c r="S33" s="307"/>
      <c r="T33" s="307"/>
      <c r="U33" s="607"/>
      <c r="W33" s="476" t="str">
        <f>'Fun Patches'!C34</f>
        <v>&lt;List Patch Here&gt;</v>
      </c>
      <c r="X33" s="475" t="str">
        <f>IF(Summary!$BF142="E","E","")</f>
        <v/>
      </c>
      <c r="Y33" s="475" t="str">
        <f>IF(Summary!$BG142="Y","R","")</f>
        <v/>
      </c>
      <c r="AA33" s="472"/>
      <c r="AB33" s="287"/>
      <c r="AC33" s="288"/>
    </row>
    <row r="34" spans="2:29" ht="12.95" customHeight="1">
      <c r="B34" s="360"/>
      <c r="C34" s="369" t="s">
        <v>1060</v>
      </c>
      <c r="D34" s="334" t="str">
        <f>IF(Badges!$AF825="A","/","")</f>
        <v/>
      </c>
      <c r="E34" s="334" t="str">
        <f>IF(Badges!$AF829="A","/","")</f>
        <v/>
      </c>
      <c r="F34" s="334" t="str">
        <f>IF(Badges!$AF833="A","/","")</f>
        <v/>
      </c>
      <c r="G34" s="334" t="str">
        <f>IF(Badges!$AF837="A","/","")</f>
        <v/>
      </c>
      <c r="H34" s="334" t="str">
        <f>IF(Badges!$AF841="A","/","")</f>
        <v/>
      </c>
      <c r="I34" s="301" t="str">
        <f>IF(Summary!$BF41="E","E","")</f>
        <v/>
      </c>
      <c r="J34" s="301" t="str">
        <f>IF(Summary!$BG41="Y","R","")</f>
        <v/>
      </c>
      <c r="L34" s="612" t="str">
        <f>'Council Own'!B6</f>
        <v>&lt;&lt;List Badge 1 Here&gt;&gt;</v>
      </c>
      <c r="M34" s="613"/>
      <c r="N34" s="292" t="str">
        <f>IF('Council Own'!$AF11="A","/","")</f>
        <v/>
      </c>
      <c r="O34" s="292" t="str">
        <f>IF('Council Own'!$AF15="A","/","")</f>
        <v/>
      </c>
      <c r="P34" s="292" t="str">
        <f>IF('Council Own'!$AF19="A","/","")</f>
        <v/>
      </c>
      <c r="Q34" s="292" t="str">
        <f>IF('Council Own'!$AF23="A","/","")</f>
        <v/>
      </c>
      <c r="R34" s="292" t="str">
        <f>IF('Council Own'!$AF27="A","/","")</f>
        <v/>
      </c>
      <c r="S34" s="293" t="str">
        <f>IF(Summary!$BF86="E","E","")</f>
        <v/>
      </c>
      <c r="T34" s="308" t="str">
        <f>IF(Summary!$BG86="Y","R","")</f>
        <v/>
      </c>
      <c r="U34" s="607"/>
      <c r="W34" s="476" t="str">
        <f>'Fun Patches'!C35</f>
        <v>&lt;List Patch Here&gt;</v>
      </c>
      <c r="X34" s="475" t="str">
        <f>IF(Summary!$BF143="E","E","")</f>
        <v/>
      </c>
      <c r="Y34" s="475" t="str">
        <f>IF(Summary!$BG143="Y","R","")</f>
        <v/>
      </c>
      <c r="AA34" s="472"/>
      <c r="AB34" s="287"/>
      <c r="AC34" s="288"/>
    </row>
    <row r="35" spans="2:29" ht="12.95" customHeight="1">
      <c r="L35" s="612" t="str">
        <f>'Council Own'!B30</f>
        <v>&lt;&lt;List Badge 2 Here&gt;&gt;</v>
      </c>
      <c r="M35" s="613"/>
      <c r="N35" s="292" t="str">
        <f>IF('Council Own'!$AF35="A","/","")</f>
        <v/>
      </c>
      <c r="O35" s="292" t="str">
        <f>IF('Council Own'!$AF39="A","/","")</f>
        <v/>
      </c>
      <c r="P35" s="292" t="str">
        <f>IF('Council Own'!$AF43="A","/","")</f>
        <v/>
      </c>
      <c r="Q35" s="292" t="str">
        <f>IF('Council Own'!$AF47="A","/","")</f>
        <v/>
      </c>
      <c r="R35" s="292" t="str">
        <f>IF('Council Own'!$AF51="A","/","")</f>
        <v/>
      </c>
      <c r="S35" s="293" t="str">
        <f>IF(Summary!$BF87="E","E","")</f>
        <v/>
      </c>
      <c r="T35" s="308" t="str">
        <f>IF(Summary!$BG87="Y","R","")</f>
        <v/>
      </c>
      <c r="U35" s="607"/>
      <c r="W35" s="476" t="str">
        <f>'Fun Patches'!C36</f>
        <v>&lt;List Patch Here&gt;</v>
      </c>
      <c r="X35" s="475" t="str">
        <f>IF(Summary!$BF144="E","E","")</f>
        <v/>
      </c>
      <c r="Y35" s="475" t="str">
        <f>IF(Summary!$BG144="Y","R","")</f>
        <v/>
      </c>
      <c r="AA35" s="472"/>
      <c r="AB35" s="287"/>
      <c r="AC35" s="288"/>
    </row>
    <row r="36" spans="2:29" ht="12.95" customHeight="1">
      <c r="L36" s="614" t="str">
        <f>'Council Own'!B54</f>
        <v>&lt;&lt;List Badge 3 Here&gt;&gt;</v>
      </c>
      <c r="M36" s="615"/>
      <c r="N36" s="334" t="str">
        <f>IF('Council Own'!$AF59="A","/","")</f>
        <v/>
      </c>
      <c r="O36" s="334" t="str">
        <f>IF('Council Own'!$AF63="A","/","")</f>
        <v/>
      </c>
      <c r="P36" s="334" t="str">
        <f>IF('Council Own'!$AF67="A","/","")</f>
        <v/>
      </c>
      <c r="Q36" s="334" t="str">
        <f>IF('Council Own'!$AF71="A","/","")</f>
        <v/>
      </c>
      <c r="R36" s="334" t="str">
        <f>IF('Council Own'!$AF75="A","/","")</f>
        <v/>
      </c>
      <c r="S36" s="301" t="str">
        <f>IF(Summary!$BF88="E","E","")</f>
        <v/>
      </c>
      <c r="T36" s="335" t="str">
        <f>IF(Summary!$BG88="Y","R","")</f>
        <v/>
      </c>
      <c r="U36" s="607"/>
      <c r="W36" s="476" t="str">
        <f>'Fun Patches'!C37</f>
        <v>&lt;List Patch Here&gt;</v>
      </c>
      <c r="X36" s="475" t="str">
        <f>IF(Summary!$BF145="E","E","")</f>
        <v/>
      </c>
      <c r="Y36" s="475" t="str">
        <f>IF(Summary!$BG145="Y","R","")</f>
        <v/>
      </c>
      <c r="AA36" s="472"/>
      <c r="AB36" s="287"/>
      <c r="AC36" s="288"/>
    </row>
    <row r="37" spans="2:29" ht="12.95" customHeight="1">
      <c r="B37" s="382"/>
      <c r="C37" s="361" t="s">
        <v>509</v>
      </c>
      <c r="D37" s="292" t="str">
        <f>IF(Badges!$AF473="A","/","")</f>
        <v/>
      </c>
      <c r="E37" s="292" t="str">
        <f>IF(Badges!$AF477="A","/","")</f>
        <v/>
      </c>
      <c r="F37" s="292" t="str">
        <f>IF(Badges!$AF481="A","/","")</f>
        <v/>
      </c>
      <c r="G37" s="292" t="str">
        <f>IF(Badges!$AF485="A","/","")</f>
        <v/>
      </c>
      <c r="H37" s="292" t="str">
        <f>IF(Badges!$AF489="A","/","")</f>
        <v/>
      </c>
      <c r="I37" s="293" t="str">
        <f>IF(Summary!$BF25="E","E","")</f>
        <v/>
      </c>
      <c r="J37" s="293" t="str">
        <f>IF(Summary!$BG25="Y","R","")</f>
        <v/>
      </c>
      <c r="L37" s="614" t="str">
        <f>'Council Own'!B78</f>
        <v>&lt;&lt;List Badge 4 Here&gt;&gt;</v>
      </c>
      <c r="M37" s="615"/>
      <c r="N37" s="334" t="str">
        <f>IF('Council Own'!$AF83="A","/","")</f>
        <v/>
      </c>
      <c r="O37" s="334" t="str">
        <f>IF('Council Own'!$AF87="A","/","")</f>
        <v/>
      </c>
      <c r="P37" s="334" t="str">
        <f>IF('Council Own'!$AF91="A","/","")</f>
        <v/>
      </c>
      <c r="Q37" s="334" t="str">
        <f>IF('Council Own'!$AF95="A","/","")</f>
        <v/>
      </c>
      <c r="R37" s="334" t="str">
        <f>IF('Council Own'!$AF99="A","/","")</f>
        <v/>
      </c>
      <c r="S37" s="301" t="str">
        <f>IF(Summary!$BF89="E","E","")</f>
        <v/>
      </c>
      <c r="T37" s="335" t="str">
        <f>IF(Summary!$BG89="Y","R","")</f>
        <v/>
      </c>
      <c r="U37" s="607"/>
      <c r="W37" s="476" t="str">
        <f>'Fun Patches'!C38</f>
        <v>&lt;List Patch Here&gt;</v>
      </c>
      <c r="X37" s="475" t="str">
        <f>IF(Summary!$BF146="E","E","")</f>
        <v/>
      </c>
      <c r="Y37" s="475" t="str">
        <f>IF(Summary!$BG146="Y","R","")</f>
        <v/>
      </c>
      <c r="AA37" s="472"/>
      <c r="AB37" s="287"/>
      <c r="AC37" s="288"/>
    </row>
    <row r="38" spans="2:29" ht="12.95" customHeight="1" thickBot="1">
      <c r="B38" s="383"/>
      <c r="C38" s="374" t="s">
        <v>676</v>
      </c>
      <c r="D38" s="297" t="str">
        <f>IF(Badges!$AF657="A","/","")</f>
        <v/>
      </c>
      <c r="E38" s="297" t="str">
        <f>IF(Badges!$AF661="A","/","")</f>
        <v/>
      </c>
      <c r="F38" s="297" t="str">
        <f>IF(Badges!$AF665="A","/","")</f>
        <v/>
      </c>
      <c r="G38" s="297" t="str">
        <f>IF(Badges!$AF669="A","/","")</f>
        <v/>
      </c>
      <c r="H38" s="297" t="str">
        <f>IF(Badges!$AF673="A","/","")</f>
        <v/>
      </c>
      <c r="I38" s="295" t="str">
        <f>IF(Summary!$BF33="E","E","")</f>
        <v/>
      </c>
      <c r="J38" s="295" t="str">
        <f>IF(Summary!$BG33="Y","R","")</f>
        <v/>
      </c>
      <c r="L38" s="614" t="str">
        <f>'Council Own'!B102</f>
        <v>&lt;&lt;List Badge 5 Here&gt;&gt;</v>
      </c>
      <c r="M38" s="615"/>
      <c r="N38" s="334" t="str">
        <f>IF('Council Own'!$AF107="A","/","")</f>
        <v/>
      </c>
      <c r="O38" s="334" t="str">
        <f>IF('Council Own'!$AF111="A","/","")</f>
        <v/>
      </c>
      <c r="P38" s="334" t="str">
        <f>IF('Council Own'!$AF115="A","/","")</f>
        <v/>
      </c>
      <c r="Q38" s="334" t="str">
        <f>IF('Council Own'!$AF119="A","/","")</f>
        <v/>
      </c>
      <c r="R38" s="334" t="str">
        <f>IF('Council Own'!$AF123="A","/","")</f>
        <v/>
      </c>
      <c r="S38" s="301" t="str">
        <f>IF(Summary!$BF90="E","E","")</f>
        <v/>
      </c>
      <c r="T38" s="335" t="str">
        <f>IF(Summary!$BG90="Y","R","")</f>
        <v/>
      </c>
      <c r="U38" s="607"/>
      <c r="W38" s="476" t="str">
        <f>'Fun Patches'!C39</f>
        <v>&lt;List Patch Here&gt;</v>
      </c>
      <c r="X38" s="475" t="str">
        <f>IF(Summary!$BF147="E","E","")</f>
        <v/>
      </c>
      <c r="Y38" s="475" t="str">
        <f>IF(Summary!$BG147="Y","R","")</f>
        <v/>
      </c>
      <c r="AA38" s="472"/>
      <c r="AB38" s="287"/>
      <c r="AC38" s="288"/>
    </row>
    <row r="39" spans="2:29" ht="12.95" customHeight="1">
      <c r="B39" s="383"/>
      <c r="C39" s="361" t="s">
        <v>498</v>
      </c>
      <c r="D39" s="292" t="str">
        <f>IF(Badges!$AF458="A","/","")</f>
        <v/>
      </c>
      <c r="E39" s="292" t="str">
        <f>IF(Badges!$AF460="A","/","")</f>
        <v/>
      </c>
      <c r="F39" s="292" t="str">
        <f>IF(Badges!$AF462="A","/","")</f>
        <v/>
      </c>
      <c r="G39" s="292" t="str">
        <f>IF(Badges!$AF464="A","/","")</f>
        <v/>
      </c>
      <c r="H39" s="292" t="str">
        <f>IF(Badges!$AF466="A","/","")</f>
        <v/>
      </c>
      <c r="I39" s="293" t="str">
        <f>IF(Summary!$BF24="E","E","")</f>
        <v/>
      </c>
      <c r="J39" s="293" t="str">
        <f>IF(Summary!$BG24="Y","R","")</f>
        <v/>
      </c>
      <c r="L39" s="614" t="str">
        <f>'Council Own'!B125</f>
        <v>&lt;&lt;List Badge 6 Here&gt;&gt;</v>
      </c>
      <c r="M39" s="615"/>
      <c r="N39" s="334" t="str">
        <f>IF('Council Own'!$AF130="A","/","")</f>
        <v/>
      </c>
      <c r="O39" s="334" t="str">
        <f>IF('Council Own'!$AF134="A","/","")</f>
        <v/>
      </c>
      <c r="P39" s="334" t="str">
        <f>IF('Council Own'!$AF138="A","/","")</f>
        <v/>
      </c>
      <c r="Q39" s="334" t="str">
        <f>IF('Council Own'!$AF142="A","/","")</f>
        <v/>
      </c>
      <c r="R39" s="334" t="str">
        <f>IF('Council Own'!$AF146="A","/","")</f>
        <v/>
      </c>
      <c r="S39" s="301" t="str">
        <f>IF(Summary!$BF91="E","E","")</f>
        <v/>
      </c>
      <c r="T39" s="335" t="str">
        <f>IF(Summary!$BG91="Y","R","")</f>
        <v/>
      </c>
      <c r="U39" s="607"/>
      <c r="W39" s="476" t="str">
        <f>'Fun Patches'!C40</f>
        <v>&lt;List Patch Here&gt;</v>
      </c>
      <c r="X39" s="475" t="str">
        <f>IF(Summary!$BF148="E","E","")</f>
        <v/>
      </c>
      <c r="Y39" s="475" t="str">
        <f>IF(Summary!$BG148="Y","R","")</f>
        <v/>
      </c>
      <c r="AA39" s="472"/>
      <c r="AB39" s="287"/>
      <c r="AC39" s="288"/>
    </row>
    <row r="40" spans="2:29" ht="12.95" customHeight="1">
      <c r="B40" s="384"/>
      <c r="C40" s="369" t="s">
        <v>340</v>
      </c>
      <c r="D40" s="292" t="str">
        <f>IF(Badges!$AF284="A","/","")</f>
        <v/>
      </c>
      <c r="E40" s="292" t="str">
        <f>IF(Badges!$AF286="A","/","")</f>
        <v/>
      </c>
      <c r="F40" s="292" t="str">
        <f>IF(Badges!$AF288="A","/","")</f>
        <v/>
      </c>
      <c r="G40" s="292" t="str">
        <f>IF(Badges!$AF290="A","/","")</f>
        <v/>
      </c>
      <c r="H40" s="292" t="str">
        <f>IF(Badges!$AF292="A","/","")</f>
        <v/>
      </c>
      <c r="I40" s="293" t="str">
        <f>IF(Summary!$BF16="E","E","")</f>
        <v/>
      </c>
      <c r="J40" s="293" t="str">
        <f>IF(Summary!$BG16="Y","R","")</f>
        <v/>
      </c>
      <c r="L40" s="614" t="str">
        <f>'Council Own'!B149</f>
        <v>&lt;&lt;List Badge 7 Here&gt;&gt;</v>
      </c>
      <c r="M40" s="615"/>
      <c r="N40" s="334" t="str">
        <f>IF('Council Own'!$AF154="A","/","")</f>
        <v/>
      </c>
      <c r="O40" s="334" t="str">
        <f>IF('Council Own'!$AF158="A","/","")</f>
        <v/>
      </c>
      <c r="P40" s="334" t="str">
        <f>IF('Council Own'!$AF162="A","/","")</f>
        <v/>
      </c>
      <c r="Q40" s="334" t="str">
        <f>IF('Council Own'!$AF166="A","/","")</f>
        <v/>
      </c>
      <c r="R40" s="334" t="str">
        <f>IF('Council Own'!$AF170="A","/","")</f>
        <v/>
      </c>
      <c r="S40" s="301" t="str">
        <f>IF(Summary!$BF92="E","E","")</f>
        <v/>
      </c>
      <c r="T40" s="335" t="str">
        <f>IF(Summary!$BG92="Y","R","")</f>
        <v/>
      </c>
      <c r="U40" s="607"/>
      <c r="W40" s="476" t="str">
        <f>'Fun Patches'!C41</f>
        <v>&lt;List Patch Here&gt;</v>
      </c>
      <c r="X40" s="475" t="str">
        <f>IF(Summary!$BF149="E","E","")</f>
        <v/>
      </c>
      <c r="Y40" s="475" t="str">
        <f>IF(Summary!$BG149="Y","R","")</f>
        <v/>
      </c>
      <c r="AA40" s="472"/>
      <c r="AB40" s="287"/>
      <c r="AC40" s="288"/>
    </row>
    <row r="41" spans="2:29" ht="12.95" customHeight="1">
      <c r="L41" s="614" t="str">
        <f>'Council Own'!B173</f>
        <v>&lt;&lt;List Badge 8 Here&gt;&gt;</v>
      </c>
      <c r="M41" s="615"/>
      <c r="N41" s="334" t="str">
        <f>IF('Council Own'!$AF178="A","/","")</f>
        <v/>
      </c>
      <c r="O41" s="334" t="str">
        <f>IF('Council Own'!$AF182="A","/","")</f>
        <v/>
      </c>
      <c r="P41" s="334" t="str">
        <f>IF('Council Own'!$AF186="A","/","")</f>
        <v/>
      </c>
      <c r="Q41" s="334" t="str">
        <f>IF('Council Own'!$AF190="A","/","")</f>
        <v/>
      </c>
      <c r="R41" s="334" t="str">
        <f>IF('Council Own'!$AF194="A","/","")</f>
        <v/>
      </c>
      <c r="S41" s="301" t="str">
        <f>IF(Summary!$BF93="E","E","")</f>
        <v/>
      </c>
      <c r="T41" s="335" t="str">
        <f>IF(Summary!$BG93="Y","R","")</f>
        <v/>
      </c>
      <c r="U41" s="607"/>
      <c r="W41" s="476" t="str">
        <f>'Fun Patches'!C42</f>
        <v>&lt;List Patch Here&gt;</v>
      </c>
      <c r="X41" s="475" t="str">
        <f>IF(Summary!$BF150="E","E","")</f>
        <v/>
      </c>
      <c r="Y41" s="475" t="str">
        <f>IF(Summary!$BG150="Y","R","")</f>
        <v/>
      </c>
      <c r="AA41" s="472"/>
      <c r="AB41" s="287"/>
      <c r="AC41" s="288"/>
    </row>
    <row r="42" spans="2:29" ht="12.95" customHeight="1">
      <c r="L42" s="614" t="str">
        <f>'Council Own'!B197</f>
        <v>&lt;&lt;List Badge 9 Here&gt;&gt;</v>
      </c>
      <c r="M42" s="615"/>
      <c r="N42" s="334" t="str">
        <f>IF('Council Own'!$AF202="A","/","")</f>
        <v/>
      </c>
      <c r="O42" s="334" t="str">
        <f>IF('Council Own'!$AF206="A","/","")</f>
        <v/>
      </c>
      <c r="P42" s="334" t="str">
        <f>IF('Council Own'!$AF210="A","/","")</f>
        <v/>
      </c>
      <c r="Q42" s="334" t="str">
        <f>IF('Council Own'!$AF214="A","/","")</f>
        <v/>
      </c>
      <c r="R42" s="334" t="str">
        <f>IF('Council Own'!$AF218="A","/","")</f>
        <v/>
      </c>
      <c r="S42" s="301" t="str">
        <f>IF(Summary!$BF94="E","E","")</f>
        <v/>
      </c>
      <c r="T42" s="335" t="str">
        <f>IF(Summary!$BG94="Y","R","")</f>
        <v/>
      </c>
      <c r="U42" s="607"/>
      <c r="W42" s="476" t="str">
        <f>'Fun Patches'!C43</f>
        <v>&lt;List Patch Here&gt;</v>
      </c>
      <c r="X42" s="475" t="str">
        <f>IF(Summary!$BF151="E","E","")</f>
        <v/>
      </c>
      <c r="Y42" s="475" t="str">
        <f>IF(Summary!$BG151="Y","R","")</f>
        <v/>
      </c>
      <c r="AA42" s="472"/>
      <c r="AB42" s="287"/>
      <c r="AC42" s="288"/>
    </row>
    <row r="43" spans="2:29" ht="12.95" customHeight="1">
      <c r="B43" s="360"/>
      <c r="C43" s="361" t="s">
        <v>1061</v>
      </c>
      <c r="D43" s="292" t="str">
        <f>IF(Badges!$AF846="C","/","")</f>
        <v/>
      </c>
      <c r="E43" s="292" t="str">
        <f>IF(Badges!$AF847="C","/","")</f>
        <v/>
      </c>
      <c r="F43" s="292" t="str">
        <f>IF(Badges!$AF848="C","/","")</f>
        <v/>
      </c>
      <c r="G43" s="292" t="str">
        <f>IF(Badges!$AF849="C","/","")</f>
        <v/>
      </c>
      <c r="H43" s="292" t="str">
        <f>IF(Badges!$AF850="C","/","")</f>
        <v/>
      </c>
      <c r="I43" s="293" t="str">
        <f>IF(Summary!$BF43="E","E","")</f>
        <v/>
      </c>
      <c r="J43" s="293" t="str">
        <f>IF(Summary!$BG43="Y","R","")</f>
        <v/>
      </c>
      <c r="L43" s="614" t="str">
        <f>'Council Own'!B221</f>
        <v>&lt;&lt;List Badge 10 Here&gt;&gt;</v>
      </c>
      <c r="M43" s="615"/>
      <c r="N43" s="334" t="str">
        <f>IF('Council Own'!$AF226="A","/","")</f>
        <v/>
      </c>
      <c r="O43" s="334" t="str">
        <f>IF('Council Own'!$AF230="A","/","")</f>
        <v/>
      </c>
      <c r="P43" s="334" t="str">
        <f>IF('Council Own'!$AF234="A","/","")</f>
        <v/>
      </c>
      <c r="Q43" s="334" t="str">
        <f>IF('Council Own'!$AF238="A","/","")</f>
        <v/>
      </c>
      <c r="R43" s="334" t="str">
        <f>IF('Council Own'!$AF242="A","/","")</f>
        <v/>
      </c>
      <c r="S43" s="301" t="str">
        <f>IF(Summary!$BF95="E","E","")</f>
        <v/>
      </c>
      <c r="T43" s="335" t="str">
        <f>IF(Summary!$BG95="Y","R","")</f>
        <v/>
      </c>
      <c r="U43" s="607"/>
      <c r="W43" s="476" t="str">
        <f>'Fun Patches'!C44</f>
        <v>&lt;List Patch Here&gt;</v>
      </c>
      <c r="X43" s="475" t="str">
        <f>IF(Summary!$BF152="E","E","")</f>
        <v/>
      </c>
      <c r="Y43" s="475" t="str">
        <f>IF(Summary!$BG152="Y","R","")</f>
        <v/>
      </c>
      <c r="AA43" s="472"/>
      <c r="AB43" s="287"/>
      <c r="AC43" s="288"/>
    </row>
    <row r="44" spans="2:29" ht="12.95" customHeight="1">
      <c r="B44" s="360"/>
      <c r="C44" s="365" t="s">
        <v>1062</v>
      </c>
      <c r="D44" s="292" t="str">
        <f>IF(Badges!$AF853="C","/","")</f>
        <v/>
      </c>
      <c r="E44" s="292" t="str">
        <f>IF(Badges!$AF854="C","/","")</f>
        <v/>
      </c>
      <c r="F44" s="292" t="str">
        <f>IF(Badges!$AF855="C","/","")</f>
        <v/>
      </c>
      <c r="G44" s="292" t="str">
        <f>IF(Badges!$AF856="C","/","")</f>
        <v/>
      </c>
      <c r="H44" s="292" t="str">
        <f>IF(Badges!$AF857="C","/","")</f>
        <v/>
      </c>
      <c r="I44" s="293" t="str">
        <f>IF(Summary!$BF44="E","E","")</f>
        <v/>
      </c>
      <c r="J44" s="293" t="str">
        <f>IF(Summary!$BG44="Y","R","")</f>
        <v/>
      </c>
      <c r="U44" s="607"/>
      <c r="W44" s="476" t="str">
        <f>'Fun Patches'!C45</f>
        <v>&lt;List Patch Here&gt;</v>
      </c>
      <c r="X44" s="475" t="str">
        <f>IF(Summary!$BF153="E","E","")</f>
        <v/>
      </c>
      <c r="Y44" s="475" t="str">
        <f>IF(Summary!$BG153="Y","R","")</f>
        <v/>
      </c>
      <c r="AA44" s="472"/>
      <c r="AB44" s="287"/>
      <c r="AC44" s="288"/>
    </row>
    <row r="45" spans="2:29" ht="12.95" customHeight="1" thickBot="1">
      <c r="B45" s="360"/>
      <c r="C45" s="374" t="s">
        <v>1063</v>
      </c>
      <c r="D45" s="297" t="str">
        <f>IF(Badges!$AF860="C","/","")</f>
        <v/>
      </c>
      <c r="E45" s="297" t="str">
        <f>IF(Badges!$AF861="C","/","")</f>
        <v/>
      </c>
      <c r="F45" s="297" t="str">
        <f>IF(Badges!$AF862="C","/","")</f>
        <v/>
      </c>
      <c r="G45" s="297" t="str">
        <f>IF(Badges!$AF863="C","/","")</f>
        <v/>
      </c>
      <c r="H45" s="297" t="str">
        <f>IF(Badges!$AF864="C","/","")</f>
        <v/>
      </c>
      <c r="I45" s="295" t="str">
        <f>IF(Summary!$BF45="E","E","")</f>
        <v/>
      </c>
      <c r="J45" s="295" t="str">
        <f>IF(Summary!$BG45="Y","R","")</f>
        <v/>
      </c>
      <c r="U45" s="607"/>
      <c r="W45" s="476" t="str">
        <f>'Fun Patches'!C46</f>
        <v>&lt;List Patch Here&gt;</v>
      </c>
      <c r="X45" s="475" t="str">
        <f>IF(Summary!$BF154="E","E","")</f>
        <v/>
      </c>
      <c r="Y45" s="475" t="str">
        <f>IF(Summary!$BG154="Y","R","")</f>
        <v/>
      </c>
      <c r="AA45" s="472"/>
      <c r="AB45" s="287"/>
      <c r="AC45" s="288"/>
    </row>
    <row r="46" spans="2:29" ht="12.95" customHeight="1">
      <c r="B46" s="360"/>
      <c r="C46" s="361" t="s">
        <v>1064</v>
      </c>
      <c r="D46" s="292" t="str">
        <f>IF(Badges!$AF868="C","/","")</f>
        <v/>
      </c>
      <c r="E46" s="292" t="str">
        <f>IF(Badges!$AF869="C","/","")</f>
        <v/>
      </c>
      <c r="F46" s="292" t="str">
        <f>IF(Badges!$AF870="C","/","")</f>
        <v/>
      </c>
      <c r="G46" s="292" t="str">
        <f>IF(Badges!$AF871="C","/","")</f>
        <v/>
      </c>
      <c r="H46" s="292" t="str">
        <f>IF(Badges!$AF872="C","/","")</f>
        <v/>
      </c>
      <c r="I46" s="293" t="str">
        <f>IF(Summary!$BF47="E","E","")</f>
        <v/>
      </c>
      <c r="J46" s="293" t="str">
        <f>IF(Summary!$BG47="Y","R","")</f>
        <v/>
      </c>
      <c r="L46" s="610"/>
      <c r="M46" s="610"/>
      <c r="N46" s="610"/>
      <c r="O46" s="610"/>
      <c r="P46" s="610"/>
      <c r="Q46" s="610"/>
      <c r="R46" s="616"/>
      <c r="S46" s="283"/>
      <c r="T46" s="284"/>
      <c r="U46" s="607"/>
      <c r="W46" s="476" t="str">
        <f>'Fun Patches'!C47</f>
        <v>&lt;List Patch Here&gt;</v>
      </c>
      <c r="X46" s="475" t="str">
        <f>IF(Summary!$BF155="E","E","")</f>
        <v/>
      </c>
      <c r="Y46" s="475" t="str">
        <f>IF(Summary!$BG155="Y","R","")</f>
        <v/>
      </c>
      <c r="AA46" s="472"/>
      <c r="AB46" s="287"/>
      <c r="AC46" s="288"/>
    </row>
    <row r="47" spans="2:29" ht="12.95" customHeight="1">
      <c r="B47" s="360"/>
      <c r="C47" s="365" t="s">
        <v>1065</v>
      </c>
      <c r="D47" s="292" t="str">
        <f>IF(Badges!$AF875="C","/","")</f>
        <v/>
      </c>
      <c r="E47" s="292" t="str">
        <f>IF(Badges!$AF876="C","/","")</f>
        <v/>
      </c>
      <c r="F47" s="292" t="str">
        <f>IF(Badges!$AF877="C","/","")</f>
        <v/>
      </c>
      <c r="G47" s="292" t="str">
        <f>IF(Badges!$AF878="C","/","")</f>
        <v/>
      </c>
      <c r="H47" s="292" t="str">
        <f>IF(Badges!$AF879="C","/","")</f>
        <v/>
      </c>
      <c r="I47" s="293" t="str">
        <f>IF(Summary!$BF48="E","E","")</f>
        <v/>
      </c>
      <c r="J47" s="293" t="str">
        <f>IF(Summary!$BG48="Y","R","")</f>
        <v/>
      </c>
      <c r="L47" s="609"/>
      <c r="M47" s="609"/>
      <c r="N47" s="609"/>
      <c r="O47" s="609"/>
      <c r="P47" s="609"/>
      <c r="Q47" s="609"/>
      <c r="R47" s="617"/>
      <c r="S47" s="287"/>
      <c r="T47" s="288"/>
      <c r="U47" s="607"/>
      <c r="W47" s="476" t="str">
        <f>'Fun Patches'!C48</f>
        <v>&lt;List Patch Here&gt;</v>
      </c>
      <c r="X47" s="475" t="str">
        <f>IF(Summary!$BF156="E","E","")</f>
        <v/>
      </c>
      <c r="Y47" s="475" t="str">
        <f>IF(Summary!$BG156="Y","R","")</f>
        <v/>
      </c>
      <c r="AA47" s="472"/>
      <c r="AB47" s="287"/>
      <c r="AC47" s="288"/>
    </row>
    <row r="48" spans="2:29" ht="12.95" customHeight="1" thickBot="1">
      <c r="B48" s="360"/>
      <c r="C48" s="374" t="s">
        <v>1066</v>
      </c>
      <c r="D48" s="297" t="str">
        <f>IF(Badges!$AF882="C","/","")</f>
        <v/>
      </c>
      <c r="E48" s="297" t="str">
        <f>IF(Badges!$AF883="C","/","")</f>
        <v/>
      </c>
      <c r="F48" s="297" t="str">
        <f>IF(Badges!$AF884="C","/","")</f>
        <v/>
      </c>
      <c r="G48" s="297" t="str">
        <f>IF(Badges!$AF885="C","/","")</f>
        <v/>
      </c>
      <c r="H48" s="297" t="str">
        <f>IF(Badges!$AF886="C","/","")</f>
        <v/>
      </c>
      <c r="I48" s="298" t="str">
        <f>IF(Summary!$BF49="E","E","")</f>
        <v/>
      </c>
      <c r="J48" s="298" t="str">
        <f>IF(Summary!$BG49="Y","R","")</f>
        <v/>
      </c>
      <c r="L48" s="609"/>
      <c r="M48" s="609"/>
      <c r="N48" s="609"/>
      <c r="O48" s="609"/>
      <c r="P48" s="609"/>
      <c r="Q48" s="609"/>
      <c r="R48" s="617"/>
      <c r="S48" s="287"/>
      <c r="T48" s="288"/>
      <c r="U48" s="607"/>
      <c r="W48" s="476" t="str">
        <f>'Fun Patches'!C49</f>
        <v>&lt;List Patch Here&gt;</v>
      </c>
      <c r="X48" s="475" t="str">
        <f>IF(Summary!$BF157="E","E","")</f>
        <v/>
      </c>
      <c r="Y48" s="475" t="str">
        <f>IF(Summary!$BG157="Y","R","")</f>
        <v/>
      </c>
      <c r="AA48" s="472"/>
      <c r="AB48" s="287"/>
      <c r="AC48" s="288"/>
    </row>
    <row r="49" spans="2:29" ht="12.95" customHeight="1">
      <c r="B49" s="360"/>
      <c r="C49" s="385" t="s">
        <v>1067</v>
      </c>
      <c r="D49" s="292" t="str">
        <f>IF(Badges!$AF890="C","/","")</f>
        <v/>
      </c>
      <c r="E49" s="292" t="str">
        <f>IF(Badges!$AF891="C","/","")</f>
        <v/>
      </c>
      <c r="F49" s="292" t="str">
        <f>IF(Badges!$AF892="C","/","")</f>
        <v/>
      </c>
      <c r="G49" s="292" t="str">
        <f>IF(Badges!$AF893="C","/","")</f>
        <v/>
      </c>
      <c r="H49" s="292" t="str">
        <f>IF(Badges!$AF894="C","/","")</f>
        <v/>
      </c>
      <c r="I49" s="299" t="str">
        <f>IF(Summary!$BF51="E","E","")</f>
        <v/>
      </c>
      <c r="J49" s="299" t="str">
        <f>IF(Summary!$BG51="Y","R","")</f>
        <v/>
      </c>
      <c r="L49" s="610"/>
      <c r="M49" s="610"/>
      <c r="N49" s="610"/>
      <c r="O49" s="610"/>
      <c r="P49" s="610"/>
      <c r="Q49" s="610"/>
      <c r="R49" s="616"/>
      <c r="S49" s="287"/>
      <c r="T49" s="288"/>
      <c r="U49" s="607"/>
      <c r="W49" s="476" t="str">
        <f>'Fun Patches'!C50</f>
        <v>&lt;List Patch Here&gt;</v>
      </c>
      <c r="X49" s="475" t="str">
        <f>IF(Summary!$BF158="E","E","")</f>
        <v/>
      </c>
      <c r="Y49" s="475" t="str">
        <f>IF(Summary!$BG158="Y","R","")</f>
        <v/>
      </c>
      <c r="AA49" s="472"/>
      <c r="AB49" s="287"/>
      <c r="AC49" s="288"/>
    </row>
    <row r="50" spans="2:29" ht="12.95" customHeight="1">
      <c r="B50" s="360"/>
      <c r="C50" s="386" t="s">
        <v>1068</v>
      </c>
      <c r="D50" s="292" t="str">
        <f>IF(Badges!$AF897="C","/","")</f>
        <v/>
      </c>
      <c r="E50" s="292" t="str">
        <f>IF(Badges!$AF898="C","/","")</f>
        <v/>
      </c>
      <c r="F50" s="292" t="str">
        <f>IF(Badges!$AF899="C","/","")</f>
        <v/>
      </c>
      <c r="G50" s="292" t="str">
        <f>IF(Badges!$AF900="C","/","")</f>
        <v/>
      </c>
      <c r="H50" s="292" t="str">
        <f>IF(Badges!$AF901="C","/","")</f>
        <v/>
      </c>
      <c r="I50" s="293" t="str">
        <f>IF(Summary!$BF52="E","E","")</f>
        <v/>
      </c>
      <c r="J50" s="293" t="str">
        <f>IF(Summary!$BG52="Y","R","")</f>
        <v/>
      </c>
      <c r="L50" s="609"/>
      <c r="M50" s="609"/>
      <c r="N50" s="609"/>
      <c r="O50" s="609"/>
      <c r="P50" s="609"/>
      <c r="Q50" s="609"/>
      <c r="R50" s="617"/>
      <c r="S50" s="287"/>
      <c r="T50" s="288"/>
      <c r="U50" s="607"/>
      <c r="W50" s="476" t="str">
        <f>'Fun Patches'!C51</f>
        <v>&lt;List Patch Here&gt;</v>
      </c>
      <c r="X50" s="475" t="str">
        <f>IF(Summary!$BF159="E","E","")</f>
        <v/>
      </c>
      <c r="Y50" s="475" t="str">
        <f>IF(Summary!$BG159="Y","R","")</f>
        <v/>
      </c>
      <c r="AA50" s="472"/>
      <c r="AB50" s="287"/>
      <c r="AC50" s="288"/>
    </row>
    <row r="51" spans="2:29" ht="12.95" customHeight="1" thickBot="1">
      <c r="B51" s="360"/>
      <c r="C51" s="387" t="s">
        <v>1069</v>
      </c>
      <c r="D51" s="297" t="str">
        <f>IF(Badges!$AF904="C","/","")</f>
        <v/>
      </c>
      <c r="E51" s="297" t="str">
        <f>IF(Badges!$AF905="C","/","")</f>
        <v/>
      </c>
      <c r="F51" s="297" t="str">
        <f>IF(Badges!$AF906="C","/","")</f>
        <v/>
      </c>
      <c r="G51" s="297" t="str">
        <f>IF(Badges!$AF907="C","/","")</f>
        <v/>
      </c>
      <c r="H51" s="297" t="str">
        <f>IF(Badges!$AF908="C","/","")</f>
        <v/>
      </c>
      <c r="I51" s="298" t="str">
        <f>IF(Summary!$BF53="E","E","")</f>
        <v/>
      </c>
      <c r="J51" s="298" t="str">
        <f>IF(Summary!$BG53="Y","R","")</f>
        <v/>
      </c>
      <c r="L51" s="609"/>
      <c r="M51" s="609"/>
      <c r="N51" s="609"/>
      <c r="O51" s="609"/>
      <c r="P51" s="609"/>
      <c r="Q51" s="609"/>
      <c r="R51" s="617"/>
      <c r="S51" s="287"/>
      <c r="T51" s="288"/>
      <c r="U51" s="607"/>
      <c r="W51" s="476" t="str">
        <f>'Fun Patches'!C52</f>
        <v>&lt;List Patch Here&gt;</v>
      </c>
      <c r="X51" s="475" t="str">
        <f>IF(Summary!$BF160="E","E","")</f>
        <v/>
      </c>
      <c r="Y51" s="475" t="str">
        <f>IF(Summary!$BG160="Y","R","")</f>
        <v/>
      </c>
      <c r="AA51" s="472"/>
      <c r="AB51" s="287"/>
      <c r="AC51" s="288"/>
    </row>
    <row r="52" spans="2:29" ht="12.95" customHeight="1">
      <c r="B52" s="360"/>
      <c r="C52" s="370" t="s">
        <v>1070</v>
      </c>
      <c r="D52" s="292" t="str">
        <f>IF(Badges!$AF912="C","/","")</f>
        <v/>
      </c>
      <c r="E52" s="292" t="str">
        <f>IF(Badges!$AF913="C","/","")</f>
        <v/>
      </c>
      <c r="F52" s="292" t="str">
        <f>IF(Badges!$AF914="C","/","")</f>
        <v/>
      </c>
      <c r="G52" s="292" t="str">
        <f>IF(Badges!$AF915="C","/","")</f>
        <v/>
      </c>
      <c r="H52" s="292" t="str">
        <f>IF(Badges!$AF916="C","/","")</f>
        <v/>
      </c>
      <c r="I52" s="299" t="str">
        <f>IF(Summary!$BF55="E","E","")</f>
        <v/>
      </c>
      <c r="J52" s="299" t="str">
        <f>IF(Summary!$BG55="Y","R","")</f>
        <v/>
      </c>
      <c r="L52" s="610"/>
      <c r="M52" s="610"/>
      <c r="N52" s="610"/>
      <c r="O52" s="610"/>
      <c r="P52" s="610"/>
      <c r="Q52" s="610"/>
      <c r="R52" s="616"/>
      <c r="S52" s="287"/>
      <c r="T52" s="288"/>
      <c r="U52" s="607"/>
      <c r="W52" s="476" t="str">
        <f>'Fun Patches'!C53</f>
        <v>&lt;List Patch Here&gt;</v>
      </c>
      <c r="X52" s="475" t="str">
        <f>IF(Summary!$BF161="E","E","")</f>
        <v/>
      </c>
      <c r="Y52" s="475" t="str">
        <f>IF(Summary!$BG161="Y","R","")</f>
        <v/>
      </c>
      <c r="AA52" s="472"/>
      <c r="AB52" s="287"/>
      <c r="AC52" s="288"/>
    </row>
    <row r="53" spans="2:29" ht="12.95" customHeight="1">
      <c r="B53" s="360"/>
      <c r="C53" s="365" t="s">
        <v>1071</v>
      </c>
      <c r="D53" s="292" t="str">
        <f>IF(Badges!$AF919="C","/","")</f>
        <v/>
      </c>
      <c r="E53" s="292" t="str">
        <f>IF(Badges!$AF920="C","/","")</f>
        <v/>
      </c>
      <c r="F53" s="292" t="str">
        <f>IF(Badges!$AF921="C","/","")</f>
        <v/>
      </c>
      <c r="G53" s="292" t="str">
        <f>IF(Badges!$AF922="C","/","")</f>
        <v/>
      </c>
      <c r="H53" s="292" t="str">
        <f>IF(Badges!$AF923="C","/","")</f>
        <v/>
      </c>
      <c r="I53" s="293" t="str">
        <f>IF(Summary!$BF56="E","E","")</f>
        <v/>
      </c>
      <c r="J53" s="293" t="str">
        <f>IF(Summary!$BG56="Y","R","")</f>
        <v/>
      </c>
      <c r="L53" s="609"/>
      <c r="M53" s="609"/>
      <c r="N53" s="609"/>
      <c r="O53" s="609"/>
      <c r="P53" s="609"/>
      <c r="Q53" s="609"/>
      <c r="R53" s="617"/>
      <c r="S53" s="287"/>
      <c r="T53" s="288"/>
      <c r="U53" s="607"/>
      <c r="W53" s="477" t="str">
        <f>'Fun Patches'!C54</f>
        <v>&lt;List Patch Here&gt;</v>
      </c>
      <c r="X53" s="475" t="str">
        <f>IF(Summary!$BF162="E","E","")</f>
        <v/>
      </c>
      <c r="Y53" s="475" t="str">
        <f>IF(Summary!$BG162="Y","R","")</f>
        <v/>
      </c>
      <c r="AA53" s="472"/>
      <c r="AB53" s="287"/>
      <c r="AC53" s="288"/>
    </row>
    <row r="54" spans="2:29" ht="12.95" customHeight="1" thickBot="1">
      <c r="B54" s="360"/>
      <c r="C54" s="374" t="s">
        <v>1072</v>
      </c>
      <c r="D54" s="297" t="str">
        <f>IF(Badges!$AF926="C","/","")</f>
        <v/>
      </c>
      <c r="E54" s="297" t="str">
        <f>IF(Badges!$AF927="C","/","")</f>
        <v/>
      </c>
      <c r="F54" s="297" t="str">
        <f>IF(Badges!$AF928="C","/","")</f>
        <v/>
      </c>
      <c r="G54" s="297" t="str">
        <f>IF(Badges!$AF929="C","/","")</f>
        <v/>
      </c>
      <c r="H54" s="297" t="str">
        <f>IF(Badges!$AF930="C","/","")</f>
        <v/>
      </c>
      <c r="I54" s="298" t="str">
        <f>IF(Summary!$BF57="E","E","")</f>
        <v/>
      </c>
      <c r="J54" s="298" t="str">
        <f>IF(Summary!$BG57="Y","R","")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IF(Badges!$AF934="C","/","")</f>
        <v/>
      </c>
      <c r="E55" s="292" t="str">
        <f>IF(Badges!$AF935="C","/","")</f>
        <v/>
      </c>
      <c r="F55" s="292" t="str">
        <f>IF(Badges!$AF936="C","/","")</f>
        <v/>
      </c>
      <c r="G55" s="292" t="str">
        <f>IF(Badges!$AF937="C","/","")</f>
        <v/>
      </c>
      <c r="H55" s="292" t="str">
        <f>IF(Badges!$AF938="C","/","")</f>
        <v/>
      </c>
      <c r="I55" s="299" t="str">
        <f>IF(Summary!$BF59="E","E","")</f>
        <v/>
      </c>
      <c r="J55" s="299" t="str">
        <f>IF(Summary!$BG59="Y","R","")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IF(Badges!$AF941="C","/","")</f>
        <v/>
      </c>
      <c r="E56" s="292" t="str">
        <f>IF(Badges!$AF942="C","/","")</f>
        <v/>
      </c>
      <c r="F56" s="292" t="str">
        <f>IF(Badges!$AF943="C","/","")</f>
        <v/>
      </c>
      <c r="G56" s="292" t="str">
        <f>IF(Badges!$AF944="C","/","")</f>
        <v/>
      </c>
      <c r="H56" s="292" t="str">
        <f>IF(Badges!$AF945="C","/","")</f>
        <v/>
      </c>
      <c r="I56" s="293" t="str">
        <f>IF(Summary!$BF60="E","E","")</f>
        <v/>
      </c>
      <c r="J56" s="293" t="str">
        <f>IF(Summary!$BG60="Y","R","")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IF(Badges!$AF951="A","/","")</f>
        <v/>
      </c>
      <c r="E57" s="292" t="str">
        <f>IF(Badges!$AF954="A","/","")</f>
        <v/>
      </c>
      <c r="F57" s="292" t="str">
        <f>IF(Badges!$AF958="A","/","")</f>
        <v/>
      </c>
      <c r="G57" s="292" t="str">
        <f>IF(Badges!$AF962="A","/","")</f>
        <v/>
      </c>
      <c r="H57" s="292" t="str">
        <f>IF(Badges!$AF966="A","/","")</f>
        <v/>
      </c>
      <c r="I57" s="293" t="str">
        <f>IF(Summary!$BF61="E","E","")</f>
        <v/>
      </c>
      <c r="J57" s="293" t="str">
        <f>IF(Summary!$BG61="Y","R","")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IF('Age-Level'!$AF6="C","/","")</f>
        <v/>
      </c>
      <c r="E60" s="292" t="str">
        <f>IF('Age-Level'!$AF7="C","/","")</f>
        <v/>
      </c>
      <c r="F60" s="292" t="str">
        <f>IF('Age-Level'!$AF8="C","/","")</f>
        <v/>
      </c>
      <c r="G60" s="292" t="str">
        <f>IF('Age-Level'!$AF9="C","/","")</f>
        <v/>
      </c>
      <c r="H60" s="292" t="str">
        <f>IF('Age-Level'!$AF10="C","/","")</f>
        <v/>
      </c>
      <c r="I60" s="293" t="str">
        <f>IF(Summary!$BF98="E","E","")</f>
        <v/>
      </c>
      <c r="J60" s="293" t="str">
        <f>IF(Summary!$BG98="Y","R","")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IF('Age-Level'!$AF13="C","/","")</f>
        <v/>
      </c>
      <c r="E61" s="294" t="str">
        <f>IF('Age-Level'!$AF14="C","/","")</f>
        <v/>
      </c>
      <c r="F61" s="294" t="str">
        <f>IF('Age-Level'!$AF15="C","/","")</f>
        <v/>
      </c>
      <c r="G61" s="294" t="str">
        <f>IF('Age-Level'!$AF16="C","/","")</f>
        <v/>
      </c>
      <c r="H61" s="294" t="str">
        <f>IF('Age-Level'!$AF17="C","/","")</f>
        <v/>
      </c>
      <c r="I61" s="295" t="str">
        <f>IF(Summary!$BF99="E","E","")</f>
        <v/>
      </c>
      <c r="J61" s="295" t="str">
        <f>IF(Summary!$BG99="Y","R","")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IF('Age-Level'!$AF20="C","/","")</f>
        <v/>
      </c>
      <c r="E62" s="296" t="str">
        <f>IF('Age-Level'!$AF21="C","/","")</f>
        <v/>
      </c>
      <c r="F62" s="296" t="str">
        <f>IF('Age-Level'!$AF22="C","/","")</f>
        <v/>
      </c>
      <c r="G62" s="296" t="str">
        <f>IF('Age-Level'!$AF23="C","/","")</f>
        <v/>
      </c>
      <c r="H62" s="296" t="str">
        <f>IF('Age-Level'!$AF24="C","/","")</f>
        <v/>
      </c>
      <c r="I62" s="293" t="str">
        <f>IF(Summary!$BF100="E","E","")</f>
        <v/>
      </c>
      <c r="J62" s="293" t="str">
        <f>IF(Summary!$BG100="Y","R","")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IF('Age-Level'!$AF27="C","/","")</f>
        <v/>
      </c>
      <c r="E63" s="297" t="str">
        <f>IF('Age-Level'!$AF28="C","/","")</f>
        <v/>
      </c>
      <c r="F63" s="297" t="str">
        <f>IF('Age-Level'!$AF29="C","/","")</f>
        <v/>
      </c>
      <c r="G63" s="297" t="str">
        <f>IF('Age-Level'!$AF30="C","/","")</f>
        <v/>
      </c>
      <c r="H63" s="297" t="str">
        <f>IF('Age-Level'!$AF31="C","/","")</f>
        <v/>
      </c>
      <c r="I63" s="295" t="str">
        <f>IF(Summary!$BF101="E","E","")</f>
        <v/>
      </c>
      <c r="J63" s="295" t="str">
        <f>IF(Summary!$BG101="Y","R","")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IF('Age-Level'!$AF34="C","/","")</f>
        <v/>
      </c>
      <c r="E64" s="292" t="str">
        <f>IF('Age-Level'!$AF35="C","/","")</f>
        <v/>
      </c>
      <c r="F64" s="292" t="str">
        <f>IF('Age-Level'!$AF36="C","/","")</f>
        <v/>
      </c>
      <c r="G64" s="292" t="str">
        <f>IF('Age-Level'!$AF37="C","/","")</f>
        <v/>
      </c>
      <c r="H64" s="292" t="str">
        <f>IF('Age-Level'!$AF38="C","/","")</f>
        <v/>
      </c>
      <c r="I64" s="293" t="str">
        <f>IF(Summary!$BF102="E","E","")</f>
        <v/>
      </c>
      <c r="J64" s="293" t="str">
        <f>IF(Summary!$BG102="Y","R","")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IF(Summary!$BF103="E","E","")</f>
        <v/>
      </c>
      <c r="J65" s="295" t="str">
        <f>IF(Summary!$BG103="Y","R","")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IF('Age-Level'!$AF44="a","/","")</f>
        <v/>
      </c>
      <c r="E68" s="296" t="str">
        <f>IF('Age-Level'!$AF48="a","/","")</f>
        <v/>
      </c>
      <c r="F68" s="296" t="str">
        <f>IF('Age-Level'!$AF52="a","/","")</f>
        <v/>
      </c>
      <c r="G68" s="296" t="str">
        <f>IF('Age-Level'!$AF57="a","/","")</f>
        <v/>
      </c>
      <c r="H68" s="296" t="str">
        <f>IF('Age-Level'!$AF59="a","/","")</f>
        <v/>
      </c>
      <c r="I68" s="293" t="str">
        <f>IF(Summary!$BF104="E","E","")</f>
        <v/>
      </c>
      <c r="J68" s="293" t="str">
        <f>IF(Summary!$BG104="Y","R","")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IF('Age-Level'!$AF62="a","/","")</f>
        <v/>
      </c>
      <c r="E69" s="297" t="str">
        <f>IF('Age-Level'!$AF66="a","/","")</f>
        <v/>
      </c>
      <c r="F69" s="297" t="str">
        <f>IF('Age-Level'!$AF70="a","/","")</f>
        <v/>
      </c>
      <c r="G69" s="297" t="str">
        <f>IF('Age-Level'!$AF75="a","/","")</f>
        <v/>
      </c>
      <c r="H69" s="297" t="str">
        <f>IF('Age-Level'!$AF77="a","/","")</f>
        <v/>
      </c>
      <c r="I69" s="295" t="str">
        <f>IF(Summary!$BF105="E","E","")</f>
        <v/>
      </c>
      <c r="J69" s="295" t="str">
        <f>IF(Summary!$BG105="Y","R","")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IF('Age-Level'!$AF80="a","/","")</f>
        <v/>
      </c>
      <c r="E70" s="296" t="str">
        <f>IF('Age-Level'!$AF84="a","/","")</f>
        <v/>
      </c>
      <c r="F70" s="296" t="str">
        <f>IF('Age-Level'!$AF88="a","/","")</f>
        <v/>
      </c>
      <c r="G70" s="296" t="str">
        <f>IF('Age-Level'!$AF93="a","/","")</f>
        <v/>
      </c>
      <c r="H70" s="296" t="str">
        <f>IF('Age-Level'!$AF95="a","/","")</f>
        <v/>
      </c>
      <c r="I70" s="293" t="str">
        <f>IF(Summary!$BF106="E","E","")</f>
        <v/>
      </c>
      <c r="J70" s="293" t="str">
        <f>IF(Summary!$BG106="Y","R","")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IF('Age-Level'!$AF98="a","/","")</f>
        <v/>
      </c>
      <c r="E71" s="297" t="str">
        <f>IF('Age-Level'!$AF102="a","/","")</f>
        <v/>
      </c>
      <c r="F71" s="297" t="str">
        <f>IF('Age-Level'!$AF106="a","/","")</f>
        <v/>
      </c>
      <c r="G71" s="297" t="str">
        <f>IF('Age-Level'!$AF111="a","/","")</f>
        <v/>
      </c>
      <c r="H71" s="297" t="str">
        <f>IF('Age-Level'!$AF113="a","/","")</f>
        <v/>
      </c>
      <c r="I71" s="295" t="str">
        <f>IF(Summary!$BF107="E","E","")</f>
        <v/>
      </c>
      <c r="J71" s="295" t="str">
        <f>IF(Summary!$BG107="Y","R","")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IF(Bridging!$AF10="A","/","")</f>
        <v/>
      </c>
      <c r="G72" s="296" t="str">
        <f>IF(Bridging!$AF14="A","/","")</f>
        <v/>
      </c>
      <c r="H72" s="296" t="str">
        <f>IF(Bridging!$AF16="A","/","")</f>
        <v/>
      </c>
      <c r="I72" s="295" t="str">
        <f>IF(Summary!$BF96="E","E","")</f>
        <v/>
      </c>
      <c r="J72" s="295" t="str">
        <f>IF(Summary!$BG96="Y","R","")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odA10xd9fSBm/KP2ntS+B6FxMytvcp6B7KVBcNmnAQWvZLO5lFUQjr8hyxx5NlIEAcnakQl3l42dpzS4XmZDHQ==" saltValue="M+uNOZYeCY9gaGRnRX4rzA=="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7" priority="3">
      <formula>LEFT($U$1,8)&lt;&gt;"Brownie_"</formula>
    </cfRule>
  </conditionalFormatting>
  <conditionalFormatting sqref="T1:W1">
    <cfRule type="expression" dxfId="6" priority="2">
      <formula>LEFT($U$1,8)="Brownie_"</formula>
    </cfRule>
  </conditionalFormatting>
  <conditionalFormatting sqref="C1">
    <cfRule type="expression" dxfId="5" priority="1">
      <formula>LEFT($U$1,8)&lt;&gt;"Brownie_"</formula>
    </cfRule>
  </conditionalFormatting>
  <conditionalFormatting sqref="L46:L90 W54:W75 AA4:AA75">
    <cfRule type="duplicateValues" dxfId="4"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70580-C5FF-4786-894A-7054D6B22517}">
  <sheetPr>
    <tabColor rgb="FF663300"/>
  </sheetPr>
  <dimension ref="A1:AD90"/>
  <sheetViews>
    <sheetView showGridLines="0" zoomScaleNormal="100" workbookViewId="0">
      <selection activeCell="L46" sqref="L46:R46"/>
    </sheetView>
  </sheetViews>
  <sheetFormatPr defaultColWidth="9.140625" defaultRowHeight="12.75"/>
  <cols>
    <col min="1" max="1" width="0.85546875" style="354" customWidth="1"/>
    <col min="2" max="2" width="20.42578125" style="354" customWidth="1"/>
    <col min="3" max="3" width="24.42578125" style="354" customWidth="1"/>
    <col min="4" max="8" width="0.85546875" style="355" customWidth="1"/>
    <col min="9" max="10" width="7" style="356" customWidth="1"/>
    <col min="11" max="11" width="1.7109375" style="285" customWidth="1"/>
    <col min="12" max="12" width="18.42578125" style="354" customWidth="1"/>
    <col min="13" max="13" width="22.42578125" style="354" customWidth="1"/>
    <col min="14" max="18" width="0.85546875" style="354" customWidth="1"/>
    <col min="19" max="20" width="7" style="356" customWidth="1"/>
    <col min="21" max="21" width="2.7109375" style="354" customWidth="1"/>
    <col min="22" max="22" width="0.85546875" style="354" customWidth="1"/>
    <col min="23" max="23" width="45.7109375" style="358" customWidth="1"/>
    <col min="24" max="25" width="8.42578125" style="356" customWidth="1"/>
    <col min="26" max="26" width="1.7109375" style="359" customWidth="1"/>
    <col min="27" max="27" width="45.7109375" style="358" customWidth="1"/>
    <col min="28" max="29" width="8.42578125" style="356" customWidth="1"/>
    <col min="30" max="30" width="2.7109375" style="359" customWidth="1"/>
    <col min="31" max="16384" width="9.140625" style="354"/>
  </cols>
  <sheetData>
    <row r="1" spans="2:30" s="342" customFormat="1" ht="29.25" customHeight="1" thickBot="1">
      <c r="C1" s="343" t="s">
        <v>1053</v>
      </c>
      <c r="D1" s="344"/>
      <c r="E1" s="344"/>
      <c r="F1" s="344"/>
      <c r="G1" s="344"/>
      <c r="H1" s="344"/>
      <c r="I1" s="345"/>
      <c r="J1" s="345"/>
      <c r="K1" s="346"/>
      <c r="L1" s="347"/>
      <c r="M1" s="347"/>
      <c r="N1" s="347"/>
      <c r="O1" s="347"/>
      <c r="P1" s="347"/>
      <c r="Q1" s="347"/>
      <c r="R1" s="347"/>
      <c r="S1" s="347"/>
      <c r="T1" s="348" t="str">
        <f ca="1">MID(CELL("filename",A1),FIND(IF(ISERROR(FIND("]",CELL("filename",A1))),"$","]"),CELL("filename",A1))+1,256)</f>
        <v>Brownie_30</v>
      </c>
      <c r="U1" s="349" t="str">
        <f ca="1">MID(CELL("filename",A1),FIND(IF(ISERROR(FIND("]",CELL("filename",A1))),"$","]"),CELL("filename",A1))+1,256)</f>
        <v>Brownie_30</v>
      </c>
      <c r="W1" s="350" t="str">
        <f ca="1">IF(T1&lt;&gt;"",T1,"")</f>
        <v>Brownie_30</v>
      </c>
      <c r="X1" s="351"/>
      <c r="Y1" s="351"/>
      <c r="Z1" s="352"/>
      <c r="AA1" s="353"/>
      <c r="AB1" s="351"/>
      <c r="AC1" s="351"/>
      <c r="AD1" s="352"/>
    </row>
    <row r="2" spans="2:30" ht="12.95" customHeight="1">
      <c r="T2" s="357"/>
    </row>
    <row r="3" spans="2:30" ht="12.95" customHeight="1"/>
    <row r="4" spans="2:30" ht="12.95" customHeight="1">
      <c r="B4" s="360"/>
      <c r="C4" s="361" t="s">
        <v>130</v>
      </c>
      <c r="D4" s="292" t="str">
        <f>IF(Badges!$AG11="A","/","")</f>
        <v/>
      </c>
      <c r="E4" s="292" t="str">
        <f>IF(Badges!$AG15="A","/","")</f>
        <v/>
      </c>
      <c r="F4" s="292" t="str">
        <f>IF(Badges!$AG19="A","/","")</f>
        <v/>
      </c>
      <c r="G4" s="292" t="str">
        <f>IF(Badges!$AG23="A","/","")</f>
        <v/>
      </c>
      <c r="H4" s="292" t="str">
        <f>IF(Badges!$AG27="A","/","")</f>
        <v/>
      </c>
      <c r="I4" s="293" t="str">
        <f>IF(Summary!$BH4="E","E","")</f>
        <v/>
      </c>
      <c r="J4" s="293" t="str">
        <f>IF(Summary!$BI4="Y","R","")</f>
        <v/>
      </c>
      <c r="K4" s="285" t="str">
        <f>IF(COUNT(#REF!)=4,MAX(#REF!),"")</f>
        <v/>
      </c>
      <c r="L4" s="360"/>
      <c r="M4" s="362" t="s">
        <v>897</v>
      </c>
      <c r="N4" s="363"/>
      <c r="O4" s="363"/>
      <c r="P4" s="363"/>
      <c r="Q4" s="363"/>
      <c r="R4" s="364"/>
      <c r="S4" s="293" t="str">
        <f>IF(Summary!$BH67="E","E","")</f>
        <v/>
      </c>
      <c r="T4" s="293" t="str">
        <f>IF(Summary!$BI67="Y","R","")</f>
        <v/>
      </c>
      <c r="W4" s="474" t="str">
        <f>'Fun Patches'!C5</f>
        <v>&lt;List Patch Here&gt;</v>
      </c>
      <c r="X4" s="475" t="str">
        <f>IF(Summary!$BH113="E","E","")</f>
        <v/>
      </c>
      <c r="Y4" s="475" t="str">
        <f>IF(Summary!$BI113="Y","R","")</f>
        <v/>
      </c>
      <c r="AA4" s="286"/>
      <c r="AB4" s="283"/>
      <c r="AC4" s="284"/>
    </row>
    <row r="5" spans="2:30" ht="12.95" customHeight="1">
      <c r="B5" s="360"/>
      <c r="C5" s="365" t="s">
        <v>152</v>
      </c>
      <c r="D5" s="292" t="str">
        <f>IF(Badges!$AG34="A","/","")</f>
        <v/>
      </c>
      <c r="E5" s="292" t="str">
        <f>IF(Badges!$AG38="A","/","")</f>
        <v/>
      </c>
      <c r="F5" s="292" t="str">
        <f>IF(Badges!$AG42="A","/","")</f>
        <v/>
      </c>
      <c r="G5" s="292" t="str">
        <f>IF(Badges!$AG46="A","/","")</f>
        <v/>
      </c>
      <c r="H5" s="292" t="str">
        <f>IF(Badges!$AG50="A","/","")</f>
        <v/>
      </c>
      <c r="I5" s="293" t="str">
        <f>IF(Summary!$BH5="E","E","")</f>
        <v/>
      </c>
      <c r="J5" s="293" t="str">
        <f>IF(Summary!$BI5="Y","R","")</f>
        <v/>
      </c>
      <c r="L5" s="360"/>
      <c r="M5" s="366" t="s">
        <v>1085</v>
      </c>
      <c r="N5" s="367"/>
      <c r="O5" s="367"/>
      <c r="P5" s="367"/>
      <c r="Q5" s="367"/>
      <c r="R5" s="368"/>
      <c r="S5" s="301" t="str">
        <f>IF(Summary!$BH64="E","E","")</f>
        <v/>
      </c>
      <c r="T5" s="301" t="str">
        <f>IF(Summary!$BI64="Y","R","")</f>
        <v/>
      </c>
      <c r="W5" s="476" t="str">
        <f>'Fun Patches'!C6</f>
        <v>&lt;List Patch Here&gt;</v>
      </c>
      <c r="X5" s="475" t="str">
        <f>IF(Summary!$BH114="E","E","")</f>
        <v/>
      </c>
      <c r="Y5" s="475" t="str">
        <f>IF(Summary!$BI114="Y","R","")</f>
        <v/>
      </c>
      <c r="AA5" s="472"/>
      <c r="AB5" s="287"/>
      <c r="AC5" s="288"/>
    </row>
    <row r="6" spans="2:30" ht="12.95" customHeight="1" thickBot="1">
      <c r="B6" s="360"/>
      <c r="C6" s="369" t="s">
        <v>193</v>
      </c>
      <c r="D6" s="297" t="str">
        <f>IF(Badges!$AG80="A","/","")</f>
        <v/>
      </c>
      <c r="E6" s="297" t="str">
        <f>IF(Badges!$AG84="A","/","")</f>
        <v/>
      </c>
      <c r="F6" s="297" t="str">
        <f>IF(Badges!$AG88="A","/","")</f>
        <v/>
      </c>
      <c r="G6" s="297" t="str">
        <f>IF(Badges!$AG92="A","/","")</f>
        <v/>
      </c>
      <c r="H6" s="297" t="str">
        <f>IF(Badges!$AG96="A","/","")</f>
        <v/>
      </c>
      <c r="I6" s="295" t="str">
        <f>IF(Summary!$BH7="E","E","")</f>
        <v/>
      </c>
      <c r="J6" s="295" t="str">
        <f>IF(Summary!$BI7="Y","R","")</f>
        <v/>
      </c>
      <c r="L6" s="360"/>
      <c r="M6" s="366" t="s">
        <v>1086</v>
      </c>
      <c r="N6" s="367"/>
      <c r="O6" s="367"/>
      <c r="P6" s="367"/>
      <c r="Q6" s="367"/>
      <c r="R6" s="368"/>
      <c r="S6" s="301" t="str">
        <f>IF(Summary!$BH65="E","E","")</f>
        <v/>
      </c>
      <c r="T6" s="301" t="str">
        <f>IF(Summary!$BI65="Y","R","")</f>
        <v/>
      </c>
      <c r="W6" s="476" t="str">
        <f>'Fun Patches'!C7</f>
        <v>&lt;List Patch Here&gt;</v>
      </c>
      <c r="X6" s="475" t="str">
        <f>IF(Summary!$BH115="E","E","")</f>
        <v/>
      </c>
      <c r="Y6" s="475" t="str">
        <f>IF(Summary!$BI115="Y","R","")</f>
        <v/>
      </c>
      <c r="AA6" s="472"/>
      <c r="AB6" s="287"/>
      <c r="AC6" s="288"/>
    </row>
    <row r="7" spans="2:30" ht="12.95" customHeight="1" thickBot="1">
      <c r="B7" s="360"/>
      <c r="C7" s="370" t="s">
        <v>233</v>
      </c>
      <c r="D7" s="292" t="str">
        <f>IF(Badges!$AG126="A","/","")</f>
        <v/>
      </c>
      <c r="E7" s="292" t="str">
        <f>IF(Badges!$AG130="A","/","")</f>
        <v/>
      </c>
      <c r="F7" s="292" t="str">
        <f>IF(Badges!$AG134="A","/","")</f>
        <v/>
      </c>
      <c r="G7" s="292" t="str">
        <f>IF(Badges!$AG138="A","/","")</f>
        <v/>
      </c>
      <c r="H7" s="292" t="str">
        <f>IF(Badges!$AG142="A","/","")</f>
        <v/>
      </c>
      <c r="I7" s="293" t="str">
        <f>IF(Summary!$BH9="E","E","")</f>
        <v/>
      </c>
      <c r="J7" s="293" t="str">
        <f>IF(Summary!$BI9="Y","R","")</f>
        <v/>
      </c>
      <c r="L7" s="360"/>
      <c r="M7" s="371" t="s">
        <v>1087</v>
      </c>
      <c r="N7" s="372"/>
      <c r="O7" s="372"/>
      <c r="P7" s="372"/>
      <c r="Q7" s="372"/>
      <c r="R7" s="373"/>
      <c r="S7" s="295" t="str">
        <f>IF(Summary!$BH66="E","E","")</f>
        <v/>
      </c>
      <c r="T7" s="295" t="str">
        <f>IF(Summary!$BI66="Y","R","")</f>
        <v/>
      </c>
      <c r="U7" s="354" t="str">
        <f>IF(COUNTIF(S4:S7,"E")=4,"C"," ")</f>
        <v xml:space="preserve"> </v>
      </c>
      <c r="W7" s="476" t="str">
        <f>'Fun Patches'!C8</f>
        <v>&lt;List Patch Here&gt;</v>
      </c>
      <c r="X7" s="475" t="str">
        <f>IF(Summary!$BH116="E","E","")</f>
        <v/>
      </c>
      <c r="Y7" s="475" t="str">
        <f>IF(Summary!$BI116="Y","R","")</f>
        <v/>
      </c>
      <c r="AA7" s="472"/>
      <c r="AB7" s="287"/>
      <c r="AC7" s="288"/>
    </row>
    <row r="8" spans="2:30" ht="12.95" customHeight="1">
      <c r="B8" s="360"/>
      <c r="C8" s="365" t="s">
        <v>254</v>
      </c>
      <c r="D8" s="334" t="str">
        <f>IF(Badges!$AG149="A","/","")</f>
        <v/>
      </c>
      <c r="E8" s="334" t="str">
        <f>IF(Badges!$AG153="A","/","")</f>
        <v/>
      </c>
      <c r="F8" s="334" t="str">
        <f>IF(Badges!$AG157="A","/","")</f>
        <v/>
      </c>
      <c r="G8" s="334" t="str">
        <f>IF(Badges!$AG161="A","/","")</f>
        <v/>
      </c>
      <c r="H8" s="334" t="str">
        <f>IF(Badges!$AG165="A","/","")</f>
        <v/>
      </c>
      <c r="I8" s="301" t="str">
        <f>IF(Summary!$BH10="E","E","")</f>
        <v/>
      </c>
      <c r="J8" s="301" t="str">
        <f>IF(Summary!$BI10="Y","R","")</f>
        <v/>
      </c>
      <c r="L8" s="360"/>
      <c r="M8" s="362" t="s">
        <v>1054</v>
      </c>
      <c r="N8" s="363"/>
      <c r="O8" s="363"/>
      <c r="P8" s="363"/>
      <c r="Q8" s="363"/>
      <c r="R8" s="364"/>
      <c r="S8" s="293" t="str">
        <f>IF(Summary!$BH72="E","E","")</f>
        <v/>
      </c>
      <c r="T8" s="293" t="str">
        <f>IF(Summary!$BI72="Y","R","")</f>
        <v/>
      </c>
      <c r="W8" s="476" t="str">
        <f>'Fun Patches'!C9</f>
        <v>&lt;List Patch Here&gt;</v>
      </c>
      <c r="X8" s="475" t="str">
        <f>IF(Summary!$BH117="E","E","")</f>
        <v/>
      </c>
      <c r="Y8" s="475" t="str">
        <f>IF(Summary!$BI117="Y","R","")</f>
        <v/>
      </c>
      <c r="AA8" s="472"/>
      <c r="AB8" s="287"/>
      <c r="AC8" s="288"/>
    </row>
    <row r="9" spans="2:30" ht="12.95" customHeight="1" thickBot="1">
      <c r="B9" s="360"/>
      <c r="C9" s="374" t="s">
        <v>275</v>
      </c>
      <c r="D9" s="297" t="str">
        <f>IF(Badges!$AG172="A","/","")</f>
        <v/>
      </c>
      <c r="E9" s="297" t="str">
        <f>IF(Badges!$AG176="A","/","")</f>
        <v/>
      </c>
      <c r="F9" s="297" t="str">
        <f>IF(Badges!$AG180="A","/","")</f>
        <v/>
      </c>
      <c r="G9" s="297" t="str">
        <f>IF(Badges!$AG184="A","/","")</f>
        <v/>
      </c>
      <c r="H9" s="297" t="str">
        <f>IF(Badges!$AG188="A","/","")</f>
        <v/>
      </c>
      <c r="I9" s="295" t="str">
        <f>IF(Summary!$BH11="E","E","")</f>
        <v/>
      </c>
      <c r="J9" s="295" t="str">
        <f>IF(Summary!$BI11="Y","R","")</f>
        <v/>
      </c>
      <c r="L9" s="360"/>
      <c r="M9" s="366" t="s">
        <v>1088</v>
      </c>
      <c r="N9" s="367"/>
      <c r="O9" s="367"/>
      <c r="P9" s="367"/>
      <c r="Q9" s="367"/>
      <c r="R9" s="368"/>
      <c r="S9" s="301" t="str">
        <f>IF(Summary!$BH69="E","E","")</f>
        <v/>
      </c>
      <c r="T9" s="301" t="str">
        <f>IF(Summary!$BI69="Y","R","")</f>
        <v/>
      </c>
      <c r="W9" s="476" t="str">
        <f>'Fun Patches'!C10</f>
        <v>&lt;List Patch Here&gt;</v>
      </c>
      <c r="X9" s="475" t="str">
        <f>IF(Summary!$BH118="E","E","")</f>
        <v/>
      </c>
      <c r="Y9" s="475" t="str">
        <f>IF(Summary!$BI118="Y","R","")</f>
        <v/>
      </c>
      <c r="AA9" s="472"/>
      <c r="AB9" s="287"/>
      <c r="AC9" s="288"/>
    </row>
    <row r="10" spans="2:30" ht="12.95" customHeight="1">
      <c r="B10" s="360"/>
      <c r="C10" s="361" t="s">
        <v>278</v>
      </c>
      <c r="D10" s="292" t="str">
        <f>IF(Badges!$AG195="A","/","")</f>
        <v/>
      </c>
      <c r="E10" s="292" t="str">
        <f>IF(Badges!$AG199="A","/","")</f>
        <v/>
      </c>
      <c r="F10" s="292" t="str">
        <f>IF(Badges!$AG202="A","/","")</f>
        <v/>
      </c>
      <c r="G10" s="292" t="str">
        <f>IF(Badges!$AG206="A","/","")</f>
        <v/>
      </c>
      <c r="H10" s="292" t="str">
        <f>IF(Badges!$AG210="A","/","")</f>
        <v/>
      </c>
      <c r="I10" s="293" t="str">
        <f>IF(Summary!$BH12="E","E","")</f>
        <v/>
      </c>
      <c r="J10" s="293" t="str">
        <f>IF(Summary!$BI12="Y","R","")</f>
        <v/>
      </c>
      <c r="K10" s="285" t="str">
        <f>IF(COUNT(#REF!)=4,MAX(#REF!),"")</f>
        <v/>
      </c>
      <c r="L10" s="360"/>
      <c r="M10" s="366" t="s">
        <v>1089</v>
      </c>
      <c r="N10" s="367"/>
      <c r="O10" s="367"/>
      <c r="P10" s="367"/>
      <c r="Q10" s="367"/>
      <c r="R10" s="368"/>
      <c r="S10" s="301" t="str">
        <f>IF(Summary!$BH70="E","E","")</f>
        <v/>
      </c>
      <c r="T10" s="301" t="str">
        <f>IF(Summary!$BI70="Y","R","")</f>
        <v/>
      </c>
      <c r="W10" s="476" t="str">
        <f>'Fun Patches'!C11</f>
        <v>&lt;List Patch Here&gt;</v>
      </c>
      <c r="X10" s="475" t="str">
        <f>IF(Summary!$BH119="E","E","")</f>
        <v/>
      </c>
      <c r="Y10" s="475" t="str">
        <f>IF(Summary!$BI119="Y","R","")</f>
        <v/>
      </c>
      <c r="AA10" s="472"/>
      <c r="AB10" s="287"/>
      <c r="AC10" s="288"/>
    </row>
    <row r="11" spans="2:30" ht="12.95" customHeight="1" thickBot="1">
      <c r="B11" s="360"/>
      <c r="C11" s="365" t="s">
        <v>297</v>
      </c>
      <c r="D11" s="334" t="str">
        <f>IF(Badges!$AG217="A","/","")</f>
        <v/>
      </c>
      <c r="E11" s="334" t="str">
        <f>IF(Badges!$AG221="A","/","")</f>
        <v/>
      </c>
      <c r="F11" s="334" t="str">
        <f>IF(Badges!$AG225="A","/","")</f>
        <v/>
      </c>
      <c r="G11" s="334" t="str">
        <f>IF(Badges!$AG229="A","/","")</f>
        <v/>
      </c>
      <c r="H11" s="334" t="str">
        <f>IF(Badges!$AG233="A","/","")</f>
        <v/>
      </c>
      <c r="I11" s="301" t="str">
        <f>IF(Summary!$BH13="E","E","")</f>
        <v/>
      </c>
      <c r="J11" s="301" t="str">
        <f>IF(Summary!$BI13="Y","R","")</f>
        <v/>
      </c>
      <c r="L11" s="360"/>
      <c r="M11" s="375" t="s">
        <v>1090</v>
      </c>
      <c r="N11" s="376"/>
      <c r="O11" s="376"/>
      <c r="P11" s="376"/>
      <c r="Q11" s="376"/>
      <c r="R11" s="377"/>
      <c r="S11" s="298" t="str">
        <f>IF(Summary!$BH71="E","E","")</f>
        <v/>
      </c>
      <c r="T11" s="298" t="str">
        <f>IF(Summary!$BI71="Y","R","")</f>
        <v/>
      </c>
      <c r="U11" s="354" t="str">
        <f>IF(COUNTIF(S8:S11,"E")=4,"C"," ")</f>
        <v xml:space="preserve"> </v>
      </c>
      <c r="W11" s="476" t="str">
        <f>'Fun Patches'!C12</f>
        <v>&lt;List Patch Here&gt;</v>
      </c>
      <c r="X11" s="475" t="str">
        <f>IF(Summary!$BH120="E","E","")</f>
        <v/>
      </c>
      <c r="Y11" s="475" t="str">
        <f>IF(Summary!$BI120="Y","R","")</f>
        <v/>
      </c>
      <c r="AA11" s="472"/>
      <c r="AB11" s="287"/>
      <c r="AC11" s="288"/>
    </row>
    <row r="12" spans="2:30" ht="12.95" customHeight="1" thickBot="1">
      <c r="B12" s="360"/>
      <c r="C12" s="365" t="s">
        <v>319</v>
      </c>
      <c r="D12" s="297" t="str">
        <f>IF(Badges!$AG263="A","/","")</f>
        <v/>
      </c>
      <c r="E12" s="297" t="str">
        <f>IF(Badges!$AG267="A","/","")</f>
        <v/>
      </c>
      <c r="F12" s="297" t="str">
        <f>IF(Badges!$AG271="A","/","")</f>
        <v/>
      </c>
      <c r="G12" s="297" t="str">
        <f>IF(Badges!$AG275="A","/","")</f>
        <v/>
      </c>
      <c r="H12" s="297" t="str">
        <f>IF(Badges!$AG279="A","/","")</f>
        <v/>
      </c>
      <c r="I12" s="295" t="str">
        <f>IF(Summary!$BH15="E","E","")</f>
        <v/>
      </c>
      <c r="J12" s="295" t="str">
        <f>IF(Summary!$BI15="Y","R","")</f>
        <v/>
      </c>
      <c r="L12" s="360"/>
      <c r="M12" s="378" t="s">
        <v>1055</v>
      </c>
      <c r="N12" s="379"/>
      <c r="O12" s="379"/>
      <c r="P12" s="379"/>
      <c r="Q12" s="379"/>
      <c r="R12" s="380"/>
      <c r="S12" s="299" t="str">
        <f>IF(Summary!$BH77="E","E","")</f>
        <v/>
      </c>
      <c r="T12" s="299" t="str">
        <f>IF(Summary!$BI77="Y","R","")</f>
        <v/>
      </c>
      <c r="W12" s="476" t="str">
        <f>'Fun Patches'!C13</f>
        <v>&lt;List Patch Here&gt;</v>
      </c>
      <c r="X12" s="475" t="str">
        <f>IF(Summary!$BH121="E","E","")</f>
        <v/>
      </c>
      <c r="Y12" s="475" t="str">
        <f>IF(Summary!$BI121="Y","R","")</f>
        <v/>
      </c>
      <c r="AA12" s="472"/>
      <c r="AB12" s="287"/>
      <c r="AC12" s="288"/>
    </row>
    <row r="13" spans="2:30" ht="12.95" customHeight="1">
      <c r="B13" s="360"/>
      <c r="C13" s="370" t="s">
        <v>372</v>
      </c>
      <c r="D13" s="292" t="str">
        <f>IF(Badges!$AG322="A","/","")</f>
        <v/>
      </c>
      <c r="E13" s="292" t="str">
        <f>IF(Badges!$AG326="A","/","")</f>
        <v/>
      </c>
      <c r="F13" s="292" t="str">
        <f>IF(Badges!$AG330="A","/","")</f>
        <v/>
      </c>
      <c r="G13" s="292" t="str">
        <f>IF(Badges!$AG334="A","/","")</f>
        <v/>
      </c>
      <c r="H13" s="292" t="str">
        <f>IF(Badges!$AG338="A","/","")</f>
        <v/>
      </c>
      <c r="I13" s="293" t="str">
        <f>IF(Summary!$BH18="E","E","")</f>
        <v/>
      </c>
      <c r="J13" s="293" t="str">
        <f>IF(Summary!$BI18="Y","R","")</f>
        <v/>
      </c>
      <c r="L13" s="360"/>
      <c r="M13" s="366" t="s">
        <v>925</v>
      </c>
      <c r="N13" s="367"/>
      <c r="O13" s="367"/>
      <c r="P13" s="367"/>
      <c r="Q13" s="367"/>
      <c r="R13" s="368"/>
      <c r="S13" s="301" t="str">
        <f>IF(Summary!$BH74="E","E","")</f>
        <v/>
      </c>
      <c r="T13" s="301" t="str">
        <f>IF(Summary!$BI74="Y","R","")</f>
        <v/>
      </c>
      <c r="W13" s="476" t="str">
        <f>'Fun Patches'!C14</f>
        <v>&lt;List Patch Here&gt;</v>
      </c>
      <c r="X13" s="475" t="str">
        <f>IF(Summary!$BH122="E","E","")</f>
        <v/>
      </c>
      <c r="Y13" s="475" t="str">
        <f>IF(Summary!$BI122="Y","R","")</f>
        <v/>
      </c>
      <c r="AA13" s="472"/>
      <c r="AB13" s="287"/>
      <c r="AC13" s="288"/>
    </row>
    <row r="14" spans="2:30" ht="12.95" customHeight="1">
      <c r="B14" s="360"/>
      <c r="C14" s="365" t="s">
        <v>393</v>
      </c>
      <c r="D14" s="334" t="str">
        <f>IF(Badges!$AG345="A","/","")</f>
        <v/>
      </c>
      <c r="E14" s="334" t="str">
        <f>IF(Badges!$AG349="A","/","")</f>
        <v/>
      </c>
      <c r="F14" s="334" t="str">
        <f>IF(Badges!$AG353="A","/","")</f>
        <v/>
      </c>
      <c r="G14" s="334" t="str">
        <f>IF(Badges!$AG357="A","/","")</f>
        <v/>
      </c>
      <c r="H14" s="334" t="str">
        <f>IF(Badges!$AG361="A","/","")</f>
        <v/>
      </c>
      <c r="I14" s="301" t="str">
        <f>IF(Summary!$BH19="E","E","")</f>
        <v/>
      </c>
      <c r="J14" s="301" t="str">
        <f>IF(Summary!$BI19="Y","R","")</f>
        <v/>
      </c>
      <c r="K14" s="285" t="str">
        <f>IF(COUNT(#REF!)=4,MAX(#REF!),"")</f>
        <v/>
      </c>
      <c r="L14" s="360"/>
      <c r="M14" s="366" t="s">
        <v>927</v>
      </c>
      <c r="N14" s="367"/>
      <c r="O14" s="367"/>
      <c r="P14" s="367"/>
      <c r="Q14" s="367"/>
      <c r="R14" s="368"/>
      <c r="S14" s="301" t="str">
        <f>IF(Summary!$BH75="E","E","")</f>
        <v/>
      </c>
      <c r="T14" s="301" t="str">
        <f>IF(Summary!$BI75="Y","R","")</f>
        <v/>
      </c>
      <c r="W14" s="476" t="str">
        <f>'Fun Patches'!C15</f>
        <v>&lt;List Patch Here&gt;</v>
      </c>
      <c r="X14" s="475" t="str">
        <f>IF(Summary!$BH123="E","E","")</f>
        <v/>
      </c>
      <c r="Y14" s="475" t="str">
        <f>IF(Summary!$BI123="Y","R","")</f>
        <v/>
      </c>
      <c r="AA14" s="472"/>
      <c r="AB14" s="287"/>
      <c r="AC14" s="288"/>
    </row>
    <row r="15" spans="2:30" ht="12.95" customHeight="1" thickBot="1">
      <c r="B15" s="360"/>
      <c r="C15" s="374" t="s">
        <v>414</v>
      </c>
      <c r="D15" s="297" t="str">
        <f>IF(Badges!$AG368="A","/","")</f>
        <v/>
      </c>
      <c r="E15" s="297" t="str">
        <f>IF(Badges!$AG372="A","/","")</f>
        <v/>
      </c>
      <c r="F15" s="297" t="str">
        <f>IF(Badges!$AG376="A","/","")</f>
        <v/>
      </c>
      <c r="G15" s="297" t="str">
        <f>IF(Badges!$AG380="A","/","")</f>
        <v/>
      </c>
      <c r="H15" s="297" t="str">
        <f>IF(Badges!$AG384="A","/","")</f>
        <v/>
      </c>
      <c r="I15" s="295" t="str">
        <f>IF(Summary!$BH20="E","E","")</f>
        <v/>
      </c>
      <c r="J15" s="295" t="str">
        <f>IF(Summary!$BI20="Y","R","")</f>
        <v/>
      </c>
      <c r="L15" s="360"/>
      <c r="M15" s="371" t="s">
        <v>929</v>
      </c>
      <c r="N15" s="372"/>
      <c r="O15" s="372"/>
      <c r="P15" s="372"/>
      <c r="Q15" s="372"/>
      <c r="R15" s="373"/>
      <c r="S15" s="295" t="str">
        <f>IF(Summary!$BH76="E","E","")</f>
        <v/>
      </c>
      <c r="T15" s="295" t="str">
        <f>IF(Summary!$BI76="Y","R","")</f>
        <v/>
      </c>
      <c r="U15" s="354" t="str">
        <f>IF(COUNTIF(S12:S15,"E")=4,"C"," ")</f>
        <v xml:space="preserve"> </v>
      </c>
      <c r="W15" s="476" t="str">
        <f>'Fun Patches'!C16</f>
        <v>&lt;List Patch Here&gt;</v>
      </c>
      <c r="X15" s="475" t="str">
        <f>IF(Summary!$BH124="E","E","")</f>
        <v/>
      </c>
      <c r="Y15" s="475" t="str">
        <f>IF(Summary!$BI124="Y","R","")</f>
        <v/>
      </c>
      <c r="AA15" s="472"/>
      <c r="AB15" s="287"/>
      <c r="AC15" s="288"/>
    </row>
    <row r="16" spans="2:30" ht="12.95" customHeight="1">
      <c r="B16" s="360"/>
      <c r="C16" s="365" t="s">
        <v>435</v>
      </c>
      <c r="D16" s="292" t="str">
        <f>IF(Badges!$AG391="A","/","")</f>
        <v/>
      </c>
      <c r="E16" s="292" t="str">
        <f>IF(Badges!$AG395="A","/","")</f>
        <v/>
      </c>
      <c r="F16" s="292" t="str">
        <f>IF(Badges!$AG399="A","/","")</f>
        <v/>
      </c>
      <c r="G16" s="292" t="str">
        <f>IF(Badges!$AG403="A","/","")</f>
        <v/>
      </c>
      <c r="H16" s="292" t="str">
        <f>IF(Badges!$AG407="A","/","")</f>
        <v/>
      </c>
      <c r="I16" s="293" t="str">
        <f>IF(Summary!$BH21="E","E","")</f>
        <v/>
      </c>
      <c r="J16" s="293" t="str">
        <f>IF(Summary!$BI21="Y","R","")</f>
        <v/>
      </c>
      <c r="L16" s="360"/>
      <c r="M16" s="361" t="s">
        <v>1056</v>
      </c>
      <c r="N16" s="292" t="str">
        <f>IF(Badges!$AG240="A","/","")</f>
        <v/>
      </c>
      <c r="O16" s="292" t="str">
        <f>IF(Badges!$AG244="A","/","")</f>
        <v/>
      </c>
      <c r="P16" s="292" t="str">
        <f>IF(Badges!$AG248="A","/","")</f>
        <v/>
      </c>
      <c r="Q16" s="292" t="str">
        <f>IF(Badges!$AG252="A","/","")</f>
        <v/>
      </c>
      <c r="R16" s="292" t="str">
        <f>IF(Badges!$AG256="A","/","")</f>
        <v/>
      </c>
      <c r="S16" s="293" t="str">
        <f>IF(Summary!$BH14="E","E","")</f>
        <v/>
      </c>
      <c r="T16" s="293" t="str">
        <f>IF(Summary!$BI14="Y","R","")</f>
        <v/>
      </c>
      <c r="W16" s="476" t="str">
        <f>'Fun Patches'!C17</f>
        <v>&lt;List Patch Here&gt;</v>
      </c>
      <c r="X16" s="475" t="str">
        <f>IF(Summary!$BH125="E","E","")</f>
        <v/>
      </c>
      <c r="Y16" s="475" t="str">
        <f>IF(Summary!$BI125="Y","R","")</f>
        <v/>
      </c>
      <c r="AA16" s="472"/>
      <c r="AB16" s="287"/>
      <c r="AC16" s="288"/>
    </row>
    <row r="17" spans="2:29" ht="12.95" customHeight="1">
      <c r="B17" s="360"/>
      <c r="C17" s="365" t="s">
        <v>456</v>
      </c>
      <c r="D17" s="334" t="str">
        <f>IF(Badges!$AG414="A","/","")</f>
        <v/>
      </c>
      <c r="E17" s="334" t="str">
        <f>IF(Badges!$AG418="A","/","")</f>
        <v/>
      </c>
      <c r="F17" s="334" t="str">
        <f>IF(Badges!$AG422="A","/","")</f>
        <v/>
      </c>
      <c r="G17" s="334" t="str">
        <f>IF(Badges!$AG426="A","/","")</f>
        <v/>
      </c>
      <c r="H17" s="334" t="str">
        <f>IF(Badges!$AG430="A","/","")</f>
        <v/>
      </c>
      <c r="I17" s="301" t="str">
        <f>IF(Summary!$BH22="E","E","")</f>
        <v/>
      </c>
      <c r="J17" s="301" t="str">
        <f>IF(Summary!$BI22="Y","R","")</f>
        <v/>
      </c>
      <c r="L17" s="360"/>
      <c r="M17" s="365" t="s">
        <v>1057</v>
      </c>
      <c r="N17" s="292" t="str">
        <f>IF(Badges!$AG299="A","/","")</f>
        <v/>
      </c>
      <c r="O17" s="292" t="str">
        <f>IF(Badges!$AG303="A","/","")</f>
        <v/>
      </c>
      <c r="P17" s="292" t="str">
        <f>IF(Badges!$AG307="A","/","")</f>
        <v/>
      </c>
      <c r="Q17" s="292" t="str">
        <f>IF(Badges!$AG311="A","/","")</f>
        <v/>
      </c>
      <c r="R17" s="292" t="str">
        <f>IF(Badges!$AG315="A","/","")</f>
        <v/>
      </c>
      <c r="S17" s="293" t="str">
        <f>IF(Summary!$BH17="E","E","")</f>
        <v/>
      </c>
      <c r="T17" s="293" t="str">
        <f>IF(Summary!$BI17="Y","R","")</f>
        <v/>
      </c>
      <c r="W17" s="476" t="str">
        <f>'Fun Patches'!C18</f>
        <v>&lt;List Patch Here&gt;</v>
      </c>
      <c r="X17" s="475" t="str">
        <f>IF(Summary!$BH126="E","E","")</f>
        <v/>
      </c>
      <c r="Y17" s="475" t="str">
        <f>IF(Summary!$BI126="Y","R","")</f>
        <v/>
      </c>
      <c r="AA17" s="472"/>
      <c r="AB17" s="287"/>
      <c r="AC17" s="288"/>
    </row>
    <row r="18" spans="2:29" ht="12.95" customHeight="1" thickBot="1">
      <c r="B18" s="360"/>
      <c r="C18" s="365" t="s">
        <v>477</v>
      </c>
      <c r="D18" s="297" t="str">
        <f>IF(Badges!$AG437="A","/","")</f>
        <v/>
      </c>
      <c r="E18" s="297" t="str">
        <f>IF(Badges!$AG441="A","/","")</f>
        <v/>
      </c>
      <c r="F18" s="297" t="str">
        <f>IF(Badges!$AG445="A","/","")</f>
        <v/>
      </c>
      <c r="G18" s="297" t="str">
        <f>IF(Badges!$AG449="A","/","")</f>
        <v/>
      </c>
      <c r="H18" s="297" t="str">
        <f>IF(Badges!$AG453="A","/","")</f>
        <v/>
      </c>
      <c r="I18" s="295" t="str">
        <f>IF(Summary!$BH23="E","E","")</f>
        <v/>
      </c>
      <c r="J18" s="295" t="str">
        <f>IF(Summary!$BI23="Y","R","")</f>
        <v/>
      </c>
      <c r="K18" s="285" t="str">
        <f>IF(COUNT(#REF!)=4,MAX(#REF!),"")</f>
        <v/>
      </c>
      <c r="L18" s="360"/>
      <c r="M18" s="365" t="s">
        <v>1058</v>
      </c>
      <c r="N18" s="292" t="str">
        <f>IF(Badges!$AG57="A","/","")</f>
        <v/>
      </c>
      <c r="O18" s="292" t="str">
        <f>IF(Badges!$AG61="A","/","")</f>
        <v/>
      </c>
      <c r="P18" s="292" t="str">
        <f>IF(Badges!$AG65="A","/","")</f>
        <v/>
      </c>
      <c r="Q18" s="292" t="str">
        <f>IF(Badges!$AG69="A","/","")</f>
        <v/>
      </c>
      <c r="R18" s="292" t="str">
        <f>IF(Badges!$AG73="A","/","")</f>
        <v/>
      </c>
      <c r="S18" s="293" t="str">
        <f>IF(Summary!$BH6="E","E","")</f>
        <v/>
      </c>
      <c r="T18" s="293" t="str">
        <f>IF(Summary!$BI6="Y","R","")</f>
        <v/>
      </c>
      <c r="W18" s="476" t="str">
        <f>'Fun Patches'!C19</f>
        <v>&lt;List Patch Here&gt;</v>
      </c>
      <c r="X18" s="475" t="str">
        <f>IF(Summary!$BH127="E","E","")</f>
        <v/>
      </c>
      <c r="Y18" s="475" t="str">
        <f>IF(Summary!$BI127="Y","R","")</f>
        <v/>
      </c>
      <c r="AA18" s="472"/>
      <c r="AB18" s="287"/>
      <c r="AC18" s="288"/>
    </row>
    <row r="19" spans="2:29" ht="12.95" customHeight="1" thickBot="1">
      <c r="B19" s="360"/>
      <c r="C19" s="370" t="s">
        <v>530</v>
      </c>
      <c r="D19" s="292" t="str">
        <f>IF(Badges!$AG496="A","/","")</f>
        <v/>
      </c>
      <c r="E19" s="292" t="str">
        <f>IF(Badges!$AG500="A","/","")</f>
        <v/>
      </c>
      <c r="F19" s="292" t="str">
        <f>IF(Badges!$AG504="A","/","")</f>
        <v/>
      </c>
      <c r="G19" s="292" t="str">
        <f>IF(Badges!$AG508="A","/","")</f>
        <v/>
      </c>
      <c r="H19" s="292" t="str">
        <f>IF(Badges!$AG512="A","/","")</f>
        <v/>
      </c>
      <c r="I19" s="293" t="str">
        <f>IF(Summary!$BH26="E","E","")</f>
        <v/>
      </c>
      <c r="J19" s="293" t="str">
        <f>IF(Summary!$BI26="Y","R","")</f>
        <v/>
      </c>
      <c r="L19" s="360"/>
      <c r="M19" s="381" t="s">
        <v>1091</v>
      </c>
      <c r="N19" s="376"/>
      <c r="O19" s="376"/>
      <c r="P19" s="376"/>
      <c r="Q19" s="376"/>
      <c r="R19" s="377"/>
      <c r="S19" s="295" t="str">
        <f>IF(Summary!$BH78="E","E","")</f>
        <v/>
      </c>
      <c r="T19" s="295" t="str">
        <f>IF(Summary!$BI78="Y","R","")</f>
        <v/>
      </c>
      <c r="U19" s="354" t="str">
        <f>IF(COUNTIF(S16:S19,"E")=4,"C"," ")</f>
        <v xml:space="preserve"> </v>
      </c>
      <c r="W19" s="476" t="str">
        <f>'Fun Patches'!C20</f>
        <v>&lt;List Patch Here&gt;</v>
      </c>
      <c r="X19" s="475" t="str">
        <f>IF(Summary!$BH128="E","E","")</f>
        <v/>
      </c>
      <c r="Y19" s="475" t="str">
        <f>IF(Summary!$BI128="Y","R","")</f>
        <v/>
      </c>
      <c r="AA19" s="472"/>
      <c r="AB19" s="287"/>
      <c r="AC19" s="288"/>
    </row>
    <row r="20" spans="2:29" ht="12.95" customHeight="1">
      <c r="B20" s="360"/>
      <c r="C20" s="365" t="s">
        <v>551</v>
      </c>
      <c r="D20" s="334" t="str">
        <f>IF(Badges!$AG519="A","/","")</f>
        <v/>
      </c>
      <c r="E20" s="334" t="str">
        <f>IF(Badges!$AG523="A","/","")</f>
        <v/>
      </c>
      <c r="F20" s="334" t="str">
        <f>IF(Badges!$AG527="A","/","")</f>
        <v/>
      </c>
      <c r="G20" s="334" t="str">
        <f>IF(Badges!$AG531="A","/","")</f>
        <v/>
      </c>
      <c r="H20" s="334" t="str">
        <f>IF(Badges!$AG535="A","/","")</f>
        <v/>
      </c>
      <c r="I20" s="301" t="str">
        <f>IF(Summary!$BH27="E","E","")</f>
        <v/>
      </c>
      <c r="J20" s="301" t="str">
        <f>IF(Summary!$BI27="Y","R","")</f>
        <v/>
      </c>
      <c r="L20" s="360"/>
      <c r="M20" s="378" t="s">
        <v>935</v>
      </c>
      <c r="N20" s="379"/>
      <c r="O20" s="379"/>
      <c r="P20" s="379"/>
      <c r="Q20" s="379"/>
      <c r="R20" s="380"/>
      <c r="S20" s="293" t="str">
        <f>IF(Summary!$BH79="E","E","")</f>
        <v/>
      </c>
      <c r="T20" s="293" t="str">
        <f>IF(Summary!$BI79="Y","R","")</f>
        <v/>
      </c>
      <c r="W20" s="476" t="str">
        <f>'Fun Patches'!C21</f>
        <v>&lt;List Patch Here&gt;</v>
      </c>
      <c r="X20" s="475" t="str">
        <f>IF(Summary!$BH129="E","E","")</f>
        <v/>
      </c>
      <c r="Y20" s="475" t="str">
        <f>IF(Summary!$BI129="Y","R","")</f>
        <v/>
      </c>
      <c r="AA20" s="472"/>
      <c r="AB20" s="287"/>
      <c r="AC20" s="288"/>
    </row>
    <row r="21" spans="2:29" ht="12.95" customHeight="1" thickBot="1">
      <c r="B21" s="360"/>
      <c r="C21" s="374" t="s">
        <v>572</v>
      </c>
      <c r="D21" s="297" t="str">
        <f>IF(Badges!$AG542="A","/","")</f>
        <v/>
      </c>
      <c r="E21" s="297" t="str">
        <f>IF(Badges!$AG546="A","/","")</f>
        <v/>
      </c>
      <c r="F21" s="297" t="str">
        <f>IF(Badges!$AG550="A","/","")</f>
        <v/>
      </c>
      <c r="G21" s="297" t="str">
        <f>IF(Badges!$AG554="A","/","")</f>
        <v/>
      </c>
      <c r="H21" s="297" t="str">
        <f>IF(Badges!$AG558="A","/","")</f>
        <v/>
      </c>
      <c r="I21" s="295" t="str">
        <f>IF(Summary!$BH28="E","E","")</f>
        <v/>
      </c>
      <c r="J21" s="295" t="str">
        <f>IF(Summary!$BI28="Y","R","")</f>
        <v/>
      </c>
      <c r="L21" s="360"/>
      <c r="M21" s="371" t="s">
        <v>1092</v>
      </c>
      <c r="N21" s="372"/>
      <c r="O21" s="372"/>
      <c r="P21" s="372"/>
      <c r="Q21" s="372"/>
      <c r="R21" s="373"/>
      <c r="S21" s="295" t="str">
        <f>IF(Summary!$BH80="E","E","")</f>
        <v/>
      </c>
      <c r="T21" s="295" t="str">
        <f>IF(Summary!$BI80="Y","R","")</f>
        <v/>
      </c>
      <c r="U21" s="354" t="str">
        <f>IF(COUNTIF(S20:S21,"E")=2,"C"," ")</f>
        <v xml:space="preserve"> </v>
      </c>
      <c r="W21" s="476" t="str">
        <f>'Fun Patches'!C22</f>
        <v>&lt;List Patch Here&gt;</v>
      </c>
      <c r="X21" s="475" t="str">
        <f>IF(Summary!$BH130="E","E","")</f>
        <v/>
      </c>
      <c r="Y21" s="475" t="str">
        <f>IF(Summary!$BI130="Y","R","")</f>
        <v/>
      </c>
      <c r="AA21" s="472"/>
      <c r="AB21" s="287"/>
      <c r="AC21" s="288"/>
    </row>
    <row r="22" spans="2:29" ht="12.95" customHeight="1">
      <c r="B22" s="360"/>
      <c r="C22" s="365" t="s">
        <v>593</v>
      </c>
      <c r="D22" s="292" t="str">
        <f>IF(Badges!$AG565="A","/","")</f>
        <v/>
      </c>
      <c r="E22" s="292" t="str">
        <f>IF(Badges!$AG569="A","/","")</f>
        <v/>
      </c>
      <c r="F22" s="292" t="str">
        <f>IF(Badges!$AG573="A","/","")</f>
        <v/>
      </c>
      <c r="G22" s="292" t="str">
        <f>IF(Badges!$AG577="A","/","")</f>
        <v/>
      </c>
      <c r="H22" s="292" t="str">
        <f>IF(Badges!$AG581="A","/","")</f>
        <v/>
      </c>
      <c r="I22" s="293" t="str">
        <f>IF(Summary!$BH29="E","E","")</f>
        <v/>
      </c>
      <c r="J22" s="293" t="str">
        <f>IF(Summary!$BI29="Y","R","")</f>
        <v/>
      </c>
      <c r="K22" s="285" t="str">
        <f>IF(COUNT(#REF!)=2,MAX(#REF!),"")</f>
        <v/>
      </c>
      <c r="L22" s="360"/>
      <c r="M22" s="362" t="s">
        <v>942</v>
      </c>
      <c r="N22" s="363"/>
      <c r="O22" s="363"/>
      <c r="P22" s="363"/>
      <c r="Q22" s="363"/>
      <c r="R22" s="364"/>
      <c r="S22" s="293" t="str">
        <f>IF(Summary!$BH81="E","E","")</f>
        <v/>
      </c>
      <c r="T22" s="293" t="str">
        <f>IF(Summary!$BI81="Y","R","")</f>
        <v/>
      </c>
      <c r="U22" s="354" t="str">
        <f>IF(COUNTIF(S22:S23,"E")=2,"C"," ")</f>
        <v xml:space="preserve"> </v>
      </c>
      <c r="W22" s="476" t="str">
        <f>'Fun Patches'!C23</f>
        <v>&lt;List Patch Here&gt;</v>
      </c>
      <c r="X22" s="475" t="str">
        <f>IF(Summary!$BH131="E","E","")</f>
        <v/>
      </c>
      <c r="Y22" s="475" t="str">
        <f>IF(Summary!$BI131="Y","R","")</f>
        <v/>
      </c>
      <c r="AA22" s="472"/>
      <c r="AB22" s="287"/>
      <c r="AC22" s="288"/>
    </row>
    <row r="23" spans="2:29" ht="12.95" customHeight="1" thickBot="1">
      <c r="B23" s="360"/>
      <c r="C23" s="365" t="s">
        <v>614</v>
      </c>
      <c r="D23" s="334" t="str">
        <f>IF(Badges!$AG588="A","/","")</f>
        <v/>
      </c>
      <c r="E23" s="334" t="str">
        <f>IF(Badges!$AG592="A","/","")</f>
        <v/>
      </c>
      <c r="F23" s="334" t="str">
        <f>IF(Badges!$AG596="A","/","")</f>
        <v/>
      </c>
      <c r="G23" s="334" t="str">
        <f>IF(Badges!$AG600="A","/","")</f>
        <v/>
      </c>
      <c r="H23" s="334" t="str">
        <f>IF(Badges!$AG604="A","/","")</f>
        <v/>
      </c>
      <c r="I23" s="301" t="str">
        <f>IF(Summary!$BH30="E","E","")</f>
        <v/>
      </c>
      <c r="J23" s="301" t="str">
        <f>IF(Summary!$BI30="Y","R","")</f>
        <v/>
      </c>
      <c r="L23" s="360"/>
      <c r="M23" s="375" t="s">
        <v>1093</v>
      </c>
      <c r="N23" s="376"/>
      <c r="O23" s="376"/>
      <c r="P23" s="376"/>
      <c r="Q23" s="376"/>
      <c r="R23" s="377"/>
      <c r="S23" s="295" t="str">
        <f>IF(Summary!$BH82="E","E","")</f>
        <v/>
      </c>
      <c r="T23" s="295" t="str">
        <f>IF(Summary!$BI82="Y","R","")</f>
        <v/>
      </c>
      <c r="U23" s="354" t="str">
        <f>IF(COUNTIF(S24:S25,"E")=2,"C"," ")</f>
        <v xml:space="preserve"> </v>
      </c>
      <c r="W23" s="476" t="str">
        <f>'Fun Patches'!C24</f>
        <v>&lt;List Patch Here&gt;</v>
      </c>
      <c r="X23" s="475" t="str">
        <f>IF(Summary!$BH132="E","E","")</f>
        <v/>
      </c>
      <c r="Y23" s="475" t="str">
        <f>IF(Summary!$BI132="Y","R","")</f>
        <v/>
      </c>
      <c r="AA23" s="472"/>
      <c r="AB23" s="287"/>
      <c r="AC23" s="288"/>
    </row>
    <row r="24" spans="2:29" ht="12.95" customHeight="1" thickBot="1">
      <c r="B24" s="360"/>
      <c r="C24" s="365" t="s">
        <v>635</v>
      </c>
      <c r="D24" s="297" t="str">
        <f>IF(Badges!$AG611="A","/","")</f>
        <v/>
      </c>
      <c r="E24" s="297" t="str">
        <f>IF(Badges!$AG615="A","/","")</f>
        <v/>
      </c>
      <c r="F24" s="297" t="str">
        <f>IF(Badges!$AG619="A","/","")</f>
        <v/>
      </c>
      <c r="G24" s="297" t="str">
        <f>IF(Badges!$AG623="A","/","")</f>
        <v/>
      </c>
      <c r="H24" s="297" t="str">
        <f>IF(Badges!$AG627="A","/","")</f>
        <v/>
      </c>
      <c r="I24" s="295" t="str">
        <f>IF(Summary!$BH31="E","E","")</f>
        <v/>
      </c>
      <c r="J24" s="295" t="str">
        <f>IF(Summary!$BI31="Y","R","")</f>
        <v/>
      </c>
      <c r="K24" s="285" t="str">
        <f>IF(COUNT(#REF!)=2,MAX(#REF!),"")</f>
        <v/>
      </c>
      <c r="L24" s="360"/>
      <c r="M24" s="378" t="s">
        <v>948</v>
      </c>
      <c r="N24" s="379"/>
      <c r="O24" s="379"/>
      <c r="P24" s="379"/>
      <c r="Q24" s="379"/>
      <c r="R24" s="380"/>
      <c r="S24" s="293" t="str">
        <f>IF(Summary!$BH83="E","E","")</f>
        <v/>
      </c>
      <c r="T24" s="293" t="str">
        <f>IF(Summary!$BI83="Y","R","")</f>
        <v/>
      </c>
      <c r="U24" s="439"/>
      <c r="W24" s="476" t="str">
        <f>'Fun Patches'!C25</f>
        <v>&lt;List Patch Here&gt;</v>
      </c>
      <c r="X24" s="475" t="str">
        <f>IF(Summary!$BH133="E","E","")</f>
        <v/>
      </c>
      <c r="Y24" s="475" t="str">
        <f>IF(Summary!$BI133="Y","R","")</f>
        <v/>
      </c>
      <c r="AA24" s="472"/>
      <c r="AB24" s="287"/>
      <c r="AC24" s="288"/>
    </row>
    <row r="25" spans="2:29" ht="12.95" customHeight="1">
      <c r="B25" s="360"/>
      <c r="C25" s="370" t="s">
        <v>655</v>
      </c>
      <c r="D25" s="292" t="str">
        <f>IF(Badges!$AG634="A","/","")</f>
        <v/>
      </c>
      <c r="E25" s="292" t="str">
        <f>IF(Badges!$AG638="A","/","")</f>
        <v/>
      </c>
      <c r="F25" s="292" t="str">
        <f>IF(Badges!$AG642="A","/","")</f>
        <v/>
      </c>
      <c r="G25" s="292" t="str">
        <f>IF(Badges!$AG646="A","/","")</f>
        <v/>
      </c>
      <c r="H25" s="292" t="str">
        <f>IF(Badges!$AG650="A","/","")</f>
        <v/>
      </c>
      <c r="I25" s="293" t="str">
        <f>IF(Summary!$BH32="E","E","")</f>
        <v/>
      </c>
      <c r="J25" s="293" t="str">
        <f>IF(Summary!$BI32="Y","R","")</f>
        <v/>
      </c>
      <c r="L25" s="360"/>
      <c r="M25" s="375" t="s">
        <v>1094</v>
      </c>
      <c r="N25" s="376"/>
      <c r="O25" s="376"/>
      <c r="P25" s="376"/>
      <c r="Q25" s="376"/>
      <c r="R25" s="377"/>
      <c r="S25" s="293" t="str">
        <f>IF(Summary!$BH84="E","E","")</f>
        <v/>
      </c>
      <c r="T25" s="293" t="str">
        <f>IF(Summary!$BI84="Y","R","")</f>
        <v/>
      </c>
      <c r="U25" s="607" t="s">
        <v>1136</v>
      </c>
      <c r="W25" s="476" t="str">
        <f>'Fun Patches'!C26</f>
        <v>&lt;List Patch Here&gt;</v>
      </c>
      <c r="X25" s="475" t="str">
        <f>IF(Summary!$BH134="E","E","")</f>
        <v/>
      </c>
      <c r="Y25" s="475" t="str">
        <f>IF(Summary!$BI134="Y","R","")</f>
        <v/>
      </c>
      <c r="AA25" s="472"/>
      <c r="AB25" s="287"/>
      <c r="AC25" s="288"/>
    </row>
    <row r="26" spans="2:29" ht="12.95" customHeight="1">
      <c r="B26" s="360"/>
      <c r="C26" s="365" t="s">
        <v>692</v>
      </c>
      <c r="D26" s="334" t="str">
        <f>IF(Badges!$AG680="A","/","")</f>
        <v/>
      </c>
      <c r="E26" s="334" t="str">
        <f>IF(Badges!$AG684="A","/","")</f>
        <v/>
      </c>
      <c r="F26" s="334" t="str">
        <f>IF(Badges!$AG688="A","/","")</f>
        <v/>
      </c>
      <c r="G26" s="334" t="str">
        <f>IF(Badges!$AG692="A","/","")</f>
        <v/>
      </c>
      <c r="H26" s="334" t="str">
        <f>IF(Badges!$AG696="A","/","")</f>
        <v/>
      </c>
      <c r="I26" s="301" t="str">
        <f>IF(Summary!$BH34="E","E","")</f>
        <v/>
      </c>
      <c r="J26" s="301" t="str">
        <f>IF(Summary!$BI34="Y","R","")</f>
        <v/>
      </c>
      <c r="K26" s="285" t="str">
        <f>IF(COUNT(#REF!)=2,MAX(#REF!),"")</f>
        <v/>
      </c>
      <c r="L26" s="398"/>
      <c r="M26" s="398"/>
      <c r="N26" s="399"/>
      <c r="O26" s="399"/>
      <c r="P26" s="399"/>
      <c r="Q26" s="399"/>
      <c r="R26" s="399"/>
      <c r="S26" s="470"/>
      <c r="T26" s="470"/>
      <c r="U26" s="607"/>
      <c r="W26" s="476" t="str">
        <f>'Fun Patches'!C27</f>
        <v>&lt;List Patch Here&gt;</v>
      </c>
      <c r="X26" s="475" t="str">
        <f>IF(Summary!$BH135="E","E","")</f>
        <v/>
      </c>
      <c r="Y26" s="475" t="str">
        <f>IF(Summary!$BI135="Y","R","")</f>
        <v/>
      </c>
      <c r="AA26" s="472"/>
      <c r="AB26" s="287"/>
      <c r="AC26" s="288"/>
    </row>
    <row r="27" spans="2:29" ht="12.95" customHeight="1" thickBot="1">
      <c r="B27" s="360"/>
      <c r="C27" s="374" t="s">
        <v>713</v>
      </c>
      <c r="D27" s="297" t="str">
        <f>IF(Badges!$AG703="A","/","")</f>
        <v/>
      </c>
      <c r="E27" s="297" t="str">
        <f>IF(Badges!$AG707="A","/","")</f>
        <v/>
      </c>
      <c r="F27" s="297" t="str">
        <f>IF(Badges!$AG711="A","/","")</f>
        <v/>
      </c>
      <c r="G27" s="297" t="str">
        <f>IF(Badges!$AG715="A","/","")</f>
        <v/>
      </c>
      <c r="H27" s="297" t="str">
        <f>IF(Badges!$AG719="A","/","")</f>
        <v/>
      </c>
      <c r="I27" s="295" t="str">
        <f>IF(Summary!$BH35="E","E","")</f>
        <v/>
      </c>
      <c r="J27" s="295" t="str">
        <f>IF(Summary!$BI35="Y","R","")</f>
        <v/>
      </c>
      <c r="L27" s="300"/>
      <c r="M27" s="300"/>
      <c r="N27" s="300"/>
      <c r="O27" s="300"/>
      <c r="P27" s="300"/>
      <c r="Q27" s="300"/>
      <c r="R27" s="300"/>
      <c r="S27" s="307"/>
      <c r="T27" s="307"/>
      <c r="U27" s="607"/>
      <c r="W27" s="476" t="str">
        <f>'Fun Patches'!C28</f>
        <v>&lt;List Patch Here&gt;</v>
      </c>
      <c r="X27" s="475" t="str">
        <f>IF(Summary!$BH136="E","E","")</f>
        <v/>
      </c>
      <c r="Y27" s="475" t="str">
        <f>IF(Summary!$BI136="Y","R","")</f>
        <v/>
      </c>
      <c r="AA27" s="472"/>
      <c r="AB27" s="287"/>
      <c r="AC27" s="288"/>
    </row>
    <row r="28" spans="2:29" ht="12.95" customHeight="1">
      <c r="B28" s="360"/>
      <c r="C28" s="365" t="s">
        <v>734</v>
      </c>
      <c r="D28" s="292" t="str">
        <f>IF(Badges!$AG726="A","/","")</f>
        <v/>
      </c>
      <c r="E28" s="292" t="str">
        <f>IF(Badges!$AG730="A","/","")</f>
        <v/>
      </c>
      <c r="F28" s="292" t="str">
        <f>IF(Badges!$AG734="A","/","")</f>
        <v/>
      </c>
      <c r="G28" s="292" t="str">
        <f>IF(Badges!$AG738="A","/","")</f>
        <v/>
      </c>
      <c r="H28" s="292" t="str">
        <f>IF(Badges!$AG742="A","/","")</f>
        <v/>
      </c>
      <c r="I28" s="293" t="str">
        <f>IF(Summary!$BH36="E","E","")</f>
        <v/>
      </c>
      <c r="J28" s="293" t="str">
        <f>IF(Summary!$BI36="Y","R","")</f>
        <v/>
      </c>
      <c r="L28" s="611" t="str">
        <f>'Age-Level'!C117</f>
        <v>Investiture</v>
      </c>
      <c r="M28" s="611"/>
      <c r="N28" s="611"/>
      <c r="O28" s="611"/>
      <c r="P28" s="611"/>
      <c r="Q28" s="611"/>
      <c r="R28" s="613"/>
      <c r="S28" s="293" t="str">
        <f>IF(Summary!$BH108="E","E","")</f>
        <v/>
      </c>
      <c r="T28" s="293" t="str">
        <f>IF(Summary!$BI108="Y","R","")</f>
        <v/>
      </c>
      <c r="U28" s="607"/>
      <c r="W28" s="476" t="str">
        <f>'Fun Patches'!C29</f>
        <v>&lt;List Patch Here&gt;</v>
      </c>
      <c r="X28" s="475" t="str">
        <f>IF(Summary!$BH137="E","E","")</f>
        <v/>
      </c>
      <c r="Y28" s="475" t="str">
        <f>IF(Summary!$BI137="Y","R","")</f>
        <v/>
      </c>
      <c r="AA28" s="472"/>
      <c r="AB28" s="287"/>
      <c r="AC28" s="288"/>
    </row>
    <row r="29" spans="2:29" ht="12.95" customHeight="1">
      <c r="B29" s="360"/>
      <c r="C29" s="365" t="s">
        <v>1059</v>
      </c>
      <c r="D29" s="334" t="str">
        <f>IF(Badges!$AG103="A","/","")</f>
        <v/>
      </c>
      <c r="E29" s="334" t="str">
        <f>IF(Badges!$AG107="A","/","")</f>
        <v/>
      </c>
      <c r="F29" s="334" t="str">
        <f>IF(Badges!$AG111="A","/","")</f>
        <v/>
      </c>
      <c r="G29" s="334" t="str">
        <f>IF(Badges!$AG115="A","/","")</f>
        <v/>
      </c>
      <c r="H29" s="334" t="str">
        <f>IF(Badges!$AG119="A","/","")</f>
        <v/>
      </c>
      <c r="I29" s="301" t="str">
        <f>IF(Summary!$BH8="E","E","")</f>
        <v/>
      </c>
      <c r="J29" s="301" t="str">
        <f>IF(Summary!$BI8="Y","R","")</f>
        <v/>
      </c>
      <c r="L29" s="611" t="str">
        <f>'Age-Level'!C118</f>
        <v>Rededication (1st year)</v>
      </c>
      <c r="M29" s="611"/>
      <c r="N29" s="611"/>
      <c r="O29" s="611"/>
      <c r="P29" s="611"/>
      <c r="Q29" s="611"/>
      <c r="R29" s="613"/>
      <c r="S29" s="293" t="str">
        <f>IF(Summary!$BH109="E","E","")</f>
        <v/>
      </c>
      <c r="T29" s="293" t="str">
        <f>IF(Summary!$BI109="Y","R","")</f>
        <v/>
      </c>
      <c r="U29" s="607"/>
      <c r="W29" s="476" t="str">
        <f>'Fun Patches'!C30</f>
        <v>&lt;List Patch Here&gt;</v>
      </c>
      <c r="X29" s="475" t="str">
        <f>IF(Summary!$BH138="E","E","")</f>
        <v/>
      </c>
      <c r="Y29" s="475" t="str">
        <f>IF(Summary!$BI138="Y","R","")</f>
        <v/>
      </c>
      <c r="AA29" s="472"/>
      <c r="AB29" s="287"/>
      <c r="AC29" s="288"/>
    </row>
    <row r="30" spans="2:29" ht="12.95" customHeight="1" thickBot="1">
      <c r="B30" s="360"/>
      <c r="C30" s="369" t="s">
        <v>1095</v>
      </c>
      <c r="D30" s="297" t="str">
        <f>IF(Badges!$AG749="A","/","")</f>
        <v/>
      </c>
      <c r="E30" s="297" t="str">
        <f>IF(Badges!$AG753="A","/","")</f>
        <v/>
      </c>
      <c r="F30" s="297" t="str">
        <f>IF(Badges!$AG757="A","/","")</f>
        <v/>
      </c>
      <c r="G30" s="297" t="str">
        <f>IF(Badges!$AG761="A","/","")</f>
        <v/>
      </c>
      <c r="H30" s="297" t="str">
        <f>IF(Badges!$AG765="A","/","")</f>
        <v/>
      </c>
      <c r="I30" s="295" t="str">
        <f>IF(Summary!$BH37="E","E","")</f>
        <v/>
      </c>
      <c r="J30" s="295" t="str">
        <f>IF(Summary!$BI37="Y","R","")</f>
        <v/>
      </c>
      <c r="L30" s="611" t="str">
        <f>'Age-Level'!C119</f>
        <v>Rededication (2nd year)</v>
      </c>
      <c r="M30" s="611"/>
      <c r="N30" s="611"/>
      <c r="O30" s="611"/>
      <c r="P30" s="611"/>
      <c r="Q30" s="611"/>
      <c r="R30" s="613"/>
      <c r="S30" s="293" t="str">
        <f>IF(Summary!$BH110="E","E","")</f>
        <v/>
      </c>
      <c r="T30" s="293" t="str">
        <f>IF(Summary!$BI110="Y","R","")</f>
        <v/>
      </c>
      <c r="U30" s="607"/>
      <c r="W30" s="476" t="str">
        <f>'Fun Patches'!C31</f>
        <v>&lt;List Patch Here&gt;</v>
      </c>
      <c r="X30" s="475" t="str">
        <f>IF(Summary!$BH139="E","E","")</f>
        <v/>
      </c>
      <c r="Y30" s="475" t="str">
        <f>IF(Summary!$BI139="Y","R","")</f>
        <v/>
      </c>
      <c r="AA30" s="472"/>
      <c r="AB30" s="287"/>
      <c r="AC30" s="288"/>
    </row>
    <row r="31" spans="2:29" ht="12.95" customHeight="1">
      <c r="B31" s="360"/>
      <c r="C31" s="370" t="s">
        <v>756</v>
      </c>
      <c r="D31" s="292" t="str">
        <f>IF(Badges!$AG772="A","/","")</f>
        <v/>
      </c>
      <c r="E31" s="292" t="str">
        <f>IF(Badges!$AG776="A","/","")</f>
        <v/>
      </c>
      <c r="F31" s="292" t="str">
        <f>IF(Badges!$AG780="A","/","")</f>
        <v/>
      </c>
      <c r="G31" s="292" t="str">
        <f>IF(Badges!$AG784="A","/","")</f>
        <v/>
      </c>
      <c r="H31" s="292" t="str">
        <f>IF(Badges!$AG788="A","/","")</f>
        <v/>
      </c>
      <c r="I31" s="293" t="str">
        <f>IF(Summary!$BH38="E","E","")</f>
        <v/>
      </c>
      <c r="J31" s="293" t="str">
        <f>IF(Summary!$BI38="Y","R","")</f>
        <v/>
      </c>
      <c r="L31" s="611" t="str">
        <f>'Age-Level'!C120</f>
        <v>Rededication (3rd year)</v>
      </c>
      <c r="M31" s="611"/>
      <c r="N31" s="611"/>
      <c r="O31" s="611"/>
      <c r="P31" s="611"/>
      <c r="Q31" s="611"/>
      <c r="R31" s="613"/>
      <c r="S31" s="293" t="str">
        <f>IF(Summary!$BH111="E","E","")</f>
        <v/>
      </c>
      <c r="T31" s="293" t="str">
        <f>IF(Summary!$BI111="Y","R","")</f>
        <v/>
      </c>
      <c r="U31" s="607"/>
      <c r="W31" s="476" t="str">
        <f>'Fun Patches'!C32</f>
        <v>&lt;List Patch Here&gt;</v>
      </c>
      <c r="X31" s="475" t="str">
        <f>IF(Summary!$BH140="E","E","")</f>
        <v/>
      </c>
      <c r="Y31" s="475" t="str">
        <f>IF(Summary!$BI140="Y","R","")</f>
        <v/>
      </c>
      <c r="AA31" s="472"/>
      <c r="AB31" s="287"/>
      <c r="AC31" s="288"/>
    </row>
    <row r="32" spans="2:29" ht="12.95" customHeight="1" thickBot="1">
      <c r="B32" s="360"/>
      <c r="C32" s="374" t="s">
        <v>777</v>
      </c>
      <c r="D32" s="297" t="str">
        <f>IF(Badges!$AG791="C","/","")</f>
        <v/>
      </c>
      <c r="E32" s="297" t="str">
        <f>IF(Badges!$AG792="C","/","")</f>
        <v/>
      </c>
      <c r="F32" s="297" t="str">
        <f>IF(Badges!$AG793="C","/","")</f>
        <v/>
      </c>
      <c r="G32" s="297" t="str">
        <f>IF(Badges!$AG794="C","/","")</f>
        <v/>
      </c>
      <c r="H32" s="297" t="str">
        <f>IF(Badges!$AG795="C","/","")</f>
        <v/>
      </c>
      <c r="I32" s="295" t="str">
        <f>IF(Summary!$BH39="E","E","")</f>
        <v/>
      </c>
      <c r="J32" s="295" t="str">
        <f>IF(Summary!$BI39="Y","R","")</f>
        <v/>
      </c>
      <c r="L32" s="398"/>
      <c r="M32" s="398"/>
      <c r="N32" s="399"/>
      <c r="O32" s="399"/>
      <c r="P32" s="399"/>
      <c r="Q32" s="399"/>
      <c r="R32" s="399"/>
      <c r="S32" s="470"/>
      <c r="T32" s="470"/>
      <c r="U32" s="607"/>
      <c r="W32" s="476" t="str">
        <f>'Fun Patches'!C33</f>
        <v>&lt;List Patch Here&gt;</v>
      </c>
      <c r="X32" s="475" t="str">
        <f>IF(Summary!$BH141="E","E","")</f>
        <v/>
      </c>
      <c r="Y32" s="475" t="str">
        <f>IF(Summary!$BI141="Y","R","")</f>
        <v/>
      </c>
      <c r="AA32" s="472"/>
      <c r="AB32" s="287"/>
      <c r="AC32" s="288"/>
    </row>
    <row r="33" spans="2:29" ht="12.95" customHeight="1">
      <c r="B33" s="360"/>
      <c r="C33" s="361" t="s">
        <v>1096</v>
      </c>
      <c r="D33" s="292" t="str">
        <f>IF(Badges!$AG802="A","/","")</f>
        <v/>
      </c>
      <c r="E33" s="292" t="str">
        <f>IF(Badges!$AG806="A","/","")</f>
        <v/>
      </c>
      <c r="F33" s="292" t="str">
        <f>IF(Badges!$AG810="A","/","")</f>
        <v/>
      </c>
      <c r="G33" s="292" t="str">
        <f>IF(Badges!$AG814="A","/","")</f>
        <v/>
      </c>
      <c r="H33" s="292" t="str">
        <f>IF(Badges!$AG818="A","/","")</f>
        <v/>
      </c>
      <c r="I33" s="293" t="str">
        <f>IF(Summary!$BH40="E","E","")</f>
        <v/>
      </c>
      <c r="J33" s="293" t="str">
        <f>IF(Summary!$BI40="Y","R","")</f>
        <v/>
      </c>
      <c r="L33" s="300"/>
      <c r="M33" s="300"/>
      <c r="N33" s="300"/>
      <c r="O33" s="300"/>
      <c r="P33" s="300"/>
      <c r="Q33" s="300"/>
      <c r="R33" s="300"/>
      <c r="S33" s="307"/>
      <c r="T33" s="307"/>
      <c r="U33" s="607"/>
      <c r="W33" s="476" t="str">
        <f>'Fun Patches'!C34</f>
        <v>&lt;List Patch Here&gt;</v>
      </c>
      <c r="X33" s="475" t="str">
        <f>IF(Summary!$BH142="E","E","")</f>
        <v/>
      </c>
      <c r="Y33" s="475" t="str">
        <f>IF(Summary!$BI142="Y","R","")</f>
        <v/>
      </c>
      <c r="AA33" s="472"/>
      <c r="AB33" s="287"/>
      <c r="AC33" s="288"/>
    </row>
    <row r="34" spans="2:29" ht="12.95" customHeight="1">
      <c r="B34" s="360"/>
      <c r="C34" s="369" t="s">
        <v>1060</v>
      </c>
      <c r="D34" s="334" t="str">
        <f>IF(Badges!$AG825="A","/","")</f>
        <v/>
      </c>
      <c r="E34" s="334" t="str">
        <f>IF(Badges!$AG829="A","/","")</f>
        <v/>
      </c>
      <c r="F34" s="334" t="str">
        <f>IF(Badges!$AG833="A","/","")</f>
        <v/>
      </c>
      <c r="G34" s="334" t="str">
        <f>IF(Badges!$AG837="A","/","")</f>
        <v/>
      </c>
      <c r="H34" s="334" t="str">
        <f>IF(Badges!$AG841="A","/","")</f>
        <v/>
      </c>
      <c r="I34" s="301" t="str">
        <f>IF(Summary!$BH41="E","E","")</f>
        <v/>
      </c>
      <c r="J34" s="301" t="str">
        <f>IF(Summary!$BI41="Y","R","")</f>
        <v/>
      </c>
      <c r="L34" s="612" t="str">
        <f>'Council Own'!B6</f>
        <v>&lt;&lt;List Badge 1 Here&gt;&gt;</v>
      </c>
      <c r="M34" s="613"/>
      <c r="N34" s="292" t="str">
        <f>IF('Council Own'!$AG11="A","/","")</f>
        <v/>
      </c>
      <c r="O34" s="292" t="str">
        <f>IF('Council Own'!$AG15="A","/","")</f>
        <v/>
      </c>
      <c r="P34" s="292" t="str">
        <f>IF('Council Own'!$AG19="A","/","")</f>
        <v/>
      </c>
      <c r="Q34" s="292" t="str">
        <f>IF('Council Own'!$AG23="A","/","")</f>
        <v/>
      </c>
      <c r="R34" s="292" t="str">
        <f>IF('Council Own'!$AG27="A","/","")</f>
        <v/>
      </c>
      <c r="S34" s="293" t="str">
        <f>IF(Summary!$BH86="E","E","")</f>
        <v/>
      </c>
      <c r="T34" s="308" t="str">
        <f>IF(Summary!$BI86="Y","R","")</f>
        <v/>
      </c>
      <c r="U34" s="607"/>
      <c r="W34" s="476" t="str">
        <f>'Fun Patches'!C35</f>
        <v>&lt;List Patch Here&gt;</v>
      </c>
      <c r="X34" s="475" t="str">
        <f>IF(Summary!$BH143="E","E","")</f>
        <v/>
      </c>
      <c r="Y34" s="475" t="str">
        <f>IF(Summary!$BI143="Y","R","")</f>
        <v/>
      </c>
      <c r="AA34" s="472"/>
      <c r="AB34" s="287"/>
      <c r="AC34" s="288"/>
    </row>
    <row r="35" spans="2:29" ht="12.95" customHeight="1">
      <c r="L35" s="612" t="str">
        <f>'Council Own'!B30</f>
        <v>&lt;&lt;List Badge 2 Here&gt;&gt;</v>
      </c>
      <c r="M35" s="613"/>
      <c r="N35" s="292" t="str">
        <f>IF('Council Own'!$AG35="A","/","")</f>
        <v/>
      </c>
      <c r="O35" s="292" t="str">
        <f>IF('Council Own'!$AG39="A","/","")</f>
        <v/>
      </c>
      <c r="P35" s="292" t="str">
        <f>IF('Council Own'!$AG43="A","/","")</f>
        <v/>
      </c>
      <c r="Q35" s="292" t="str">
        <f>IF('Council Own'!$AG47="A","/","")</f>
        <v/>
      </c>
      <c r="R35" s="292" t="str">
        <f>IF('Council Own'!$AG51="A","/","")</f>
        <v/>
      </c>
      <c r="S35" s="293" t="str">
        <f>IF(Summary!$BH87="E","E","")</f>
        <v/>
      </c>
      <c r="T35" s="308" t="str">
        <f>IF(Summary!$BI87="Y","R","")</f>
        <v/>
      </c>
      <c r="U35" s="607"/>
      <c r="W35" s="476" t="str">
        <f>'Fun Patches'!C36</f>
        <v>&lt;List Patch Here&gt;</v>
      </c>
      <c r="X35" s="475" t="str">
        <f>IF(Summary!$BH144="E","E","")</f>
        <v/>
      </c>
      <c r="Y35" s="475" t="str">
        <f>IF(Summary!$BI144="Y","R","")</f>
        <v/>
      </c>
      <c r="AA35" s="472"/>
      <c r="AB35" s="287"/>
      <c r="AC35" s="288"/>
    </row>
    <row r="36" spans="2:29" ht="12.95" customHeight="1">
      <c r="L36" s="614" t="str">
        <f>'Council Own'!B54</f>
        <v>&lt;&lt;List Badge 3 Here&gt;&gt;</v>
      </c>
      <c r="M36" s="615"/>
      <c r="N36" s="334" t="str">
        <f>IF('Council Own'!$AG59="A","/","")</f>
        <v/>
      </c>
      <c r="O36" s="334" t="str">
        <f>IF('Council Own'!$AG63="A","/","")</f>
        <v/>
      </c>
      <c r="P36" s="334" t="str">
        <f>IF('Council Own'!$AG67="A","/","")</f>
        <v/>
      </c>
      <c r="Q36" s="334" t="str">
        <f>IF('Council Own'!$AG71="A","/","")</f>
        <v/>
      </c>
      <c r="R36" s="334" t="str">
        <f>IF('Council Own'!$AG75="A","/","")</f>
        <v/>
      </c>
      <c r="S36" s="301" t="str">
        <f>IF(Summary!$BH88="E","E","")</f>
        <v/>
      </c>
      <c r="T36" s="335" t="str">
        <f>IF(Summary!$BI88="Y","R","")</f>
        <v/>
      </c>
      <c r="U36" s="607"/>
      <c r="W36" s="476" t="str">
        <f>'Fun Patches'!C37</f>
        <v>&lt;List Patch Here&gt;</v>
      </c>
      <c r="X36" s="475" t="str">
        <f>IF(Summary!$BH145="E","E","")</f>
        <v/>
      </c>
      <c r="Y36" s="475" t="str">
        <f>IF(Summary!$BI145="Y","R","")</f>
        <v/>
      </c>
      <c r="AA36" s="472"/>
      <c r="AB36" s="287"/>
      <c r="AC36" s="288"/>
    </row>
    <row r="37" spans="2:29" ht="12.95" customHeight="1">
      <c r="B37" s="382"/>
      <c r="C37" s="361" t="s">
        <v>509</v>
      </c>
      <c r="D37" s="292" t="str">
        <f>IF(Badges!$AG473="A","/","")</f>
        <v/>
      </c>
      <c r="E37" s="292" t="str">
        <f>IF(Badges!$AG477="A","/","")</f>
        <v/>
      </c>
      <c r="F37" s="292" t="str">
        <f>IF(Badges!$AG481="A","/","")</f>
        <v/>
      </c>
      <c r="G37" s="292" t="str">
        <f>IF(Badges!$AG485="A","/","")</f>
        <v/>
      </c>
      <c r="H37" s="292" t="str">
        <f>IF(Badges!$AG489="A","/","")</f>
        <v/>
      </c>
      <c r="I37" s="293" t="str">
        <f>IF(Summary!$BH25="E","E","")</f>
        <v/>
      </c>
      <c r="J37" s="293" t="str">
        <f>IF(Summary!$BI25="Y","R","")</f>
        <v/>
      </c>
      <c r="L37" s="614" t="str">
        <f>'Council Own'!B78</f>
        <v>&lt;&lt;List Badge 4 Here&gt;&gt;</v>
      </c>
      <c r="M37" s="615"/>
      <c r="N37" s="334" t="str">
        <f>IF('Council Own'!$AG83="A","/","")</f>
        <v/>
      </c>
      <c r="O37" s="334" t="str">
        <f>IF('Council Own'!$AG87="A","/","")</f>
        <v/>
      </c>
      <c r="P37" s="334" t="str">
        <f>IF('Council Own'!$AG91="A","/","")</f>
        <v/>
      </c>
      <c r="Q37" s="334" t="str">
        <f>IF('Council Own'!$AG95="A","/","")</f>
        <v/>
      </c>
      <c r="R37" s="334" t="str">
        <f>IF('Council Own'!$AG99="A","/","")</f>
        <v/>
      </c>
      <c r="S37" s="301" t="str">
        <f>IF(Summary!$BH89="E","E","")</f>
        <v/>
      </c>
      <c r="T37" s="335" t="str">
        <f>IF(Summary!$BI89="Y","R","")</f>
        <v/>
      </c>
      <c r="U37" s="607"/>
      <c r="W37" s="476" t="str">
        <f>'Fun Patches'!C38</f>
        <v>&lt;List Patch Here&gt;</v>
      </c>
      <c r="X37" s="475" t="str">
        <f>IF(Summary!$BH146="E","E","")</f>
        <v/>
      </c>
      <c r="Y37" s="475" t="str">
        <f>IF(Summary!$BI146="Y","R","")</f>
        <v/>
      </c>
      <c r="AA37" s="472"/>
      <c r="AB37" s="287"/>
      <c r="AC37" s="288"/>
    </row>
    <row r="38" spans="2:29" ht="12.95" customHeight="1" thickBot="1">
      <c r="B38" s="383"/>
      <c r="C38" s="374" t="s">
        <v>676</v>
      </c>
      <c r="D38" s="297" t="str">
        <f>IF(Badges!$AG657="A","/","")</f>
        <v/>
      </c>
      <c r="E38" s="297" t="str">
        <f>IF(Badges!$AG661="A","/","")</f>
        <v/>
      </c>
      <c r="F38" s="297" t="str">
        <f>IF(Badges!$AG665="A","/","")</f>
        <v/>
      </c>
      <c r="G38" s="297" t="str">
        <f>IF(Badges!$AG669="A","/","")</f>
        <v/>
      </c>
      <c r="H38" s="297" t="str">
        <f>IF(Badges!$AG673="A","/","")</f>
        <v/>
      </c>
      <c r="I38" s="295" t="str">
        <f>IF(Summary!$BH33="E","E","")</f>
        <v/>
      </c>
      <c r="J38" s="295" t="str">
        <f>IF(Summary!$BI33="Y","R","")</f>
        <v/>
      </c>
      <c r="L38" s="614" t="str">
        <f>'Council Own'!B102</f>
        <v>&lt;&lt;List Badge 5 Here&gt;&gt;</v>
      </c>
      <c r="M38" s="615"/>
      <c r="N38" s="334" t="str">
        <f>IF('Council Own'!$AG107="A","/","")</f>
        <v/>
      </c>
      <c r="O38" s="334" t="str">
        <f>IF('Council Own'!$AG111="A","/","")</f>
        <v/>
      </c>
      <c r="P38" s="334" t="str">
        <f>IF('Council Own'!$AG115="A","/","")</f>
        <v/>
      </c>
      <c r="Q38" s="334" t="str">
        <f>IF('Council Own'!$AG119="A","/","")</f>
        <v/>
      </c>
      <c r="R38" s="334" t="str">
        <f>IF('Council Own'!$AG123="A","/","")</f>
        <v/>
      </c>
      <c r="S38" s="301" t="str">
        <f>IF(Summary!$BH90="E","E","")</f>
        <v/>
      </c>
      <c r="T38" s="335" t="str">
        <f>IF(Summary!$BI90="Y","R","")</f>
        <v/>
      </c>
      <c r="U38" s="607"/>
      <c r="W38" s="476" t="str">
        <f>'Fun Patches'!C39</f>
        <v>&lt;List Patch Here&gt;</v>
      </c>
      <c r="X38" s="475" t="str">
        <f>IF(Summary!$BH147="E","E","")</f>
        <v/>
      </c>
      <c r="Y38" s="475" t="str">
        <f>IF(Summary!$BI147="Y","R","")</f>
        <v/>
      </c>
      <c r="AA38" s="472"/>
      <c r="AB38" s="287"/>
      <c r="AC38" s="288"/>
    </row>
    <row r="39" spans="2:29" ht="12.95" customHeight="1">
      <c r="B39" s="383"/>
      <c r="C39" s="361" t="s">
        <v>498</v>
      </c>
      <c r="D39" s="292" t="str">
        <f>IF(Badges!$AG458="A","/","")</f>
        <v/>
      </c>
      <c r="E39" s="292" t="str">
        <f>IF(Badges!$AG460="A","/","")</f>
        <v/>
      </c>
      <c r="F39" s="292" t="str">
        <f>IF(Badges!$AG462="A","/","")</f>
        <v/>
      </c>
      <c r="G39" s="292" t="str">
        <f>IF(Badges!$AG464="A","/","")</f>
        <v/>
      </c>
      <c r="H39" s="292" t="str">
        <f>IF(Badges!$AG466="A","/","")</f>
        <v/>
      </c>
      <c r="I39" s="293" t="str">
        <f>IF(Summary!$BH24="E","E","")</f>
        <v/>
      </c>
      <c r="J39" s="293" t="str">
        <f>IF(Summary!$BI24="Y","R","")</f>
        <v/>
      </c>
      <c r="L39" s="614" t="str">
        <f>'Council Own'!B125</f>
        <v>&lt;&lt;List Badge 6 Here&gt;&gt;</v>
      </c>
      <c r="M39" s="615"/>
      <c r="N39" s="334" t="str">
        <f>IF('Council Own'!$AG130="A","/","")</f>
        <v/>
      </c>
      <c r="O39" s="334" t="str">
        <f>IF('Council Own'!$AG134="A","/","")</f>
        <v/>
      </c>
      <c r="P39" s="334" t="str">
        <f>IF('Council Own'!$AG138="A","/","")</f>
        <v/>
      </c>
      <c r="Q39" s="334" t="str">
        <f>IF('Council Own'!$AG142="A","/","")</f>
        <v/>
      </c>
      <c r="R39" s="334" t="str">
        <f>IF('Council Own'!$AG146="A","/","")</f>
        <v/>
      </c>
      <c r="S39" s="301" t="str">
        <f>IF(Summary!$BH91="E","E","")</f>
        <v/>
      </c>
      <c r="T39" s="335" t="str">
        <f>IF(Summary!$BI91="Y","R","")</f>
        <v/>
      </c>
      <c r="U39" s="607"/>
      <c r="W39" s="476" t="str">
        <f>'Fun Patches'!C40</f>
        <v>&lt;List Patch Here&gt;</v>
      </c>
      <c r="X39" s="475" t="str">
        <f>IF(Summary!$BH148="E","E","")</f>
        <v/>
      </c>
      <c r="Y39" s="475" t="str">
        <f>IF(Summary!$BI148="Y","R","")</f>
        <v/>
      </c>
      <c r="AA39" s="472"/>
      <c r="AB39" s="287"/>
      <c r="AC39" s="288"/>
    </row>
    <row r="40" spans="2:29" ht="12.95" customHeight="1">
      <c r="B40" s="384"/>
      <c r="C40" s="369" t="s">
        <v>340</v>
      </c>
      <c r="D40" s="292" t="str">
        <f>IF(Badges!$AG284="A","/","")</f>
        <v/>
      </c>
      <c r="E40" s="292" t="str">
        <f>IF(Badges!$AG286="A","/","")</f>
        <v/>
      </c>
      <c r="F40" s="292" t="str">
        <f>IF(Badges!$AG288="A","/","")</f>
        <v/>
      </c>
      <c r="G40" s="292" t="str">
        <f>IF(Badges!$AG290="A","/","")</f>
        <v/>
      </c>
      <c r="H40" s="292" t="str">
        <f>IF(Badges!$AG292="A","/","")</f>
        <v/>
      </c>
      <c r="I40" s="293" t="str">
        <f>IF(Summary!$BH16="E","E","")</f>
        <v/>
      </c>
      <c r="J40" s="293" t="str">
        <f>IF(Summary!$BI16="Y","R","")</f>
        <v/>
      </c>
      <c r="L40" s="614" t="str">
        <f>'Council Own'!B149</f>
        <v>&lt;&lt;List Badge 7 Here&gt;&gt;</v>
      </c>
      <c r="M40" s="615"/>
      <c r="N40" s="334" t="str">
        <f>IF('Council Own'!$AG154="A","/","")</f>
        <v/>
      </c>
      <c r="O40" s="334" t="str">
        <f>IF('Council Own'!$AG158="A","/","")</f>
        <v/>
      </c>
      <c r="P40" s="334" t="str">
        <f>IF('Council Own'!$AG162="A","/","")</f>
        <v/>
      </c>
      <c r="Q40" s="334" t="str">
        <f>IF('Council Own'!$AG166="A","/","")</f>
        <v/>
      </c>
      <c r="R40" s="334" t="str">
        <f>IF('Council Own'!$AG170="A","/","")</f>
        <v/>
      </c>
      <c r="S40" s="301" t="str">
        <f>IF(Summary!$BH92="E","E","")</f>
        <v/>
      </c>
      <c r="T40" s="335" t="str">
        <f>IF(Summary!$BI92="Y","R","")</f>
        <v/>
      </c>
      <c r="U40" s="607"/>
      <c r="W40" s="476" t="str">
        <f>'Fun Patches'!C41</f>
        <v>&lt;List Patch Here&gt;</v>
      </c>
      <c r="X40" s="475" t="str">
        <f>IF(Summary!$BH149="E","E","")</f>
        <v/>
      </c>
      <c r="Y40" s="475" t="str">
        <f>IF(Summary!$BI149="Y","R","")</f>
        <v/>
      </c>
      <c r="AA40" s="472"/>
      <c r="AB40" s="287"/>
      <c r="AC40" s="288"/>
    </row>
    <row r="41" spans="2:29" ht="12.95" customHeight="1">
      <c r="L41" s="614" t="str">
        <f>'Council Own'!B173</f>
        <v>&lt;&lt;List Badge 8 Here&gt;&gt;</v>
      </c>
      <c r="M41" s="615"/>
      <c r="N41" s="334" t="str">
        <f>IF('Council Own'!$AG178="A","/","")</f>
        <v/>
      </c>
      <c r="O41" s="334" t="str">
        <f>IF('Council Own'!$AG182="A","/","")</f>
        <v/>
      </c>
      <c r="P41" s="334" t="str">
        <f>IF('Council Own'!$AG186="A","/","")</f>
        <v/>
      </c>
      <c r="Q41" s="334" t="str">
        <f>IF('Council Own'!$AG190="A","/","")</f>
        <v/>
      </c>
      <c r="R41" s="334" t="str">
        <f>IF('Council Own'!$AG194="A","/","")</f>
        <v/>
      </c>
      <c r="S41" s="301" t="str">
        <f>IF(Summary!$BH93="E","E","")</f>
        <v/>
      </c>
      <c r="T41" s="335" t="str">
        <f>IF(Summary!$BI93="Y","R","")</f>
        <v/>
      </c>
      <c r="U41" s="607"/>
      <c r="W41" s="476" t="str">
        <f>'Fun Patches'!C42</f>
        <v>&lt;List Patch Here&gt;</v>
      </c>
      <c r="X41" s="475" t="str">
        <f>IF(Summary!$BH150="E","E","")</f>
        <v/>
      </c>
      <c r="Y41" s="475" t="str">
        <f>IF(Summary!$BI150="Y","R","")</f>
        <v/>
      </c>
      <c r="AA41" s="472"/>
      <c r="AB41" s="287"/>
      <c r="AC41" s="288"/>
    </row>
    <row r="42" spans="2:29" ht="12.95" customHeight="1">
      <c r="L42" s="614" t="str">
        <f>'Council Own'!B197</f>
        <v>&lt;&lt;List Badge 9 Here&gt;&gt;</v>
      </c>
      <c r="M42" s="615"/>
      <c r="N42" s="334" t="str">
        <f>IF('Council Own'!$AG202="A","/","")</f>
        <v/>
      </c>
      <c r="O42" s="334" t="str">
        <f>IF('Council Own'!$AG206="A","/","")</f>
        <v/>
      </c>
      <c r="P42" s="334" t="str">
        <f>IF('Council Own'!$AG210="A","/","")</f>
        <v/>
      </c>
      <c r="Q42" s="334" t="str">
        <f>IF('Council Own'!$AG214="A","/","")</f>
        <v/>
      </c>
      <c r="R42" s="334" t="str">
        <f>IF('Council Own'!$AG218="A","/","")</f>
        <v/>
      </c>
      <c r="S42" s="301" t="str">
        <f>IF(Summary!$BH94="E","E","")</f>
        <v/>
      </c>
      <c r="T42" s="335" t="str">
        <f>IF(Summary!$BI94="Y","R","")</f>
        <v/>
      </c>
      <c r="U42" s="607"/>
      <c r="W42" s="476" t="str">
        <f>'Fun Patches'!C43</f>
        <v>&lt;List Patch Here&gt;</v>
      </c>
      <c r="X42" s="475" t="str">
        <f>IF(Summary!$BH151="E","E","")</f>
        <v/>
      </c>
      <c r="Y42" s="475" t="str">
        <f>IF(Summary!$BI151="Y","R","")</f>
        <v/>
      </c>
      <c r="AA42" s="472"/>
      <c r="AB42" s="287"/>
      <c r="AC42" s="288"/>
    </row>
    <row r="43" spans="2:29" ht="12.95" customHeight="1">
      <c r="B43" s="360"/>
      <c r="C43" s="361" t="s">
        <v>1061</v>
      </c>
      <c r="D43" s="292" t="str">
        <f>IF(Badges!$AG846="C","/","")</f>
        <v/>
      </c>
      <c r="E43" s="292" t="str">
        <f>IF(Badges!$AG847="C","/","")</f>
        <v/>
      </c>
      <c r="F43" s="292" t="str">
        <f>IF(Badges!$AG848="C","/","")</f>
        <v/>
      </c>
      <c r="G43" s="292" t="str">
        <f>IF(Badges!$AG849="C","/","")</f>
        <v/>
      </c>
      <c r="H43" s="292" t="str">
        <f>IF(Badges!$AG850="C","/","")</f>
        <v/>
      </c>
      <c r="I43" s="293" t="str">
        <f>IF(Summary!$BH43="E","E","")</f>
        <v/>
      </c>
      <c r="J43" s="293" t="str">
        <f>IF(Summary!$BI43="Y","R","")</f>
        <v/>
      </c>
      <c r="L43" s="614" t="str">
        <f>'Council Own'!B221</f>
        <v>&lt;&lt;List Badge 10 Here&gt;&gt;</v>
      </c>
      <c r="M43" s="615"/>
      <c r="N43" s="334" t="str">
        <f>IF('Council Own'!$AG226="A","/","")</f>
        <v/>
      </c>
      <c r="O43" s="334" t="str">
        <f>IF('Council Own'!$AG230="A","/","")</f>
        <v/>
      </c>
      <c r="P43" s="334" t="str">
        <f>IF('Council Own'!$AG234="A","/","")</f>
        <v/>
      </c>
      <c r="Q43" s="334" t="str">
        <f>IF('Council Own'!$AG238="A","/","")</f>
        <v/>
      </c>
      <c r="R43" s="334" t="str">
        <f>IF('Council Own'!$AG242="A","/","")</f>
        <v/>
      </c>
      <c r="S43" s="301" t="str">
        <f>IF(Summary!$BH95="E","E","")</f>
        <v/>
      </c>
      <c r="T43" s="335" t="str">
        <f>IF(Summary!$BI95="Y","R","")</f>
        <v/>
      </c>
      <c r="U43" s="607"/>
      <c r="W43" s="476" t="str">
        <f>'Fun Patches'!C44</f>
        <v>&lt;List Patch Here&gt;</v>
      </c>
      <c r="X43" s="475" t="str">
        <f>IF(Summary!$BH152="E","E","")</f>
        <v/>
      </c>
      <c r="Y43" s="475" t="str">
        <f>IF(Summary!$BI152="Y","R","")</f>
        <v/>
      </c>
      <c r="AA43" s="472"/>
      <c r="AB43" s="287"/>
      <c r="AC43" s="288"/>
    </row>
    <row r="44" spans="2:29" ht="12.95" customHeight="1">
      <c r="B44" s="360"/>
      <c r="C44" s="365" t="s">
        <v>1062</v>
      </c>
      <c r="D44" s="292" t="str">
        <f>IF(Badges!$AG853="C","/","")</f>
        <v/>
      </c>
      <c r="E44" s="292" t="str">
        <f>IF(Badges!$AG854="C","/","")</f>
        <v/>
      </c>
      <c r="F44" s="292" t="str">
        <f>IF(Badges!$AG855="C","/","")</f>
        <v/>
      </c>
      <c r="G44" s="292" t="str">
        <f>IF(Badges!$AG856="C","/","")</f>
        <v/>
      </c>
      <c r="H44" s="292" t="str">
        <f>IF(Badges!$AG857="C","/","")</f>
        <v/>
      </c>
      <c r="I44" s="293" t="str">
        <f>IF(Summary!$BH44="E","E","")</f>
        <v/>
      </c>
      <c r="J44" s="293" t="str">
        <f>IF(Summary!$BI44="Y","R","")</f>
        <v/>
      </c>
      <c r="U44" s="607"/>
      <c r="W44" s="476" t="str">
        <f>'Fun Patches'!C45</f>
        <v>&lt;List Patch Here&gt;</v>
      </c>
      <c r="X44" s="475" t="str">
        <f>IF(Summary!$BH153="E","E","")</f>
        <v/>
      </c>
      <c r="Y44" s="475" t="str">
        <f>IF(Summary!$BI153="Y","R","")</f>
        <v/>
      </c>
      <c r="AA44" s="472"/>
      <c r="AB44" s="287"/>
      <c r="AC44" s="288"/>
    </row>
    <row r="45" spans="2:29" ht="12.95" customHeight="1" thickBot="1">
      <c r="B45" s="360"/>
      <c r="C45" s="374" t="s">
        <v>1063</v>
      </c>
      <c r="D45" s="297" t="str">
        <f>IF(Badges!$AG860="C","/","")</f>
        <v/>
      </c>
      <c r="E45" s="297" t="str">
        <f>IF(Badges!$AG861="C","/","")</f>
        <v/>
      </c>
      <c r="F45" s="297" t="str">
        <f>IF(Badges!$AG862="C","/","")</f>
        <v/>
      </c>
      <c r="G45" s="297" t="str">
        <f>IF(Badges!$AG863="C","/","")</f>
        <v/>
      </c>
      <c r="H45" s="297" t="str">
        <f>IF(Badges!$AG864="C","/","")</f>
        <v/>
      </c>
      <c r="I45" s="295" t="str">
        <f>IF(Summary!$BH45="E","E","")</f>
        <v/>
      </c>
      <c r="J45" s="295" t="str">
        <f>IF(Summary!$BI45="Y","R","")</f>
        <v/>
      </c>
      <c r="U45" s="607"/>
      <c r="W45" s="476" t="str">
        <f>'Fun Patches'!C46</f>
        <v>&lt;List Patch Here&gt;</v>
      </c>
      <c r="X45" s="475" t="str">
        <f>IF(Summary!$BH154="E","E","")</f>
        <v/>
      </c>
      <c r="Y45" s="475" t="str">
        <f>IF(Summary!$BI154="Y","R","")</f>
        <v/>
      </c>
      <c r="AA45" s="472"/>
      <c r="AB45" s="287"/>
      <c r="AC45" s="288"/>
    </row>
    <row r="46" spans="2:29" ht="12.95" customHeight="1">
      <c r="B46" s="360"/>
      <c r="C46" s="361" t="s">
        <v>1064</v>
      </c>
      <c r="D46" s="292" t="str">
        <f>IF(Badges!$AG868="C","/","")</f>
        <v/>
      </c>
      <c r="E46" s="292" t="str">
        <f>IF(Badges!$AG869="C","/","")</f>
        <v/>
      </c>
      <c r="F46" s="292" t="str">
        <f>IF(Badges!$AG870="C","/","")</f>
        <v/>
      </c>
      <c r="G46" s="292" t="str">
        <f>IF(Badges!$AG871="C","/","")</f>
        <v/>
      </c>
      <c r="H46" s="292" t="str">
        <f>IF(Badges!$AG872="C","/","")</f>
        <v/>
      </c>
      <c r="I46" s="293" t="str">
        <f>IF(Summary!$BH47="E","E","")</f>
        <v/>
      </c>
      <c r="J46" s="293" t="str">
        <f>IF(Summary!$BI47="Y","R","")</f>
        <v/>
      </c>
      <c r="L46" s="610"/>
      <c r="M46" s="610"/>
      <c r="N46" s="610"/>
      <c r="O46" s="610"/>
      <c r="P46" s="610"/>
      <c r="Q46" s="610"/>
      <c r="R46" s="616"/>
      <c r="S46" s="283"/>
      <c r="T46" s="284"/>
      <c r="U46" s="607"/>
      <c r="W46" s="476" t="str">
        <f>'Fun Patches'!C47</f>
        <v>&lt;List Patch Here&gt;</v>
      </c>
      <c r="X46" s="475" t="str">
        <f>IF(Summary!$BH155="E","E","")</f>
        <v/>
      </c>
      <c r="Y46" s="475" t="str">
        <f>IF(Summary!$BI155="Y","R","")</f>
        <v/>
      </c>
      <c r="AA46" s="472"/>
      <c r="AB46" s="287"/>
      <c r="AC46" s="288"/>
    </row>
    <row r="47" spans="2:29" ht="12.95" customHeight="1">
      <c r="B47" s="360"/>
      <c r="C47" s="365" t="s">
        <v>1065</v>
      </c>
      <c r="D47" s="292" t="str">
        <f>IF(Badges!$AG875="C","/","")</f>
        <v/>
      </c>
      <c r="E47" s="292" t="str">
        <f>IF(Badges!$AG876="C","/","")</f>
        <v/>
      </c>
      <c r="F47" s="292" t="str">
        <f>IF(Badges!$AG877="C","/","")</f>
        <v/>
      </c>
      <c r="G47" s="292" t="str">
        <f>IF(Badges!$AG878="C","/","")</f>
        <v/>
      </c>
      <c r="H47" s="292" t="str">
        <f>IF(Badges!$AG879="C","/","")</f>
        <v/>
      </c>
      <c r="I47" s="293" t="str">
        <f>IF(Summary!$BH48="E","E","")</f>
        <v/>
      </c>
      <c r="J47" s="293" t="str">
        <f>IF(Summary!$BI48="Y","R","")</f>
        <v/>
      </c>
      <c r="L47" s="609"/>
      <c r="M47" s="609"/>
      <c r="N47" s="609"/>
      <c r="O47" s="609"/>
      <c r="P47" s="609"/>
      <c r="Q47" s="609"/>
      <c r="R47" s="617"/>
      <c r="S47" s="287"/>
      <c r="T47" s="288"/>
      <c r="U47" s="607"/>
      <c r="W47" s="476" t="str">
        <f>'Fun Patches'!C48</f>
        <v>&lt;List Patch Here&gt;</v>
      </c>
      <c r="X47" s="475" t="str">
        <f>IF(Summary!$BH156="E","E","")</f>
        <v/>
      </c>
      <c r="Y47" s="475" t="str">
        <f>IF(Summary!$BI156="Y","R","")</f>
        <v/>
      </c>
      <c r="AA47" s="472"/>
      <c r="AB47" s="287"/>
      <c r="AC47" s="288"/>
    </row>
    <row r="48" spans="2:29" ht="12.95" customHeight="1" thickBot="1">
      <c r="B48" s="360"/>
      <c r="C48" s="374" t="s">
        <v>1066</v>
      </c>
      <c r="D48" s="297" t="str">
        <f>IF(Badges!$AG882="C","/","")</f>
        <v/>
      </c>
      <c r="E48" s="297" t="str">
        <f>IF(Badges!$AG883="C","/","")</f>
        <v/>
      </c>
      <c r="F48" s="297" t="str">
        <f>IF(Badges!$AG884="C","/","")</f>
        <v/>
      </c>
      <c r="G48" s="297" t="str">
        <f>IF(Badges!$AG885="C","/","")</f>
        <v/>
      </c>
      <c r="H48" s="297" t="str">
        <f>IF(Badges!$AG886="C","/","")</f>
        <v/>
      </c>
      <c r="I48" s="298" t="str">
        <f>IF(Summary!$BH49="E","E","")</f>
        <v/>
      </c>
      <c r="J48" s="298" t="str">
        <f>IF(Summary!$BI49="Y","R","")</f>
        <v/>
      </c>
      <c r="L48" s="609"/>
      <c r="M48" s="609"/>
      <c r="N48" s="609"/>
      <c r="O48" s="609"/>
      <c r="P48" s="609"/>
      <c r="Q48" s="609"/>
      <c r="R48" s="617"/>
      <c r="S48" s="287"/>
      <c r="T48" s="288"/>
      <c r="U48" s="607"/>
      <c r="W48" s="476" t="str">
        <f>'Fun Patches'!C49</f>
        <v>&lt;List Patch Here&gt;</v>
      </c>
      <c r="X48" s="475" t="str">
        <f>IF(Summary!$BH157="E","E","")</f>
        <v/>
      </c>
      <c r="Y48" s="475" t="str">
        <f>IF(Summary!$BI157="Y","R","")</f>
        <v/>
      </c>
      <c r="AA48" s="472"/>
      <c r="AB48" s="287"/>
      <c r="AC48" s="288"/>
    </row>
    <row r="49" spans="2:29" ht="12.95" customHeight="1">
      <c r="B49" s="360"/>
      <c r="C49" s="385" t="s">
        <v>1067</v>
      </c>
      <c r="D49" s="292" t="str">
        <f>IF(Badges!$AG890="C","/","")</f>
        <v/>
      </c>
      <c r="E49" s="292" t="str">
        <f>IF(Badges!$AG891="C","/","")</f>
        <v/>
      </c>
      <c r="F49" s="292" t="str">
        <f>IF(Badges!$AG892="C","/","")</f>
        <v/>
      </c>
      <c r="G49" s="292" t="str">
        <f>IF(Badges!$AG893="C","/","")</f>
        <v/>
      </c>
      <c r="H49" s="292" t="str">
        <f>IF(Badges!$AG894="C","/","")</f>
        <v/>
      </c>
      <c r="I49" s="299" t="str">
        <f>IF(Summary!$BH51="E","E","")</f>
        <v/>
      </c>
      <c r="J49" s="299" t="str">
        <f>IF(Summary!$BI51="Y","R","")</f>
        <v/>
      </c>
      <c r="L49" s="610"/>
      <c r="M49" s="610"/>
      <c r="N49" s="610"/>
      <c r="O49" s="610"/>
      <c r="P49" s="610"/>
      <c r="Q49" s="610"/>
      <c r="R49" s="616"/>
      <c r="S49" s="287"/>
      <c r="T49" s="288"/>
      <c r="U49" s="607"/>
      <c r="W49" s="476" t="str">
        <f>'Fun Patches'!C50</f>
        <v>&lt;List Patch Here&gt;</v>
      </c>
      <c r="X49" s="475" t="str">
        <f>IF(Summary!$BH158="E","E","")</f>
        <v/>
      </c>
      <c r="Y49" s="475" t="str">
        <f>IF(Summary!$BI158="Y","R","")</f>
        <v/>
      </c>
      <c r="AA49" s="472"/>
      <c r="AB49" s="287"/>
      <c r="AC49" s="288"/>
    </row>
    <row r="50" spans="2:29" ht="12.95" customHeight="1">
      <c r="B50" s="360"/>
      <c r="C50" s="386" t="s">
        <v>1068</v>
      </c>
      <c r="D50" s="292" t="str">
        <f>IF(Badges!$AG897="C","/","")</f>
        <v/>
      </c>
      <c r="E50" s="292" t="str">
        <f>IF(Badges!$AG898="C","/","")</f>
        <v/>
      </c>
      <c r="F50" s="292" t="str">
        <f>IF(Badges!$AG899="C","/","")</f>
        <v/>
      </c>
      <c r="G50" s="292" t="str">
        <f>IF(Badges!$AG900="C","/","")</f>
        <v/>
      </c>
      <c r="H50" s="292" t="str">
        <f>IF(Badges!$AG901="C","/","")</f>
        <v/>
      </c>
      <c r="I50" s="293" t="str">
        <f>IF(Summary!$BH52="E","E","")</f>
        <v/>
      </c>
      <c r="J50" s="293" t="str">
        <f>IF(Summary!$BI52="Y","R","")</f>
        <v/>
      </c>
      <c r="L50" s="609"/>
      <c r="M50" s="609"/>
      <c r="N50" s="609"/>
      <c r="O50" s="609"/>
      <c r="P50" s="609"/>
      <c r="Q50" s="609"/>
      <c r="R50" s="617"/>
      <c r="S50" s="287"/>
      <c r="T50" s="288"/>
      <c r="U50" s="607"/>
      <c r="W50" s="476" t="str">
        <f>'Fun Patches'!C51</f>
        <v>&lt;List Patch Here&gt;</v>
      </c>
      <c r="X50" s="475" t="str">
        <f>IF(Summary!$BH159="E","E","")</f>
        <v/>
      </c>
      <c r="Y50" s="475" t="str">
        <f>IF(Summary!$BI159="Y","R","")</f>
        <v/>
      </c>
      <c r="AA50" s="472"/>
      <c r="AB50" s="287"/>
      <c r="AC50" s="288"/>
    </row>
    <row r="51" spans="2:29" ht="12.95" customHeight="1" thickBot="1">
      <c r="B51" s="360"/>
      <c r="C51" s="387" t="s">
        <v>1069</v>
      </c>
      <c r="D51" s="297" t="str">
        <f>IF(Badges!$AG904="C","/","")</f>
        <v/>
      </c>
      <c r="E51" s="297" t="str">
        <f>IF(Badges!$AG905="C","/","")</f>
        <v/>
      </c>
      <c r="F51" s="297" t="str">
        <f>IF(Badges!$AG906="C","/","")</f>
        <v/>
      </c>
      <c r="G51" s="297" t="str">
        <f>IF(Badges!$AG907="C","/","")</f>
        <v/>
      </c>
      <c r="H51" s="297" t="str">
        <f>IF(Badges!$AG908="C","/","")</f>
        <v/>
      </c>
      <c r="I51" s="298" t="str">
        <f>IF(Summary!$BH53="E","E","")</f>
        <v/>
      </c>
      <c r="J51" s="298" t="str">
        <f>IF(Summary!$BI53="Y","R","")</f>
        <v/>
      </c>
      <c r="L51" s="609"/>
      <c r="M51" s="609"/>
      <c r="N51" s="609"/>
      <c r="O51" s="609"/>
      <c r="P51" s="609"/>
      <c r="Q51" s="609"/>
      <c r="R51" s="617"/>
      <c r="S51" s="287"/>
      <c r="T51" s="288"/>
      <c r="U51" s="607"/>
      <c r="W51" s="476" t="str">
        <f>'Fun Patches'!C52</f>
        <v>&lt;List Patch Here&gt;</v>
      </c>
      <c r="X51" s="475" t="str">
        <f>IF(Summary!$BH160="E","E","")</f>
        <v/>
      </c>
      <c r="Y51" s="475" t="str">
        <f>IF(Summary!$BI160="Y","R","")</f>
        <v/>
      </c>
      <c r="AA51" s="472"/>
      <c r="AB51" s="287"/>
      <c r="AC51" s="288"/>
    </row>
    <row r="52" spans="2:29" ht="12.95" customHeight="1">
      <c r="B52" s="360"/>
      <c r="C52" s="370" t="s">
        <v>1070</v>
      </c>
      <c r="D52" s="292" t="str">
        <f>IF(Badges!$AG912="C","/","")</f>
        <v/>
      </c>
      <c r="E52" s="292" t="str">
        <f>IF(Badges!$AG913="C","/","")</f>
        <v/>
      </c>
      <c r="F52" s="292" t="str">
        <f>IF(Badges!$AG914="C","/","")</f>
        <v/>
      </c>
      <c r="G52" s="292" t="str">
        <f>IF(Badges!$AG915="C","/","")</f>
        <v/>
      </c>
      <c r="H52" s="292" t="str">
        <f>IF(Badges!$AG916="C","/","")</f>
        <v/>
      </c>
      <c r="I52" s="299" t="str">
        <f>IF(Summary!$BH55="E","E","")</f>
        <v/>
      </c>
      <c r="J52" s="299" t="str">
        <f>IF(Summary!$BI55="Y","R","")</f>
        <v/>
      </c>
      <c r="L52" s="610"/>
      <c r="M52" s="610"/>
      <c r="N52" s="610"/>
      <c r="O52" s="610"/>
      <c r="P52" s="610"/>
      <c r="Q52" s="610"/>
      <c r="R52" s="616"/>
      <c r="S52" s="287"/>
      <c r="T52" s="288"/>
      <c r="U52" s="607"/>
      <c r="W52" s="476" t="str">
        <f>'Fun Patches'!C53</f>
        <v>&lt;List Patch Here&gt;</v>
      </c>
      <c r="X52" s="475" t="str">
        <f>IF(Summary!$BH161="E","E","")</f>
        <v/>
      </c>
      <c r="Y52" s="475" t="str">
        <f>IF(Summary!$BI161="Y","R","")</f>
        <v/>
      </c>
      <c r="AA52" s="472"/>
      <c r="AB52" s="287"/>
      <c r="AC52" s="288"/>
    </row>
    <row r="53" spans="2:29" ht="12.95" customHeight="1">
      <c r="B53" s="360"/>
      <c r="C53" s="365" t="s">
        <v>1071</v>
      </c>
      <c r="D53" s="292" t="str">
        <f>IF(Badges!$AG919="C","/","")</f>
        <v/>
      </c>
      <c r="E53" s="292" t="str">
        <f>IF(Badges!$AG920="C","/","")</f>
        <v/>
      </c>
      <c r="F53" s="292" t="str">
        <f>IF(Badges!$AG921="C","/","")</f>
        <v/>
      </c>
      <c r="G53" s="292" t="str">
        <f>IF(Badges!$AG922="C","/","")</f>
        <v/>
      </c>
      <c r="H53" s="292" t="str">
        <f>IF(Badges!$AG923="C","/","")</f>
        <v/>
      </c>
      <c r="I53" s="293" t="str">
        <f>IF(Summary!$BH56="E","E","")</f>
        <v/>
      </c>
      <c r="J53" s="293" t="str">
        <f>IF(Summary!$BI56="Y","R","")</f>
        <v/>
      </c>
      <c r="L53" s="609"/>
      <c r="M53" s="609"/>
      <c r="N53" s="609"/>
      <c r="O53" s="609"/>
      <c r="P53" s="609"/>
      <c r="Q53" s="609"/>
      <c r="R53" s="617"/>
      <c r="S53" s="287"/>
      <c r="T53" s="288"/>
      <c r="U53" s="607"/>
      <c r="W53" s="477" t="str">
        <f>'Fun Patches'!C54</f>
        <v>&lt;List Patch Here&gt;</v>
      </c>
      <c r="X53" s="475" t="str">
        <f>IF(Summary!$BH162="E","E","")</f>
        <v/>
      </c>
      <c r="Y53" s="475" t="str">
        <f>IF(Summary!$BI162="Y","R","")</f>
        <v/>
      </c>
      <c r="AA53" s="472"/>
      <c r="AB53" s="287"/>
      <c r="AC53" s="288"/>
    </row>
    <row r="54" spans="2:29" ht="12.95" customHeight="1" thickBot="1">
      <c r="B54" s="360"/>
      <c r="C54" s="374" t="s">
        <v>1072</v>
      </c>
      <c r="D54" s="297" t="str">
        <f>IF(Badges!$AG926="C","/","")</f>
        <v/>
      </c>
      <c r="E54" s="297" t="str">
        <f>IF(Badges!$AG927="C","/","")</f>
        <v/>
      </c>
      <c r="F54" s="297" t="str">
        <f>IF(Badges!$AG928="C","/","")</f>
        <v/>
      </c>
      <c r="G54" s="297" t="str">
        <f>IF(Badges!$AG929="C","/","")</f>
        <v/>
      </c>
      <c r="H54" s="297" t="str">
        <f>IF(Badges!$AG930="C","/","")</f>
        <v/>
      </c>
      <c r="I54" s="298" t="str">
        <f>IF(Summary!$BH57="E","E","")</f>
        <v/>
      </c>
      <c r="J54" s="298" t="str">
        <f>IF(Summary!$BI57="Y","R","")</f>
        <v/>
      </c>
      <c r="L54" s="609"/>
      <c r="M54" s="609"/>
      <c r="N54" s="609"/>
      <c r="O54" s="609"/>
      <c r="P54" s="609"/>
      <c r="Q54" s="609"/>
      <c r="R54" s="617"/>
      <c r="S54" s="287"/>
      <c r="T54" s="288"/>
      <c r="U54" s="607"/>
      <c r="W54" s="473"/>
      <c r="X54" s="400"/>
      <c r="Y54" s="400"/>
      <c r="AA54" s="472"/>
      <c r="AB54" s="287"/>
      <c r="AC54" s="288"/>
    </row>
    <row r="55" spans="2:29" ht="12.95" customHeight="1">
      <c r="B55" s="360"/>
      <c r="C55" s="385" t="s">
        <v>1073</v>
      </c>
      <c r="D55" s="292" t="str">
        <f>IF(Badges!$AG934="C","/","")</f>
        <v/>
      </c>
      <c r="E55" s="292" t="str">
        <f>IF(Badges!$AG935="C","/","")</f>
        <v/>
      </c>
      <c r="F55" s="292" t="str">
        <f>IF(Badges!$AG936="C","/","")</f>
        <v/>
      </c>
      <c r="G55" s="292" t="str">
        <f>IF(Badges!$AG937="C","/","")</f>
        <v/>
      </c>
      <c r="H55" s="292" t="str">
        <f>IF(Badges!$AG938="C","/","")</f>
        <v/>
      </c>
      <c r="I55" s="299" t="str">
        <f>IF(Summary!$BH59="E","E","")</f>
        <v/>
      </c>
      <c r="J55" s="299" t="str">
        <f>IF(Summary!$BI59="Y","R","")</f>
        <v/>
      </c>
      <c r="L55" s="610"/>
      <c r="M55" s="610"/>
      <c r="N55" s="610"/>
      <c r="O55" s="610"/>
      <c r="P55" s="610"/>
      <c r="Q55" s="610"/>
      <c r="R55" s="616"/>
      <c r="S55" s="287"/>
      <c r="T55" s="288"/>
      <c r="U55" s="607"/>
      <c r="W55" s="471"/>
      <c r="X55" s="478"/>
      <c r="Y55" s="478"/>
      <c r="AA55" s="472"/>
      <c r="AB55" s="287"/>
      <c r="AC55" s="288"/>
    </row>
    <row r="56" spans="2:29" ht="12.95" customHeight="1">
      <c r="B56" s="360"/>
      <c r="C56" s="386" t="s">
        <v>1074</v>
      </c>
      <c r="D56" s="292" t="str">
        <f>IF(Badges!$AG941="C","/","")</f>
        <v/>
      </c>
      <c r="E56" s="292" t="str">
        <f>IF(Badges!$AG942="C","/","")</f>
        <v/>
      </c>
      <c r="F56" s="292" t="str">
        <f>IF(Badges!$AG943="C","/","")</f>
        <v/>
      </c>
      <c r="G56" s="292" t="str">
        <f>IF(Badges!$AG944="C","/","")</f>
        <v/>
      </c>
      <c r="H56" s="292" t="str">
        <f>IF(Badges!$AG945="C","/","")</f>
        <v/>
      </c>
      <c r="I56" s="293" t="str">
        <f>IF(Summary!$BH60="E","E","")</f>
        <v/>
      </c>
      <c r="J56" s="293" t="str">
        <f>IF(Summary!$BI60="Y","R","")</f>
        <v/>
      </c>
      <c r="L56" s="609"/>
      <c r="M56" s="609"/>
      <c r="N56" s="609"/>
      <c r="O56" s="609"/>
      <c r="P56" s="609"/>
      <c r="Q56" s="609"/>
      <c r="R56" s="617"/>
      <c r="S56" s="287"/>
      <c r="T56" s="288"/>
      <c r="U56" s="607"/>
      <c r="W56" s="472"/>
      <c r="X56" s="287"/>
      <c r="Y56" s="288"/>
      <c r="AA56" s="472"/>
      <c r="AB56" s="287"/>
      <c r="AC56" s="288"/>
    </row>
    <row r="57" spans="2:29" ht="12.95" customHeight="1">
      <c r="B57" s="360"/>
      <c r="C57" s="387" t="s">
        <v>1075</v>
      </c>
      <c r="D57" s="292" t="str">
        <f>IF(Badges!$AG951="A","/","")</f>
        <v/>
      </c>
      <c r="E57" s="292" t="str">
        <f>IF(Badges!$AG954="A","/","")</f>
        <v/>
      </c>
      <c r="F57" s="292" t="str">
        <f>IF(Badges!$AG958="A","/","")</f>
        <v/>
      </c>
      <c r="G57" s="292" t="str">
        <f>IF(Badges!$AG962="A","/","")</f>
        <v/>
      </c>
      <c r="H57" s="292" t="str">
        <f>IF(Badges!$AG966="A","/","")</f>
        <v/>
      </c>
      <c r="I57" s="293" t="str">
        <f>IF(Summary!$BH61="E","E","")</f>
        <v/>
      </c>
      <c r="J57" s="293" t="str">
        <f>IF(Summary!$BI61="Y","R","")</f>
        <v/>
      </c>
      <c r="L57" s="609"/>
      <c r="M57" s="609"/>
      <c r="N57" s="609"/>
      <c r="O57" s="609"/>
      <c r="P57" s="609"/>
      <c r="Q57" s="609"/>
      <c r="R57" s="617"/>
      <c r="S57" s="287"/>
      <c r="T57" s="288"/>
      <c r="U57" s="607"/>
      <c r="W57" s="472"/>
      <c r="X57" s="287"/>
      <c r="Y57" s="288"/>
      <c r="AA57" s="472"/>
      <c r="AB57" s="287"/>
      <c r="AC57" s="288"/>
    </row>
    <row r="58" spans="2:29" ht="12.95" customHeight="1">
      <c r="D58" s="354"/>
      <c r="E58" s="354"/>
      <c r="F58" s="354"/>
      <c r="G58" s="354"/>
      <c r="H58" s="354"/>
      <c r="J58" s="357"/>
      <c r="L58" s="610"/>
      <c r="M58" s="610"/>
      <c r="N58" s="610"/>
      <c r="O58" s="610"/>
      <c r="P58" s="610"/>
      <c r="Q58" s="610"/>
      <c r="R58" s="616"/>
      <c r="S58" s="287"/>
      <c r="T58" s="288"/>
      <c r="U58" s="607"/>
      <c r="W58" s="472"/>
      <c r="X58" s="287"/>
      <c r="Y58" s="288"/>
      <c r="AA58" s="472"/>
      <c r="AB58" s="287"/>
      <c r="AC58" s="288"/>
    </row>
    <row r="59" spans="2:29" ht="12.95" customHeight="1">
      <c r="D59" s="354"/>
      <c r="E59" s="354"/>
      <c r="F59" s="354"/>
      <c r="G59" s="354"/>
      <c r="H59" s="354"/>
      <c r="L59" s="609"/>
      <c r="M59" s="609"/>
      <c r="N59" s="609"/>
      <c r="O59" s="609"/>
      <c r="P59" s="609"/>
      <c r="Q59" s="609"/>
      <c r="R59" s="617"/>
      <c r="S59" s="287"/>
      <c r="T59" s="288"/>
      <c r="U59" s="607"/>
      <c r="W59" s="472"/>
      <c r="X59" s="287"/>
      <c r="Y59" s="288"/>
      <c r="AA59" s="472"/>
      <c r="AB59" s="287"/>
      <c r="AC59" s="288"/>
    </row>
    <row r="60" spans="2:29" ht="12.95" customHeight="1">
      <c r="B60" s="360"/>
      <c r="C60" s="385" t="s">
        <v>1076</v>
      </c>
      <c r="D60" s="292" t="str">
        <f>IF('Age-Level'!$AG6="C","/","")</f>
        <v/>
      </c>
      <c r="E60" s="292" t="str">
        <f>IF('Age-Level'!$AG7="C","/","")</f>
        <v/>
      </c>
      <c r="F60" s="292" t="str">
        <f>IF('Age-Level'!$AG8="C","/","")</f>
        <v/>
      </c>
      <c r="G60" s="292" t="str">
        <f>IF('Age-Level'!$AG9="C","/","")</f>
        <v/>
      </c>
      <c r="H60" s="292" t="str">
        <f>IF('Age-Level'!$AG10="C","/","")</f>
        <v/>
      </c>
      <c r="I60" s="293" t="str">
        <f>IF(Summary!$BH98="E","E","")</f>
        <v/>
      </c>
      <c r="J60" s="293" t="str">
        <f>IF(Summary!$BI98="Y","R","")</f>
        <v/>
      </c>
      <c r="L60" s="609"/>
      <c r="M60" s="609"/>
      <c r="N60" s="609"/>
      <c r="O60" s="609"/>
      <c r="P60" s="609"/>
      <c r="Q60" s="609"/>
      <c r="R60" s="617"/>
      <c r="S60" s="287"/>
      <c r="T60" s="288"/>
      <c r="U60" s="607"/>
      <c r="W60" s="472"/>
      <c r="X60" s="287"/>
      <c r="Y60" s="288"/>
      <c r="AA60" s="472"/>
      <c r="AB60" s="287"/>
      <c r="AC60" s="288"/>
    </row>
    <row r="61" spans="2:29" ht="12.95" customHeight="1" thickBot="1">
      <c r="B61" s="360"/>
      <c r="C61" s="387" t="s">
        <v>1077</v>
      </c>
      <c r="D61" s="294" t="str">
        <f>IF('Age-Level'!$AG13="C","/","")</f>
        <v/>
      </c>
      <c r="E61" s="294" t="str">
        <f>IF('Age-Level'!$AG14="C","/","")</f>
        <v/>
      </c>
      <c r="F61" s="294" t="str">
        <f>IF('Age-Level'!$AG15="C","/","")</f>
        <v/>
      </c>
      <c r="G61" s="294" t="str">
        <f>IF('Age-Level'!$AG16="C","/","")</f>
        <v/>
      </c>
      <c r="H61" s="294" t="str">
        <f>IF('Age-Level'!$AG17="C","/","")</f>
        <v/>
      </c>
      <c r="I61" s="295" t="str">
        <f>IF(Summary!$BH99="E","E","")</f>
        <v/>
      </c>
      <c r="J61" s="295" t="str">
        <f>IF(Summary!$BI99="Y","R","")</f>
        <v/>
      </c>
      <c r="L61" s="610"/>
      <c r="M61" s="610"/>
      <c r="N61" s="610"/>
      <c r="O61" s="610"/>
      <c r="P61" s="610"/>
      <c r="Q61" s="610"/>
      <c r="R61" s="616"/>
      <c r="S61" s="287"/>
      <c r="T61" s="288"/>
      <c r="U61" s="607"/>
      <c r="W61" s="472"/>
      <c r="X61" s="287"/>
      <c r="Y61" s="288"/>
      <c r="AA61" s="472"/>
      <c r="AB61" s="287"/>
      <c r="AC61" s="288"/>
    </row>
    <row r="62" spans="2:29" ht="12.95" customHeight="1">
      <c r="B62" s="360"/>
      <c r="C62" s="388" t="s">
        <v>1078</v>
      </c>
      <c r="D62" s="296" t="str">
        <f>IF('Age-Level'!$AG20="C","/","")</f>
        <v/>
      </c>
      <c r="E62" s="296" t="str">
        <f>IF('Age-Level'!$AG21="C","/","")</f>
        <v/>
      </c>
      <c r="F62" s="296" t="str">
        <f>IF('Age-Level'!$AG22="C","/","")</f>
        <v/>
      </c>
      <c r="G62" s="296" t="str">
        <f>IF('Age-Level'!$AG23="C","/","")</f>
        <v/>
      </c>
      <c r="H62" s="296" t="str">
        <f>IF('Age-Level'!$AG24="C","/","")</f>
        <v/>
      </c>
      <c r="I62" s="293" t="str">
        <f>IF(Summary!$BH100="E","E","")</f>
        <v/>
      </c>
      <c r="J62" s="293" t="str">
        <f>IF(Summary!$BI100="Y","R","")</f>
        <v/>
      </c>
      <c r="L62" s="609"/>
      <c r="M62" s="609"/>
      <c r="N62" s="609"/>
      <c r="O62" s="609"/>
      <c r="P62" s="609"/>
      <c r="Q62" s="609"/>
      <c r="R62" s="617"/>
      <c r="S62" s="287"/>
      <c r="T62" s="288"/>
      <c r="U62" s="607"/>
      <c r="W62" s="472"/>
      <c r="X62" s="287"/>
      <c r="Y62" s="288"/>
      <c r="AA62" s="472"/>
      <c r="AB62" s="287"/>
      <c r="AC62" s="288"/>
    </row>
    <row r="63" spans="2:29" ht="12.95" customHeight="1" thickBot="1">
      <c r="B63" s="360"/>
      <c r="C63" s="389" t="s">
        <v>1079</v>
      </c>
      <c r="D63" s="297" t="str">
        <f>IF('Age-Level'!$AG27="C","/","")</f>
        <v/>
      </c>
      <c r="E63" s="297" t="str">
        <f>IF('Age-Level'!$AG28="C","/","")</f>
        <v/>
      </c>
      <c r="F63" s="297" t="str">
        <f>IF('Age-Level'!$AG29="C","/","")</f>
        <v/>
      </c>
      <c r="G63" s="297" t="str">
        <f>IF('Age-Level'!$AG30="C","/","")</f>
        <v/>
      </c>
      <c r="H63" s="297" t="str">
        <f>IF('Age-Level'!$AG31="C","/","")</f>
        <v/>
      </c>
      <c r="I63" s="295" t="str">
        <f>IF(Summary!$BH101="E","E","")</f>
        <v/>
      </c>
      <c r="J63" s="295" t="str">
        <f>IF(Summary!$BI101="Y","R","")</f>
        <v/>
      </c>
      <c r="L63" s="609"/>
      <c r="M63" s="609"/>
      <c r="N63" s="609"/>
      <c r="O63" s="609"/>
      <c r="P63" s="609"/>
      <c r="Q63" s="609"/>
      <c r="R63" s="617"/>
      <c r="S63" s="287"/>
      <c r="T63" s="288"/>
      <c r="U63" s="607"/>
      <c r="W63" s="472"/>
      <c r="X63" s="287"/>
      <c r="Y63" s="288"/>
      <c r="AA63" s="472"/>
      <c r="AB63" s="287"/>
      <c r="AC63" s="288"/>
    </row>
    <row r="64" spans="2:29" ht="12.95" customHeight="1">
      <c r="B64" s="360"/>
      <c r="C64" s="385" t="s">
        <v>1051</v>
      </c>
      <c r="D64" s="292" t="str">
        <f>IF('Age-Level'!$AG34="C","/","")</f>
        <v/>
      </c>
      <c r="E64" s="292" t="str">
        <f>IF('Age-Level'!$AG35="C","/","")</f>
        <v/>
      </c>
      <c r="F64" s="292" t="str">
        <f>IF('Age-Level'!$AG36="C","/","")</f>
        <v/>
      </c>
      <c r="G64" s="292" t="str">
        <f>IF('Age-Level'!$AG37="C","/","")</f>
        <v/>
      </c>
      <c r="H64" s="292" t="str">
        <f>IF('Age-Level'!$AG38="C","/","")</f>
        <v/>
      </c>
      <c r="I64" s="293" t="str">
        <f>IF(Summary!$BH102="E","E","")</f>
        <v/>
      </c>
      <c r="J64" s="293" t="str">
        <f>IF(Summary!$BI102="Y","R","")</f>
        <v/>
      </c>
      <c r="L64" s="610"/>
      <c r="M64" s="610"/>
      <c r="N64" s="610"/>
      <c r="O64" s="610"/>
      <c r="P64" s="610"/>
      <c r="Q64" s="610"/>
      <c r="R64" s="616"/>
      <c r="S64" s="287"/>
      <c r="T64" s="288"/>
      <c r="U64" s="607"/>
      <c r="W64" s="472"/>
      <c r="X64" s="287"/>
      <c r="Y64" s="288"/>
      <c r="AA64" s="472"/>
      <c r="AB64" s="287"/>
      <c r="AC64" s="288"/>
    </row>
    <row r="65" spans="1:29" ht="12.95" customHeight="1" thickBot="1">
      <c r="B65" s="360"/>
      <c r="C65" s="375" t="s">
        <v>1080</v>
      </c>
      <c r="D65" s="390"/>
      <c r="E65" s="354"/>
      <c r="F65" s="311" t="str">
        <f>IF(COUNTIF(U4:U24,"C")&gt;0,"/"," ")</f>
        <v xml:space="preserve"> </v>
      </c>
      <c r="G65" s="311" t="str">
        <f>IF(COUNTIF(U4:U24,"C")&gt;1,"/"," ")</f>
        <v xml:space="preserve"> </v>
      </c>
      <c r="H65" s="311" t="str">
        <f>IF(COUNTIF(U4:U24,"C")&gt;2,"/"," ")</f>
        <v xml:space="preserve"> </v>
      </c>
      <c r="I65" s="295" t="str">
        <f>IF(Summary!$BH103="E","E","")</f>
        <v/>
      </c>
      <c r="J65" s="295" t="str">
        <f>IF(Summary!$BI103="Y","R","")</f>
        <v/>
      </c>
      <c r="L65" s="609"/>
      <c r="M65" s="609"/>
      <c r="N65" s="609"/>
      <c r="O65" s="609"/>
      <c r="P65" s="609"/>
      <c r="Q65" s="609"/>
      <c r="R65" s="617"/>
      <c r="S65" s="287"/>
      <c r="T65" s="288"/>
      <c r="U65" s="607"/>
      <c r="W65" s="472"/>
      <c r="X65" s="287"/>
      <c r="Y65" s="288"/>
      <c r="AA65" s="472"/>
      <c r="AB65" s="287"/>
      <c r="AC65" s="288"/>
    </row>
    <row r="66" spans="1:29" ht="12.95" customHeight="1">
      <c r="D66" s="354"/>
      <c r="E66" s="354"/>
      <c r="F66" s="354"/>
      <c r="G66" s="354"/>
      <c r="H66" s="354"/>
      <c r="L66" s="609"/>
      <c r="M66" s="609"/>
      <c r="N66" s="609"/>
      <c r="O66" s="609"/>
      <c r="P66" s="609"/>
      <c r="Q66" s="609"/>
      <c r="R66" s="617"/>
      <c r="S66" s="287"/>
      <c r="T66" s="288"/>
      <c r="U66" s="607"/>
      <c r="W66" s="472"/>
      <c r="X66" s="287"/>
      <c r="Y66" s="288"/>
      <c r="AA66" s="472"/>
      <c r="AB66" s="287"/>
      <c r="AC66" s="288"/>
    </row>
    <row r="67" spans="1:29" ht="13.5" thickBot="1">
      <c r="D67" s="354"/>
      <c r="E67" s="354"/>
      <c r="F67" s="354"/>
      <c r="G67" s="354"/>
      <c r="H67" s="354"/>
      <c r="L67" s="610"/>
      <c r="M67" s="610"/>
      <c r="N67" s="610"/>
      <c r="O67" s="610"/>
      <c r="P67" s="610"/>
      <c r="Q67" s="610"/>
      <c r="R67" s="616"/>
      <c r="S67" s="287"/>
      <c r="T67" s="288"/>
      <c r="U67" s="607"/>
      <c r="W67" s="472"/>
      <c r="X67" s="287"/>
      <c r="Y67" s="288"/>
      <c r="AA67" s="472"/>
      <c r="AB67" s="287"/>
      <c r="AC67" s="288"/>
    </row>
    <row r="68" spans="1:29">
      <c r="B68" s="360"/>
      <c r="C68" s="391" t="s">
        <v>1081</v>
      </c>
      <c r="D68" s="296" t="str">
        <f>IF('Age-Level'!$AG44="a","/","")</f>
        <v/>
      </c>
      <c r="E68" s="296" t="str">
        <f>IF('Age-Level'!$AG48="a","/","")</f>
        <v/>
      </c>
      <c r="F68" s="296" t="str">
        <f>IF('Age-Level'!$AG52="a","/","")</f>
        <v/>
      </c>
      <c r="G68" s="296" t="str">
        <f>IF('Age-Level'!$AG57="a","/","")</f>
        <v/>
      </c>
      <c r="H68" s="296" t="str">
        <f>IF('Age-Level'!$AG59="a","/","")</f>
        <v/>
      </c>
      <c r="I68" s="293" t="str">
        <f>IF(Summary!$BH104="E","E","")</f>
        <v/>
      </c>
      <c r="J68" s="293" t="str">
        <f>IF(Summary!$BI104="Y","R","")</f>
        <v/>
      </c>
      <c r="L68" s="609"/>
      <c r="M68" s="609"/>
      <c r="N68" s="609"/>
      <c r="O68" s="609"/>
      <c r="P68" s="609"/>
      <c r="Q68" s="609"/>
      <c r="R68" s="617"/>
      <c r="S68" s="287"/>
      <c r="T68" s="288"/>
      <c r="U68" s="607"/>
      <c r="W68" s="472"/>
      <c r="X68" s="287"/>
      <c r="Y68" s="288"/>
      <c r="AA68" s="472"/>
      <c r="AB68" s="287"/>
      <c r="AC68" s="288"/>
    </row>
    <row r="69" spans="1:29" ht="13.5" thickBot="1">
      <c r="B69" s="360"/>
      <c r="C69" s="390" t="s">
        <v>1082</v>
      </c>
      <c r="D69" s="297" t="str">
        <f>IF('Age-Level'!$AG62="a","/","")</f>
        <v/>
      </c>
      <c r="E69" s="297" t="str">
        <f>IF('Age-Level'!$AG66="a","/","")</f>
        <v/>
      </c>
      <c r="F69" s="297" t="str">
        <f>IF('Age-Level'!$AG70="a","/","")</f>
        <v/>
      </c>
      <c r="G69" s="297" t="str">
        <f>IF('Age-Level'!$AG75="a","/","")</f>
        <v/>
      </c>
      <c r="H69" s="297" t="str">
        <f>IF('Age-Level'!$AG77="a","/","")</f>
        <v/>
      </c>
      <c r="I69" s="295" t="str">
        <f>IF(Summary!$BH105="E","E","")</f>
        <v/>
      </c>
      <c r="J69" s="295" t="str">
        <f>IF(Summary!$BI105="Y","R","")</f>
        <v/>
      </c>
      <c r="L69" s="609"/>
      <c r="M69" s="609"/>
      <c r="N69" s="609"/>
      <c r="O69" s="609"/>
      <c r="P69" s="609"/>
      <c r="Q69" s="609"/>
      <c r="R69" s="617"/>
      <c r="S69" s="287"/>
      <c r="T69" s="288"/>
      <c r="U69" s="607"/>
      <c r="W69" s="472"/>
      <c r="X69" s="287"/>
      <c r="Y69" s="288"/>
      <c r="AA69" s="472"/>
      <c r="AB69" s="287"/>
      <c r="AC69" s="288"/>
    </row>
    <row r="70" spans="1:29">
      <c r="B70" s="360"/>
      <c r="C70" s="392" t="s">
        <v>1083</v>
      </c>
      <c r="D70" s="296" t="str">
        <f>IF('Age-Level'!$AG80="a","/","")</f>
        <v/>
      </c>
      <c r="E70" s="296" t="str">
        <f>IF('Age-Level'!$AG84="a","/","")</f>
        <v/>
      </c>
      <c r="F70" s="296" t="str">
        <f>IF('Age-Level'!$AG88="a","/","")</f>
        <v/>
      </c>
      <c r="G70" s="296" t="str">
        <f>IF('Age-Level'!$AG93="a","/","")</f>
        <v/>
      </c>
      <c r="H70" s="296" t="str">
        <f>IF('Age-Level'!$AG95="a","/","")</f>
        <v/>
      </c>
      <c r="I70" s="293" t="str">
        <f>IF(Summary!$BH106="E","E","")</f>
        <v/>
      </c>
      <c r="J70" s="293" t="str">
        <f>IF(Summary!$BI106="Y","R","")</f>
        <v/>
      </c>
      <c r="L70" s="610"/>
      <c r="M70" s="610"/>
      <c r="N70" s="610"/>
      <c r="O70" s="610"/>
      <c r="P70" s="610"/>
      <c r="Q70" s="610"/>
      <c r="R70" s="616"/>
      <c r="S70" s="287"/>
      <c r="T70" s="288"/>
      <c r="U70" s="607"/>
      <c r="W70" s="472"/>
      <c r="X70" s="287"/>
      <c r="Y70" s="288"/>
      <c r="AA70" s="472"/>
      <c r="AB70" s="287"/>
      <c r="AC70" s="288"/>
    </row>
    <row r="71" spans="1:29" ht="13.5" thickBot="1">
      <c r="B71" s="360"/>
      <c r="C71" s="393" t="s">
        <v>1084</v>
      </c>
      <c r="D71" s="297" t="str">
        <f>IF('Age-Level'!$AG98="a","/","")</f>
        <v/>
      </c>
      <c r="E71" s="297" t="str">
        <f>IF('Age-Level'!$AG102="a","/","")</f>
        <v/>
      </c>
      <c r="F71" s="297" t="str">
        <f>IF('Age-Level'!$AG106="a","/","")</f>
        <v/>
      </c>
      <c r="G71" s="297" t="str">
        <f>IF('Age-Level'!$AG111="a","/","")</f>
        <v/>
      </c>
      <c r="H71" s="297" t="str">
        <f>IF('Age-Level'!$AG113="a","/","")</f>
        <v/>
      </c>
      <c r="I71" s="295" t="str">
        <f>IF(Summary!$BH107="E","E","")</f>
        <v/>
      </c>
      <c r="J71" s="295" t="str">
        <f>IF(Summary!$BI107="Y","R","")</f>
        <v/>
      </c>
      <c r="L71" s="609"/>
      <c r="M71" s="609"/>
      <c r="N71" s="609"/>
      <c r="O71" s="609"/>
      <c r="P71" s="609"/>
      <c r="Q71" s="609"/>
      <c r="R71" s="617"/>
      <c r="S71" s="287"/>
      <c r="T71" s="288"/>
      <c r="U71" s="607"/>
      <c r="W71" s="472"/>
      <c r="X71" s="287"/>
      <c r="Y71" s="288"/>
      <c r="AA71" s="472"/>
      <c r="AB71" s="287"/>
      <c r="AC71" s="288"/>
    </row>
    <row r="72" spans="1:29" ht="13.5" thickBot="1">
      <c r="B72" s="360"/>
      <c r="C72" s="394" t="s">
        <v>1049</v>
      </c>
      <c r="D72" s="354"/>
      <c r="E72" s="354"/>
      <c r="F72" s="296" t="str">
        <f>IF(Bridging!$AG10="A","/","")</f>
        <v/>
      </c>
      <c r="G72" s="296" t="str">
        <f>IF(Bridging!$AG14="A","/","")</f>
        <v/>
      </c>
      <c r="H72" s="296" t="str">
        <f>IF(Bridging!$AG16="A","/","")</f>
        <v/>
      </c>
      <c r="I72" s="295" t="str">
        <f>IF(Summary!$BH96="E","E","")</f>
        <v/>
      </c>
      <c r="J72" s="295" t="str">
        <f>IF(Summary!$BI96="Y","R","")</f>
        <v/>
      </c>
      <c r="L72" s="609"/>
      <c r="M72" s="609"/>
      <c r="N72" s="609"/>
      <c r="O72" s="609"/>
      <c r="P72" s="609"/>
      <c r="Q72" s="609"/>
      <c r="R72" s="617"/>
      <c r="S72" s="287"/>
      <c r="T72" s="288"/>
      <c r="U72" s="607"/>
      <c r="W72" s="472"/>
      <c r="X72" s="287"/>
      <c r="Y72" s="288"/>
      <c r="AA72" s="472"/>
      <c r="AB72" s="287"/>
      <c r="AC72" s="288"/>
    </row>
    <row r="73" spans="1:29">
      <c r="L73" s="610"/>
      <c r="M73" s="610"/>
      <c r="N73" s="610"/>
      <c r="O73" s="610"/>
      <c r="P73" s="610"/>
      <c r="Q73" s="610"/>
      <c r="R73" s="616"/>
      <c r="S73" s="287"/>
      <c r="T73" s="288"/>
      <c r="U73" s="607"/>
      <c r="W73" s="472"/>
      <c r="X73" s="287"/>
      <c r="Y73" s="288"/>
      <c r="AA73" s="472"/>
      <c r="AB73" s="287"/>
      <c r="AC73" s="288"/>
    </row>
    <row r="74" spans="1:29" s="359" customFormat="1">
      <c r="A74" s="354"/>
      <c r="B74" s="354"/>
      <c r="C74" s="354"/>
      <c r="D74" s="355"/>
      <c r="E74" s="355"/>
      <c r="F74" s="355"/>
      <c r="G74" s="355"/>
      <c r="H74" s="355"/>
      <c r="I74" s="356"/>
      <c r="J74" s="356"/>
      <c r="K74" s="285"/>
      <c r="L74" s="609"/>
      <c r="M74" s="609"/>
      <c r="N74" s="609"/>
      <c r="O74" s="609"/>
      <c r="P74" s="609"/>
      <c r="Q74" s="609"/>
      <c r="R74" s="617"/>
      <c r="S74" s="287"/>
      <c r="T74" s="288"/>
      <c r="U74" s="607"/>
      <c r="V74" s="354"/>
      <c r="W74" s="472"/>
      <c r="X74" s="287"/>
      <c r="Y74" s="288"/>
      <c r="AA74" s="472"/>
      <c r="AB74" s="287"/>
      <c r="AC74" s="288"/>
    </row>
    <row r="75" spans="1:29" s="359" customFormat="1">
      <c r="A75" s="354"/>
      <c r="B75" s="354"/>
      <c r="C75" s="354"/>
      <c r="D75" s="355"/>
      <c r="E75" s="355"/>
      <c r="F75" s="355"/>
      <c r="G75" s="355"/>
      <c r="H75" s="355"/>
      <c r="I75" s="356"/>
      <c r="J75" s="356"/>
      <c r="K75" s="285"/>
      <c r="L75" s="609"/>
      <c r="M75" s="609"/>
      <c r="N75" s="609"/>
      <c r="O75" s="609"/>
      <c r="P75" s="609"/>
      <c r="Q75" s="609"/>
      <c r="R75" s="617"/>
      <c r="S75" s="287"/>
      <c r="T75" s="288"/>
      <c r="U75" s="439"/>
      <c r="V75" s="354"/>
      <c r="W75" s="291"/>
      <c r="X75" s="289"/>
      <c r="Y75" s="290"/>
      <c r="AA75" s="291"/>
      <c r="AB75" s="289"/>
      <c r="AC75" s="290"/>
    </row>
    <row r="76" spans="1:29" s="359" customFormat="1">
      <c r="A76" s="354"/>
      <c r="B76" s="354"/>
      <c r="C76" s="354"/>
      <c r="D76" s="355"/>
      <c r="E76" s="355"/>
      <c r="F76" s="355"/>
      <c r="G76" s="355"/>
      <c r="H76" s="355"/>
      <c r="I76" s="356"/>
      <c r="J76" s="356"/>
      <c r="K76" s="285"/>
      <c r="L76" s="618"/>
      <c r="M76" s="618"/>
      <c r="N76" s="618"/>
      <c r="O76" s="618"/>
      <c r="P76" s="618"/>
      <c r="Q76" s="618"/>
      <c r="R76" s="618"/>
      <c r="S76" s="400"/>
      <c r="T76" s="400"/>
      <c r="U76" s="354"/>
      <c r="V76" s="354"/>
      <c r="W76" s="358"/>
      <c r="X76" s="356"/>
      <c r="Y76" s="356"/>
      <c r="AA76" s="358"/>
      <c r="AB76" s="356"/>
      <c r="AC76" s="356"/>
    </row>
    <row r="77" spans="1:29" s="359" customFormat="1">
      <c r="B77" s="354"/>
      <c r="C77" s="354"/>
      <c r="D77" s="355"/>
      <c r="E77" s="355"/>
      <c r="F77" s="355"/>
      <c r="G77" s="355"/>
      <c r="H77" s="355"/>
      <c r="I77" s="356"/>
      <c r="J77" s="356"/>
      <c r="K77" s="285"/>
      <c r="L77" s="608"/>
      <c r="M77" s="608"/>
      <c r="N77" s="608"/>
      <c r="O77" s="608"/>
      <c r="P77" s="608"/>
      <c r="Q77" s="608"/>
      <c r="R77" s="608"/>
      <c r="S77" s="401"/>
      <c r="T77" s="401"/>
      <c r="U77" s="354"/>
      <c r="V77" s="354"/>
      <c r="W77" s="358"/>
      <c r="X77" s="356"/>
      <c r="Y77" s="356"/>
      <c r="AA77" s="358"/>
      <c r="AB77" s="356"/>
      <c r="AC77" s="356"/>
    </row>
    <row r="78" spans="1:29" s="359" customFormat="1">
      <c r="B78" s="354"/>
      <c r="C78" s="354"/>
      <c r="D78" s="355"/>
      <c r="E78" s="355"/>
      <c r="F78" s="355"/>
      <c r="G78" s="355"/>
      <c r="H78" s="355"/>
      <c r="I78" s="356"/>
      <c r="J78" s="356"/>
      <c r="K78" s="285"/>
      <c r="L78" s="608"/>
      <c r="M78" s="608"/>
      <c r="N78" s="608"/>
      <c r="O78" s="608"/>
      <c r="P78" s="608"/>
      <c r="Q78" s="608"/>
      <c r="R78" s="608"/>
      <c r="S78" s="401"/>
      <c r="T78" s="401"/>
      <c r="U78" s="354"/>
      <c r="V78" s="354"/>
      <c r="W78" s="358"/>
      <c r="X78" s="356"/>
      <c r="Y78" s="356"/>
      <c r="AA78" s="358"/>
      <c r="AB78" s="356"/>
      <c r="AC78" s="356"/>
    </row>
    <row r="79" spans="1:29" s="359" customFormat="1">
      <c r="B79" s="354"/>
      <c r="C79" s="354"/>
      <c r="D79" s="355"/>
      <c r="E79" s="355"/>
      <c r="F79" s="355"/>
      <c r="G79" s="355"/>
      <c r="H79" s="355"/>
      <c r="I79" s="356"/>
      <c r="J79" s="356"/>
      <c r="K79" s="285"/>
      <c r="L79" s="608"/>
      <c r="M79" s="608"/>
      <c r="N79" s="608"/>
      <c r="O79" s="608"/>
      <c r="P79" s="608"/>
      <c r="Q79" s="608"/>
      <c r="R79" s="608"/>
      <c r="S79" s="401"/>
      <c r="T79" s="401"/>
      <c r="U79" s="354"/>
      <c r="V79" s="354"/>
      <c r="W79" s="358"/>
      <c r="X79" s="356"/>
      <c r="Y79" s="356"/>
      <c r="AA79" s="358"/>
      <c r="AB79" s="356"/>
      <c r="AC79" s="356"/>
    </row>
    <row r="80" spans="1:29" s="359" customFormat="1">
      <c r="B80" s="354"/>
      <c r="C80" s="354"/>
      <c r="D80" s="355"/>
      <c r="E80" s="355"/>
      <c r="F80" s="355"/>
      <c r="G80" s="355"/>
      <c r="H80" s="355"/>
      <c r="I80" s="356"/>
      <c r="J80" s="356"/>
      <c r="K80" s="285"/>
      <c r="L80" s="608"/>
      <c r="M80" s="608"/>
      <c r="N80" s="608"/>
      <c r="O80" s="608"/>
      <c r="P80" s="608"/>
      <c r="Q80" s="608"/>
      <c r="R80" s="608"/>
      <c r="S80" s="401"/>
      <c r="T80" s="401"/>
      <c r="U80" s="354"/>
      <c r="V80" s="354"/>
      <c r="W80" s="358"/>
      <c r="X80" s="356"/>
      <c r="Y80" s="356"/>
      <c r="AA80" s="358"/>
      <c r="AB80" s="356"/>
      <c r="AC80" s="356"/>
    </row>
    <row r="81" spans="1:29" s="359" customFormat="1">
      <c r="B81" s="354"/>
      <c r="C81" s="354"/>
      <c r="D81" s="355"/>
      <c r="E81" s="355"/>
      <c r="F81" s="355"/>
      <c r="G81" s="355"/>
      <c r="H81" s="355"/>
      <c r="I81" s="356"/>
      <c r="J81" s="356"/>
      <c r="K81" s="285"/>
      <c r="L81" s="608"/>
      <c r="M81" s="608"/>
      <c r="N81" s="608"/>
      <c r="O81" s="608"/>
      <c r="P81" s="608"/>
      <c r="Q81" s="608"/>
      <c r="R81" s="608"/>
      <c r="S81" s="401"/>
      <c r="T81" s="401"/>
      <c r="U81" s="354"/>
      <c r="V81" s="354"/>
      <c r="W81" s="358"/>
      <c r="X81" s="356"/>
      <c r="Y81" s="356"/>
      <c r="AA81" s="358"/>
      <c r="AB81" s="356"/>
      <c r="AC81" s="356"/>
    </row>
    <row r="82" spans="1:29" s="359" customFormat="1">
      <c r="B82" s="354"/>
      <c r="C82" s="354"/>
      <c r="D82" s="355"/>
      <c r="E82" s="355"/>
      <c r="F82" s="355"/>
      <c r="G82" s="355"/>
      <c r="H82" s="355"/>
      <c r="I82" s="356"/>
      <c r="J82" s="356"/>
      <c r="K82" s="285"/>
      <c r="L82" s="608"/>
      <c r="M82" s="608"/>
      <c r="N82" s="608"/>
      <c r="O82" s="608"/>
      <c r="P82" s="608"/>
      <c r="Q82" s="608"/>
      <c r="R82" s="608"/>
      <c r="S82" s="401"/>
      <c r="T82" s="401"/>
      <c r="U82" s="354"/>
      <c r="V82" s="354"/>
      <c r="W82" s="358"/>
      <c r="X82" s="356"/>
      <c r="Y82" s="356"/>
      <c r="AA82" s="358"/>
      <c r="AB82" s="356"/>
      <c r="AC82" s="356"/>
    </row>
    <row r="83" spans="1:29" s="359" customFormat="1">
      <c r="B83" s="354"/>
      <c r="C83" s="354"/>
      <c r="D83" s="355"/>
      <c r="E83" s="355"/>
      <c r="F83" s="355"/>
      <c r="G83" s="355"/>
      <c r="H83" s="355"/>
      <c r="I83" s="356"/>
      <c r="J83" s="356"/>
      <c r="K83" s="285"/>
      <c r="L83" s="608"/>
      <c r="M83" s="608"/>
      <c r="N83" s="608"/>
      <c r="O83" s="608"/>
      <c r="P83" s="608"/>
      <c r="Q83" s="608"/>
      <c r="R83" s="608"/>
      <c r="S83" s="401"/>
      <c r="T83" s="401"/>
      <c r="U83" s="354"/>
      <c r="V83" s="354"/>
      <c r="W83" s="358"/>
      <c r="X83" s="356"/>
      <c r="Y83" s="356"/>
      <c r="AA83" s="358"/>
      <c r="AB83" s="356"/>
      <c r="AC83" s="356"/>
    </row>
    <row r="84" spans="1:29" s="359" customFormat="1">
      <c r="B84" s="354"/>
      <c r="C84" s="354"/>
      <c r="D84" s="355"/>
      <c r="E84" s="355"/>
      <c r="F84" s="355"/>
      <c r="G84" s="355"/>
      <c r="H84" s="355"/>
      <c r="I84" s="356"/>
      <c r="J84" s="356"/>
      <c r="K84" s="285"/>
      <c r="L84" s="608"/>
      <c r="M84" s="608"/>
      <c r="N84" s="608"/>
      <c r="O84" s="608"/>
      <c r="P84" s="608"/>
      <c r="Q84" s="608"/>
      <c r="R84" s="608"/>
      <c r="S84" s="401"/>
      <c r="T84" s="401"/>
      <c r="U84" s="354"/>
      <c r="V84" s="354"/>
      <c r="W84" s="358"/>
      <c r="X84" s="356"/>
      <c r="Y84" s="356"/>
      <c r="AA84" s="358"/>
      <c r="AB84" s="356"/>
      <c r="AC84" s="356"/>
    </row>
    <row r="85" spans="1:29" s="359" customFormat="1">
      <c r="B85" s="354"/>
      <c r="C85" s="354"/>
      <c r="D85" s="355"/>
      <c r="E85" s="355"/>
      <c r="F85" s="355"/>
      <c r="G85" s="355"/>
      <c r="H85" s="355"/>
      <c r="I85" s="356"/>
      <c r="J85" s="356"/>
      <c r="K85" s="285"/>
      <c r="L85" s="608"/>
      <c r="M85" s="608"/>
      <c r="N85" s="608"/>
      <c r="O85" s="608"/>
      <c r="P85" s="608"/>
      <c r="Q85" s="608"/>
      <c r="R85" s="608"/>
      <c r="S85" s="401"/>
      <c r="T85" s="401"/>
      <c r="U85" s="354"/>
      <c r="V85" s="354"/>
      <c r="W85" s="358"/>
      <c r="X85" s="356"/>
      <c r="Y85" s="356"/>
      <c r="AA85" s="358"/>
      <c r="AB85" s="356"/>
      <c r="AC85" s="356"/>
    </row>
    <row r="86" spans="1:29" s="359" customFormat="1">
      <c r="B86" s="354"/>
      <c r="C86" s="354"/>
      <c r="D86" s="355"/>
      <c r="E86" s="355"/>
      <c r="F86" s="355"/>
      <c r="G86" s="355"/>
      <c r="H86" s="355"/>
      <c r="I86" s="356"/>
      <c r="J86" s="356"/>
      <c r="K86" s="285"/>
      <c r="L86" s="608"/>
      <c r="M86" s="608"/>
      <c r="N86" s="608"/>
      <c r="O86" s="608"/>
      <c r="P86" s="608"/>
      <c r="Q86" s="608"/>
      <c r="R86" s="608"/>
      <c r="S86" s="401"/>
      <c r="T86" s="401"/>
      <c r="U86" s="354"/>
      <c r="V86" s="354"/>
      <c r="W86" s="358"/>
      <c r="X86" s="356"/>
      <c r="Y86" s="356"/>
      <c r="AA86" s="358"/>
      <c r="AB86" s="356"/>
      <c r="AC86" s="356"/>
    </row>
    <row r="87" spans="1:29" s="359" customFormat="1">
      <c r="B87" s="354"/>
      <c r="C87" s="354"/>
      <c r="D87" s="355"/>
      <c r="E87" s="355"/>
      <c r="F87" s="355"/>
      <c r="G87" s="355"/>
      <c r="H87" s="355"/>
      <c r="I87" s="356"/>
      <c r="J87" s="356"/>
      <c r="K87" s="285"/>
      <c r="L87" s="608"/>
      <c r="M87" s="608"/>
      <c r="N87" s="608"/>
      <c r="O87" s="608"/>
      <c r="P87" s="608"/>
      <c r="Q87" s="608"/>
      <c r="R87" s="608"/>
      <c r="S87" s="401"/>
      <c r="T87" s="401"/>
      <c r="U87" s="354"/>
      <c r="V87" s="354"/>
      <c r="W87" s="358"/>
      <c r="X87" s="356"/>
      <c r="Y87" s="356"/>
      <c r="AA87" s="358"/>
      <c r="AB87" s="356"/>
      <c r="AC87" s="356"/>
    </row>
    <row r="88" spans="1:29">
      <c r="A88" s="359"/>
      <c r="L88" s="608"/>
      <c r="M88" s="608"/>
      <c r="N88" s="608"/>
      <c r="O88" s="608"/>
      <c r="P88" s="608"/>
      <c r="Q88" s="608"/>
      <c r="R88" s="608"/>
      <c r="S88" s="401"/>
      <c r="T88" s="401"/>
    </row>
    <row r="89" spans="1:29">
      <c r="A89" s="359"/>
      <c r="L89" s="608"/>
      <c r="M89" s="608"/>
      <c r="N89" s="608"/>
      <c r="O89" s="608"/>
      <c r="P89" s="608"/>
      <c r="Q89" s="608"/>
      <c r="R89" s="608"/>
      <c r="S89" s="401"/>
      <c r="T89" s="401"/>
    </row>
    <row r="90" spans="1:29">
      <c r="A90" s="359"/>
      <c r="L90" s="608"/>
      <c r="M90" s="608"/>
      <c r="N90" s="608"/>
      <c r="O90" s="608"/>
      <c r="P90" s="608"/>
      <c r="Q90" s="608"/>
      <c r="R90" s="608"/>
      <c r="S90" s="401"/>
      <c r="T90" s="401"/>
    </row>
  </sheetData>
  <sheetProtection algorithmName="SHA-512" hashValue="qfRCPPHCVgoCrB/xDrv26KejQLNiQbUHBqZtplrBe7kJIjHTZkLOCsmQqvaDVUGWPwtRDVqckGquHDC8KidEoA==" saltValue="P1r4cDsejA4L4eHzvKT75Q==" spinCount="100000" sheet="1" objects="1" scenarios="1" selectLockedCells="1"/>
  <mergeCells count="60">
    <mergeCell ref="L89:R89"/>
    <mergeCell ref="L90:R90"/>
    <mergeCell ref="L83:R83"/>
    <mergeCell ref="L84:R84"/>
    <mergeCell ref="L85:R85"/>
    <mergeCell ref="L86:R86"/>
    <mergeCell ref="L87:R87"/>
    <mergeCell ref="L88:R88"/>
    <mergeCell ref="L82:R82"/>
    <mergeCell ref="L71:R71"/>
    <mergeCell ref="L72:R72"/>
    <mergeCell ref="L73:R73"/>
    <mergeCell ref="L74:R74"/>
    <mergeCell ref="L75:R75"/>
    <mergeCell ref="L76:R76"/>
    <mergeCell ref="L77:R77"/>
    <mergeCell ref="L78:R78"/>
    <mergeCell ref="L79:R79"/>
    <mergeCell ref="L80:R80"/>
    <mergeCell ref="L81:R81"/>
    <mergeCell ref="L70:R70"/>
    <mergeCell ref="L59:R59"/>
    <mergeCell ref="L60:R60"/>
    <mergeCell ref="L61:R61"/>
    <mergeCell ref="L62:R62"/>
    <mergeCell ref="L63:R63"/>
    <mergeCell ref="L64:R64"/>
    <mergeCell ref="L65:R65"/>
    <mergeCell ref="L66:R66"/>
    <mergeCell ref="L67:R67"/>
    <mergeCell ref="L68:R68"/>
    <mergeCell ref="L69:R69"/>
    <mergeCell ref="L58:R58"/>
    <mergeCell ref="L47:R47"/>
    <mergeCell ref="L48:R48"/>
    <mergeCell ref="L49:R49"/>
    <mergeCell ref="L50:R50"/>
    <mergeCell ref="L51:R51"/>
    <mergeCell ref="L52:R52"/>
    <mergeCell ref="L53:R53"/>
    <mergeCell ref="L54:R54"/>
    <mergeCell ref="L55:R55"/>
    <mergeCell ref="L56:R56"/>
    <mergeCell ref="L57:R57"/>
    <mergeCell ref="L46:R46"/>
    <mergeCell ref="U25:U74"/>
    <mergeCell ref="L28:R28"/>
    <mergeCell ref="L29:R29"/>
    <mergeCell ref="L30:R30"/>
    <mergeCell ref="L31:R31"/>
    <mergeCell ref="L34:M34"/>
    <mergeCell ref="L35:M35"/>
    <mergeCell ref="L36:M36"/>
    <mergeCell ref="L37:M37"/>
    <mergeCell ref="L38:M38"/>
    <mergeCell ref="L39:M39"/>
    <mergeCell ref="L40:M40"/>
    <mergeCell ref="L41:M41"/>
    <mergeCell ref="L42:M42"/>
    <mergeCell ref="L43:M43"/>
  </mergeCells>
  <conditionalFormatting sqref="D1:T1">
    <cfRule type="expression" dxfId="3" priority="3">
      <formula>LEFT($U$1,8)&lt;&gt;"Brownie_"</formula>
    </cfRule>
  </conditionalFormatting>
  <conditionalFormatting sqref="T1:W1">
    <cfRule type="expression" dxfId="2" priority="2">
      <formula>LEFT($U$1,8)="Brownie_"</formula>
    </cfRule>
  </conditionalFormatting>
  <conditionalFormatting sqref="C1">
    <cfRule type="expression" dxfId="1" priority="1">
      <formula>LEFT($U$1,8)&lt;&gt;"Brownie_"</formula>
    </cfRule>
  </conditionalFormatting>
  <conditionalFormatting sqref="L46:L90 W54:W75 AA4:AA75">
    <cfRule type="duplicateValues" dxfId="0" priority="4"/>
  </conditionalFormatting>
  <pageMargins left="0.5" right="0.3" top="0.3" bottom="0.3" header="0.3" footer="0.3"/>
  <pageSetup scale="75" fitToWidth="2" fitToHeight="0" orientation="portrait" r:id="rId1"/>
  <colBreaks count="1" manualBreakCount="1">
    <brk id="21" max="7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sheetPr>
  <dimension ref="A1:AF104"/>
  <sheetViews>
    <sheetView showGridLines="0" zoomScaleNormal="100" workbookViewId="0">
      <pane ySplit="4" topLeftCell="A5" activePane="bottomLeft" state="frozen"/>
      <selection pane="bottomLeft" activeCell="A5" sqref="A5"/>
    </sheetView>
  </sheetViews>
  <sheetFormatPr defaultColWidth="9.140625" defaultRowHeight="12.75"/>
  <cols>
    <col min="1" max="1" width="10.7109375" style="60" customWidth="1"/>
    <col min="2" max="2" width="41.7109375" style="1" customWidth="1"/>
    <col min="3" max="32" width="3.28515625" style="1" customWidth="1"/>
    <col min="33" max="16384" width="9.140625" style="1"/>
  </cols>
  <sheetData>
    <row r="1" spans="1:32" ht="12.75" customHeight="1">
      <c r="A1" s="559" t="s">
        <v>121</v>
      </c>
      <c r="B1" s="560"/>
      <c r="C1" s="547" t="str">
        <f ca="1">Brownie_1!$U$1</f>
        <v>Brownie_1</v>
      </c>
      <c r="D1" s="547" t="str">
        <f ca="1">Brownie_2!$U$1</f>
        <v>Brownie_2</v>
      </c>
      <c r="E1" s="547" t="str">
        <f ca="1">Brownie_3!$U$1</f>
        <v>Brownie_3</v>
      </c>
      <c r="F1" s="547" t="str">
        <f ca="1">Brownie_4!$U$1</f>
        <v>Brownie_4</v>
      </c>
      <c r="G1" s="547" t="str">
        <f ca="1">Brownie_5!$U$1</f>
        <v>Brownie_5</v>
      </c>
      <c r="H1" s="547" t="str">
        <f ca="1">Brownie_6!$U$1</f>
        <v>Brownie_6</v>
      </c>
      <c r="I1" s="547" t="str">
        <f ca="1">Brownie_7!$U$1</f>
        <v>Brownie_7</v>
      </c>
      <c r="J1" s="547" t="str">
        <f ca="1">Brownie_8!$U$1</f>
        <v>Brownie_8</v>
      </c>
      <c r="K1" s="547" t="str">
        <f ca="1">Brownie_9!$U$1</f>
        <v>Brownie_9</v>
      </c>
      <c r="L1" s="547" t="str">
        <f ca="1">Brownie_10!$U$1</f>
        <v>Brownie_10</v>
      </c>
      <c r="M1" s="547" t="str">
        <f ca="1">Brownie_11!$U$1</f>
        <v>Brownie_11</v>
      </c>
      <c r="N1" s="547" t="str">
        <f ca="1">Brownie_12!$U$1</f>
        <v>Brownie_12</v>
      </c>
      <c r="O1" s="547" t="str">
        <f ca="1">Brownie_13!$U$1</f>
        <v>Brownie_13</v>
      </c>
      <c r="P1" s="547" t="str">
        <f ca="1">Brownie_14!$U$1</f>
        <v>Brownie_14</v>
      </c>
      <c r="Q1" s="547" t="str">
        <f ca="1">Brownie_15!$U$1</f>
        <v>Brownie_15</v>
      </c>
      <c r="R1" s="547" t="str">
        <f ca="1">Brownie_16!$U$1</f>
        <v>Brownie_16</v>
      </c>
      <c r="S1" s="547" t="str">
        <f ca="1">Brownie_17!$U$1</f>
        <v>Brownie_17</v>
      </c>
      <c r="T1" s="547" t="str">
        <f ca="1">Brownie_18!$U$1</f>
        <v>Brownie_18</v>
      </c>
      <c r="U1" s="547" t="str">
        <f ca="1">Brownie_19!$U$1</f>
        <v>Brownie_19</v>
      </c>
      <c r="V1" s="547" t="str">
        <f ca="1">Brownie_20!$U$1</f>
        <v>Brownie_20</v>
      </c>
      <c r="W1" s="547" t="str">
        <f ca="1">Brownie_21!$U$1</f>
        <v>Brownie_21</v>
      </c>
      <c r="X1" s="547" t="str">
        <f ca="1">Brownie_22!$U$1</f>
        <v>Brownie_22</v>
      </c>
      <c r="Y1" s="547" t="str">
        <f ca="1">Brownie_23!$U$1</f>
        <v>Brownie_23</v>
      </c>
      <c r="Z1" s="547" t="str">
        <f ca="1">Brownie_24!$U$1</f>
        <v>Brownie_24</v>
      </c>
      <c r="AA1" s="547" t="str">
        <f ca="1">Brownie_25!$U$1</f>
        <v>Brownie_25</v>
      </c>
      <c r="AB1" s="547" t="str">
        <f ca="1">Brownie_26!$U$1</f>
        <v>Brownie_26</v>
      </c>
      <c r="AC1" s="547" t="str">
        <f ca="1">Brownie_27!$U$1</f>
        <v>Brownie_27</v>
      </c>
      <c r="AD1" s="547" t="str">
        <f ca="1">Brownie_28!$U$1</f>
        <v>Brownie_28</v>
      </c>
      <c r="AE1" s="547" t="str">
        <f ca="1">Brownie_29!$U$1</f>
        <v>Brownie_29</v>
      </c>
      <c r="AF1" s="547" t="str">
        <f ca="1">Brownie_30!$U$1</f>
        <v>Brownie_30</v>
      </c>
    </row>
    <row r="2" spans="1:32" s="491" customFormat="1" ht="12.75" customHeight="1">
      <c r="A2" s="490"/>
      <c r="B2" s="490"/>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row>
    <row r="3" spans="1:32" s="491" customFormat="1" ht="12.75" customHeight="1">
      <c r="A3" s="490"/>
      <c r="B3" s="490"/>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row>
    <row r="4" spans="1:32">
      <c r="A4" s="181" t="s">
        <v>122</v>
      </c>
      <c r="B4" s="421" t="s">
        <v>123</v>
      </c>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row>
    <row r="5" spans="1:32">
      <c r="A5" s="429"/>
      <c r="B5" s="32"/>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row>
    <row r="6" spans="1:32">
      <c r="A6" s="429"/>
      <c r="B6" s="32"/>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row>
    <row r="7" spans="1:32">
      <c r="A7" s="429"/>
      <c r="B7" s="32"/>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row>
    <row r="8" spans="1:32">
      <c r="A8" s="429"/>
      <c r="B8" s="35"/>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row>
    <row r="9" spans="1:32">
      <c r="A9" s="429"/>
      <c r="B9" s="35"/>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row>
    <row r="10" spans="1:32">
      <c r="A10" s="429"/>
      <c r="B10" s="32"/>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row>
    <row r="11" spans="1:32">
      <c r="A11" s="429"/>
      <c r="B11" s="35"/>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row>
    <row r="12" spans="1:32">
      <c r="A12" s="429"/>
      <c r="B12" s="35"/>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row>
    <row r="13" spans="1:32">
      <c r="A13" s="429"/>
      <c r="B13" s="32"/>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row>
    <row r="14" spans="1:32">
      <c r="A14" s="429"/>
      <c r="B14" s="35"/>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row>
    <row r="15" spans="1:32">
      <c r="A15" s="429"/>
      <c r="B15" s="35"/>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row>
    <row r="16" spans="1:32">
      <c r="A16" s="429"/>
      <c r="B16" s="35"/>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row>
    <row r="17" spans="1:32">
      <c r="A17" s="429"/>
      <c r="B17" s="35"/>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8" spans="1:32">
      <c r="A18" s="429"/>
      <c r="B18" s="32"/>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row>
    <row r="19" spans="1:32">
      <c r="A19" s="429"/>
      <c r="B19" s="35"/>
      <c r="C19" s="34"/>
      <c r="D19" s="37"/>
      <c r="E19" s="37"/>
      <c r="F19" s="37"/>
      <c r="G19" s="37"/>
      <c r="H19" s="37"/>
      <c r="I19" s="37"/>
      <c r="J19" s="37"/>
      <c r="K19" s="37"/>
      <c r="L19" s="37"/>
      <c r="M19" s="37"/>
      <c r="N19" s="37"/>
      <c r="O19" s="37"/>
      <c r="P19" s="37"/>
      <c r="Q19" s="37"/>
      <c r="R19" s="34"/>
      <c r="S19" s="37"/>
      <c r="T19" s="37"/>
      <c r="U19" s="37"/>
      <c r="V19" s="37"/>
      <c r="W19" s="37"/>
      <c r="X19" s="37"/>
      <c r="Y19" s="37"/>
      <c r="Z19" s="37"/>
      <c r="AA19" s="37"/>
      <c r="AB19" s="37"/>
      <c r="AC19" s="37"/>
      <c r="AD19" s="37"/>
      <c r="AE19" s="37"/>
      <c r="AF19" s="34"/>
    </row>
    <row r="20" spans="1:32">
      <c r="A20" s="429"/>
      <c r="B20" s="35"/>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row>
    <row r="21" spans="1:32">
      <c r="A21" s="429"/>
      <c r="B21" s="38"/>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row>
    <row r="22" spans="1:32">
      <c r="A22" s="429"/>
      <c r="B22" s="38"/>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row>
    <row r="23" spans="1:32">
      <c r="A23" s="429"/>
      <c r="B23" s="430"/>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row>
    <row r="24" spans="1:32">
      <c r="A24" s="429"/>
      <c r="B24" s="38"/>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2">
      <c r="A25" s="429"/>
      <c r="B25" s="35"/>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r="26" spans="1:32">
      <c r="A26" s="429"/>
      <c r="B26" s="40"/>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r="27" spans="1:32">
      <c r="A27" s="429"/>
      <c r="B27" s="35"/>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r="28" spans="1:32">
      <c r="A28" s="429"/>
      <c r="B28" s="40"/>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r="29" spans="1:32">
      <c r="A29" s="429"/>
      <c r="B29" s="431"/>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r="30" spans="1:32">
      <c r="A30" s="429"/>
      <c r="B30" s="35"/>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r="31" spans="1:32">
      <c r="A31" s="429"/>
      <c r="B31" s="35"/>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r="32" spans="1:32">
      <c r="A32" s="429"/>
      <c r="B32" s="35"/>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r="33" spans="1:32">
      <c r="A33" s="429"/>
      <c r="B33" s="431"/>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r="34" spans="1:32">
      <c r="A34" s="429"/>
      <c r="B34" s="35"/>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r="35" spans="1:32">
      <c r="A35" s="429"/>
      <c r="B35" s="35"/>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r="36" spans="1:32">
      <c r="A36" s="429"/>
      <c r="B36" s="35"/>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r="37" spans="1:32">
      <c r="A37" s="429"/>
      <c r="B37" s="35"/>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r="38" spans="1:32">
      <c r="A38" s="429"/>
      <c r="B38" s="35"/>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r="39" spans="1:32">
      <c r="A39" s="429"/>
      <c r="B39" s="35"/>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r="40" spans="1:32">
      <c r="A40" s="429"/>
      <c r="B40" s="35"/>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r="41" spans="1:32">
      <c r="A41" s="429"/>
      <c r="B41" s="35"/>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r="42" spans="1:32">
      <c r="A42" s="429"/>
      <c r="B42" s="35"/>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r="43" spans="1:32">
      <c r="A43" s="429"/>
      <c r="B43" s="35"/>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r="44" spans="1:32">
      <c r="A44" s="429"/>
      <c r="B44" s="35"/>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row>
    <row r="45" spans="1:32">
      <c r="A45" s="429"/>
      <c r="B45" s="35"/>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row>
    <row r="46" spans="1:32">
      <c r="A46" s="429"/>
      <c r="B46" s="35"/>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row>
    <row r="47" spans="1:32">
      <c r="A47" s="429"/>
      <c r="B47" s="35"/>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row>
    <row r="48" spans="1:32">
      <c r="A48" s="429"/>
      <c r="B48" s="35"/>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row>
    <row r="49" spans="1:32">
      <c r="A49" s="429"/>
      <c r="B49" s="35"/>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row>
    <row r="50" spans="1:32">
      <c r="A50" s="429"/>
      <c r="B50" s="35"/>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row>
    <row r="51" spans="1:32">
      <c r="A51" s="429"/>
      <c r="B51" s="35"/>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row>
    <row r="52" spans="1:32">
      <c r="A52" s="429"/>
      <c r="B52" s="35"/>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row>
    <row r="53" spans="1:32">
      <c r="A53" s="429"/>
      <c r="B53" s="35"/>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row>
    <row r="54" spans="1:32">
      <c r="A54" s="429"/>
      <c r="B54" s="35"/>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row>
    <row r="55" spans="1:32">
      <c r="A55" s="429"/>
      <c r="B55" s="35"/>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row>
    <row r="56" spans="1:32">
      <c r="A56" s="429"/>
      <c r="B56" s="35"/>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row>
    <row r="57" spans="1:32">
      <c r="A57" s="429"/>
      <c r="B57" s="35"/>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row>
    <row r="58" spans="1:32">
      <c r="A58" s="429"/>
      <c r="B58" s="35"/>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row>
    <row r="59" spans="1:32">
      <c r="A59" s="429"/>
      <c r="B59" s="35"/>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row>
    <row r="60" spans="1:32">
      <c r="A60" s="429"/>
      <c r="B60" s="4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row>
    <row r="61" spans="1:32">
      <c r="A61" s="429"/>
      <c r="B61" s="42"/>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row>
    <row r="62" spans="1:32">
      <c r="A62" s="429"/>
      <c r="B62" s="42"/>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row>
    <row r="63" spans="1:32">
      <c r="A63" s="429"/>
      <c r="B63" s="42"/>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row>
    <row r="64" spans="1:32">
      <c r="A64" s="429"/>
      <c r="B64" s="42"/>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row>
    <row r="65" spans="1:32">
      <c r="A65" s="429"/>
      <c r="B65" s="42"/>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row>
    <row r="66" spans="1:32">
      <c r="A66" s="429"/>
      <c r="B66" s="42"/>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row>
    <row r="67" spans="1:32">
      <c r="A67" s="429"/>
      <c r="B67" s="42"/>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row>
    <row r="68" spans="1:32">
      <c r="A68" s="429"/>
      <c r="B68" s="42"/>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row>
    <row r="69" spans="1:32">
      <c r="A69" s="429"/>
      <c r="B69" s="42"/>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row>
    <row r="70" spans="1:32">
      <c r="A70" s="429"/>
      <c r="B70" s="42"/>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row>
    <row r="71" spans="1:32">
      <c r="A71" s="429"/>
      <c r="B71" s="42"/>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row>
    <row r="72" spans="1:32">
      <c r="A72" s="429"/>
      <c r="B72" s="42"/>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row>
    <row r="73" spans="1:32">
      <c r="A73" s="429"/>
      <c r="B73" s="42"/>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row>
    <row r="74" spans="1:32">
      <c r="A74" s="429"/>
      <c r="B74" s="42"/>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row>
    <row r="75" spans="1:32">
      <c r="A75" s="429"/>
      <c r="B75" s="42"/>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row>
    <row r="76" spans="1:32">
      <c r="A76" s="429"/>
      <c r="B76" s="42"/>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row>
    <row r="77" spans="1:32">
      <c r="A77" s="429"/>
      <c r="B77" s="42"/>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row>
    <row r="78" spans="1:32">
      <c r="A78" s="429"/>
      <c r="B78" s="42"/>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c r="A79" s="429"/>
      <c r="B79" s="42"/>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c r="A80" s="429"/>
      <c r="B80" s="42"/>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1:32">
      <c r="A81" s="429"/>
      <c r="B81" s="42"/>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row>
    <row r="82" spans="1:32">
      <c r="A82" s="429"/>
      <c r="B82" s="42"/>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row>
    <row r="83" spans="1:32">
      <c r="A83" s="429"/>
      <c r="B83" s="42"/>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row>
    <row r="84" spans="1:32">
      <c r="A84" s="429"/>
      <c r="B84" s="42"/>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row>
    <row r="85" spans="1:32">
      <c r="A85" s="429"/>
      <c r="B85" s="42"/>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1:32">
      <c r="A86" s="429"/>
      <c r="B86" s="42"/>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row>
    <row r="87" spans="1:32">
      <c r="A87" s="429"/>
      <c r="B87" s="42"/>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row>
    <row r="88" spans="1:32">
      <c r="A88" s="429"/>
      <c r="B88" s="42"/>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row>
    <row r="89" spans="1:32">
      <c r="A89" s="429"/>
      <c r="B89" s="42"/>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row>
    <row r="90" spans="1:32">
      <c r="A90" s="429"/>
      <c r="B90" s="42"/>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row>
    <row r="91" spans="1:32">
      <c r="A91" s="429"/>
      <c r="B91" s="42"/>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row>
    <row r="92" spans="1:32">
      <c r="A92" s="429"/>
      <c r="B92" s="42"/>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row>
    <row r="93" spans="1:32">
      <c r="A93" s="429"/>
      <c r="B93" s="42"/>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row>
    <row r="94" spans="1:32">
      <c r="A94" s="429"/>
      <c r="B94" s="42"/>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row>
    <row r="95" spans="1:32">
      <c r="A95" s="429"/>
      <c r="B95" s="42"/>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row>
    <row r="96" spans="1:32">
      <c r="A96" s="429"/>
      <c r="B96" s="42"/>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row>
    <row r="97" spans="1:32">
      <c r="A97" s="429"/>
      <c r="B97" s="42"/>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row>
    <row r="98" spans="1:32">
      <c r="A98" s="429"/>
      <c r="B98" s="42"/>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row>
    <row r="99" spans="1:32">
      <c r="A99" s="429"/>
      <c r="B99" s="42"/>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row>
    <row r="100" spans="1:32">
      <c r="A100" s="429"/>
      <c r="B100" s="42"/>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1:32">
      <c r="A101" s="429"/>
      <c r="B101" s="42"/>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row>
    <row r="102" spans="1:32">
      <c r="A102" s="429"/>
      <c r="B102" s="42"/>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row>
    <row r="103" spans="1:32">
      <c r="A103" s="429"/>
      <c r="B103" s="42"/>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row>
    <row r="104" spans="1:32">
      <c r="A104" s="429"/>
      <c r="B104" s="42"/>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row>
  </sheetData>
  <sheetProtection algorithmName="SHA-512" hashValue="xxNgn1jxEKueMrZuci6UXwQTyVXTVYs2GXnmhxhuUSo4p6kxg4TAGrFJpd3k49be/SHatYUSn4P1FQEUaVWDcA==" saltValue="UKvAAA+PwEVPzDLRz9D4Lg==" spinCount="100000" sheet="1" objects="1" scenarios="1" selectLockedCells="1"/>
  <mergeCells count="31">
    <mergeCell ref="P1:P4"/>
    <mergeCell ref="Q1:Q4"/>
    <mergeCell ref="R1:R4"/>
    <mergeCell ref="D1:D4"/>
    <mergeCell ref="A1:B1"/>
    <mergeCell ref="AF1:AF4"/>
    <mergeCell ref="AA1:AA4"/>
    <mergeCell ref="T1:T4"/>
    <mergeCell ref="AB1:AB4"/>
    <mergeCell ref="V1:V4"/>
    <mergeCell ref="AC1:AC4"/>
    <mergeCell ref="AD1:AD4"/>
    <mergeCell ref="Z1:Z4"/>
    <mergeCell ref="X1:X4"/>
    <mergeCell ref="Y1:Y4"/>
    <mergeCell ref="S1:S4"/>
    <mergeCell ref="C1:C4"/>
    <mergeCell ref="W1:W4"/>
    <mergeCell ref="U1:U4"/>
    <mergeCell ref="AE1:AE4"/>
    <mergeCell ref="E1:E4"/>
    <mergeCell ref="F1:F4"/>
    <mergeCell ref="G1:G4"/>
    <mergeCell ref="H1:H4"/>
    <mergeCell ref="I1:I4"/>
    <mergeCell ref="J1:J4"/>
    <mergeCell ref="K1:K4"/>
    <mergeCell ref="L1:L4"/>
    <mergeCell ref="M1:M4"/>
    <mergeCell ref="N1:N4"/>
    <mergeCell ref="O1:O4"/>
  </mergeCells>
  <phoneticPr fontId="6" type="noConversion"/>
  <pageMargins left="0.75" right="0.75" top="1" bottom="0.5" header="0.25" footer="0.25"/>
  <pageSetup scale="76" orientation="portrait" r:id="rId1"/>
  <headerFooter alignWithMargins="0">
    <oddHeader>&amp;C&amp;"Arial,Bold"&amp;14BrownieTrax&amp;12
Events Attended - &amp;D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703CA-7A4D-4B0E-9A8A-D5300506D318}">
  <sheetPr>
    <tabColor theme="9" tint="0.59999389629810485"/>
  </sheetPr>
  <dimension ref="A1:CN32"/>
  <sheetViews>
    <sheetView showGridLines="0" zoomScaleNormal="100" workbookViewId="0">
      <pane ySplit="2" topLeftCell="A3" activePane="bottomLeft" state="frozen"/>
      <selection pane="bottomLeft" activeCell="A3" sqref="A3"/>
    </sheetView>
  </sheetViews>
  <sheetFormatPr defaultColWidth="9.140625" defaultRowHeight="12.75"/>
  <cols>
    <col min="1" max="1" width="8.140625" style="330" bestFit="1" customWidth="1"/>
    <col min="2" max="2" width="40.7109375" style="112" customWidth="1"/>
    <col min="3" max="34" width="2.42578125" style="150" customWidth="1"/>
    <col min="35" max="92" width="2.42578125" style="112" customWidth="1"/>
    <col min="93" max="16384" width="9.140625" style="112"/>
  </cols>
  <sheetData>
    <row r="1" spans="1:92" ht="54.75" customHeight="1">
      <c r="A1" s="331"/>
      <c r="B1" s="332"/>
      <c r="C1" s="561" t="str">
        <f ca="1">Brownie_1!$U$1</f>
        <v>Brownie_1</v>
      </c>
      <c r="D1" s="562"/>
      <c r="E1" s="563"/>
      <c r="F1" s="561" t="str">
        <f ca="1">Brownie_2!$U$1</f>
        <v>Brownie_2</v>
      </c>
      <c r="G1" s="562"/>
      <c r="H1" s="563"/>
      <c r="I1" s="561" t="str">
        <f ca="1">Brownie_3!$U$1</f>
        <v>Brownie_3</v>
      </c>
      <c r="J1" s="562"/>
      <c r="K1" s="563"/>
      <c r="L1" s="561" t="str">
        <f ca="1">Brownie_4!$U$1</f>
        <v>Brownie_4</v>
      </c>
      <c r="M1" s="562"/>
      <c r="N1" s="563"/>
      <c r="O1" s="561" t="str">
        <f ca="1">Brownie_5!$U$1</f>
        <v>Brownie_5</v>
      </c>
      <c r="P1" s="562"/>
      <c r="Q1" s="563"/>
      <c r="R1" s="561" t="str">
        <f ca="1">Brownie_6!$U$1</f>
        <v>Brownie_6</v>
      </c>
      <c r="S1" s="562"/>
      <c r="T1" s="563"/>
      <c r="U1" s="561" t="str">
        <f ca="1">Brownie_7!$U$1</f>
        <v>Brownie_7</v>
      </c>
      <c r="V1" s="562"/>
      <c r="W1" s="563"/>
      <c r="X1" s="561" t="str">
        <f ca="1">Brownie_8!$U$1</f>
        <v>Brownie_8</v>
      </c>
      <c r="Y1" s="562"/>
      <c r="Z1" s="563"/>
      <c r="AA1" s="561" t="str">
        <f ca="1">Brownie_9!$U$1</f>
        <v>Brownie_9</v>
      </c>
      <c r="AB1" s="562"/>
      <c r="AC1" s="563"/>
      <c r="AD1" s="561" t="str">
        <f ca="1">Brownie_10!$U$1</f>
        <v>Brownie_10</v>
      </c>
      <c r="AE1" s="562"/>
      <c r="AF1" s="563"/>
      <c r="AG1" s="561" t="str">
        <f ca="1">Brownie_11!$U$1</f>
        <v>Brownie_11</v>
      </c>
      <c r="AH1" s="562"/>
      <c r="AI1" s="563"/>
      <c r="AJ1" s="561" t="str">
        <f ca="1">Brownie_12!$U$1</f>
        <v>Brownie_12</v>
      </c>
      <c r="AK1" s="562"/>
      <c r="AL1" s="563"/>
      <c r="AM1" s="561" t="str">
        <f ca="1">Brownie_13!$U$1</f>
        <v>Brownie_13</v>
      </c>
      <c r="AN1" s="562"/>
      <c r="AO1" s="563"/>
      <c r="AP1" s="561" t="str">
        <f ca="1">Brownie_14!$U$1</f>
        <v>Brownie_14</v>
      </c>
      <c r="AQ1" s="562"/>
      <c r="AR1" s="563"/>
      <c r="AS1" s="561" t="str">
        <f ca="1">Brownie_15!$U$1</f>
        <v>Brownie_15</v>
      </c>
      <c r="AT1" s="562"/>
      <c r="AU1" s="563"/>
      <c r="AV1" s="561" t="str">
        <f ca="1">Brownie_16!$U$1</f>
        <v>Brownie_16</v>
      </c>
      <c r="AW1" s="562"/>
      <c r="AX1" s="563"/>
      <c r="AY1" s="561" t="str">
        <f ca="1">Brownie_17!$U$1</f>
        <v>Brownie_17</v>
      </c>
      <c r="AZ1" s="562"/>
      <c r="BA1" s="563"/>
      <c r="BB1" s="561" t="str">
        <f ca="1">Brownie_18!$U$1</f>
        <v>Brownie_18</v>
      </c>
      <c r="BC1" s="562"/>
      <c r="BD1" s="563"/>
      <c r="BE1" s="561" t="str">
        <f ca="1">Brownie_19!$U$1</f>
        <v>Brownie_19</v>
      </c>
      <c r="BF1" s="562"/>
      <c r="BG1" s="563"/>
      <c r="BH1" s="561" t="str">
        <f ca="1">Brownie_20!$U$1</f>
        <v>Brownie_20</v>
      </c>
      <c r="BI1" s="562"/>
      <c r="BJ1" s="563"/>
      <c r="BK1" s="561" t="str">
        <f ca="1">Brownie_21!$U$1</f>
        <v>Brownie_21</v>
      </c>
      <c r="BL1" s="562"/>
      <c r="BM1" s="563"/>
      <c r="BN1" s="561" t="str">
        <f ca="1">Brownie_22!$U$1</f>
        <v>Brownie_22</v>
      </c>
      <c r="BO1" s="562"/>
      <c r="BP1" s="563"/>
      <c r="BQ1" s="561" t="str">
        <f ca="1">Brownie_23!$U$1</f>
        <v>Brownie_23</v>
      </c>
      <c r="BR1" s="562"/>
      <c r="BS1" s="563"/>
      <c r="BT1" s="561" t="str">
        <f ca="1">Brownie_24!$U$1</f>
        <v>Brownie_24</v>
      </c>
      <c r="BU1" s="562"/>
      <c r="BV1" s="563"/>
      <c r="BW1" s="561" t="str">
        <f ca="1">Brownie_25!$U$1</f>
        <v>Brownie_25</v>
      </c>
      <c r="BX1" s="562"/>
      <c r="BY1" s="563"/>
      <c r="BZ1" s="561" t="str">
        <f ca="1">Brownie_26!$U$1</f>
        <v>Brownie_26</v>
      </c>
      <c r="CA1" s="562"/>
      <c r="CB1" s="563"/>
      <c r="CC1" s="561" t="str">
        <f ca="1">Brownie_27!$U$1</f>
        <v>Brownie_27</v>
      </c>
      <c r="CD1" s="562"/>
      <c r="CE1" s="563"/>
      <c r="CF1" s="561" t="str">
        <f ca="1">Brownie_28!$U$1</f>
        <v>Brownie_28</v>
      </c>
      <c r="CG1" s="562"/>
      <c r="CH1" s="563"/>
      <c r="CI1" s="561" t="str">
        <f ca="1">Brownie_29!$U$1</f>
        <v>Brownie_29</v>
      </c>
      <c r="CJ1" s="562"/>
      <c r="CK1" s="563"/>
      <c r="CL1" s="561" t="str">
        <f ca="1">Brownie_30!$U$1</f>
        <v>Brownie_30</v>
      </c>
      <c r="CM1" s="562"/>
      <c r="CN1" s="563"/>
    </row>
    <row r="2" spans="1:92" ht="27">
      <c r="A2" s="328" t="s">
        <v>122</v>
      </c>
      <c r="B2" s="329" t="s">
        <v>124</v>
      </c>
      <c r="C2" s="336" t="s">
        <v>125</v>
      </c>
      <c r="D2" s="337" t="s">
        <v>126</v>
      </c>
      <c r="E2" s="338" t="s">
        <v>127</v>
      </c>
      <c r="F2" s="339" t="str">
        <f>$C2</f>
        <v>RSVP</v>
      </c>
      <c r="G2" s="340" t="str">
        <f>$D2</f>
        <v>pd</v>
      </c>
      <c r="H2" s="341" t="str">
        <f>$E2</f>
        <v>forms</v>
      </c>
      <c r="I2" s="339" t="str">
        <f>$C2</f>
        <v>RSVP</v>
      </c>
      <c r="J2" s="340" t="str">
        <f>$D2</f>
        <v>pd</v>
      </c>
      <c r="K2" s="341" t="str">
        <f>$E2</f>
        <v>forms</v>
      </c>
      <c r="L2" s="339" t="str">
        <f>$C2</f>
        <v>RSVP</v>
      </c>
      <c r="M2" s="340" t="str">
        <f>$D2</f>
        <v>pd</v>
      </c>
      <c r="N2" s="341" t="str">
        <f>$E2</f>
        <v>forms</v>
      </c>
      <c r="O2" s="339" t="str">
        <f>$C2</f>
        <v>RSVP</v>
      </c>
      <c r="P2" s="340" t="str">
        <f>$D2</f>
        <v>pd</v>
      </c>
      <c r="Q2" s="341" t="str">
        <f>$E2</f>
        <v>forms</v>
      </c>
      <c r="R2" s="339" t="str">
        <f>$C2</f>
        <v>RSVP</v>
      </c>
      <c r="S2" s="340" t="str">
        <f>$D2</f>
        <v>pd</v>
      </c>
      <c r="T2" s="341" t="str">
        <f>$E2</f>
        <v>forms</v>
      </c>
      <c r="U2" s="339" t="str">
        <f>$C2</f>
        <v>RSVP</v>
      </c>
      <c r="V2" s="340" t="str">
        <f>$D2</f>
        <v>pd</v>
      </c>
      <c r="W2" s="341" t="str">
        <f>$E2</f>
        <v>forms</v>
      </c>
      <c r="X2" s="339" t="str">
        <f>$C2</f>
        <v>RSVP</v>
      </c>
      <c r="Y2" s="340" t="str">
        <f>$D2</f>
        <v>pd</v>
      </c>
      <c r="Z2" s="341" t="str">
        <f>$E2</f>
        <v>forms</v>
      </c>
      <c r="AA2" s="339" t="str">
        <f>$C2</f>
        <v>RSVP</v>
      </c>
      <c r="AB2" s="340" t="str">
        <f>$D2</f>
        <v>pd</v>
      </c>
      <c r="AC2" s="341" t="str">
        <f>$E2</f>
        <v>forms</v>
      </c>
      <c r="AD2" s="339" t="str">
        <f>$C2</f>
        <v>RSVP</v>
      </c>
      <c r="AE2" s="340" t="str">
        <f>$D2</f>
        <v>pd</v>
      </c>
      <c r="AF2" s="341" t="str">
        <f>$E2</f>
        <v>forms</v>
      </c>
      <c r="AG2" s="339" t="str">
        <f>$C2</f>
        <v>RSVP</v>
      </c>
      <c r="AH2" s="340" t="str">
        <f>$D2</f>
        <v>pd</v>
      </c>
      <c r="AI2" s="341" t="str">
        <f>$E2</f>
        <v>forms</v>
      </c>
      <c r="AJ2" s="339" t="str">
        <f>$C2</f>
        <v>RSVP</v>
      </c>
      <c r="AK2" s="340" t="str">
        <f>$D2</f>
        <v>pd</v>
      </c>
      <c r="AL2" s="341" t="str">
        <f>$E2</f>
        <v>forms</v>
      </c>
      <c r="AM2" s="339" t="str">
        <f>$C2</f>
        <v>RSVP</v>
      </c>
      <c r="AN2" s="340" t="str">
        <f>$D2</f>
        <v>pd</v>
      </c>
      <c r="AO2" s="341" t="str">
        <f>$E2</f>
        <v>forms</v>
      </c>
      <c r="AP2" s="339" t="str">
        <f>$C2</f>
        <v>RSVP</v>
      </c>
      <c r="AQ2" s="340" t="str">
        <f>$D2</f>
        <v>pd</v>
      </c>
      <c r="AR2" s="341" t="str">
        <f>$E2</f>
        <v>forms</v>
      </c>
      <c r="AS2" s="339" t="str">
        <f>$C2</f>
        <v>RSVP</v>
      </c>
      <c r="AT2" s="340" t="str">
        <f>$D2</f>
        <v>pd</v>
      </c>
      <c r="AU2" s="341" t="str">
        <f>$E2</f>
        <v>forms</v>
      </c>
      <c r="AV2" s="339" t="str">
        <f>$C2</f>
        <v>RSVP</v>
      </c>
      <c r="AW2" s="340" t="str">
        <f>$D2</f>
        <v>pd</v>
      </c>
      <c r="AX2" s="341" t="str">
        <f>$E2</f>
        <v>forms</v>
      </c>
      <c r="AY2" s="339" t="str">
        <f>$C2</f>
        <v>RSVP</v>
      </c>
      <c r="AZ2" s="340" t="str">
        <f>$D2</f>
        <v>pd</v>
      </c>
      <c r="BA2" s="341" t="str">
        <f>$E2</f>
        <v>forms</v>
      </c>
      <c r="BB2" s="339" t="str">
        <f>$C2</f>
        <v>RSVP</v>
      </c>
      <c r="BC2" s="340" t="str">
        <f>$D2</f>
        <v>pd</v>
      </c>
      <c r="BD2" s="341" t="str">
        <f>$E2</f>
        <v>forms</v>
      </c>
      <c r="BE2" s="339" t="str">
        <f>$C2</f>
        <v>RSVP</v>
      </c>
      <c r="BF2" s="340" t="str">
        <f>$D2</f>
        <v>pd</v>
      </c>
      <c r="BG2" s="341" t="str">
        <f>$E2</f>
        <v>forms</v>
      </c>
      <c r="BH2" s="339" t="str">
        <f>$C2</f>
        <v>RSVP</v>
      </c>
      <c r="BI2" s="340" t="str">
        <f>$D2</f>
        <v>pd</v>
      </c>
      <c r="BJ2" s="341" t="str">
        <f>$E2</f>
        <v>forms</v>
      </c>
      <c r="BK2" s="339" t="str">
        <f>$C2</f>
        <v>RSVP</v>
      </c>
      <c r="BL2" s="340" t="str">
        <f>$D2</f>
        <v>pd</v>
      </c>
      <c r="BM2" s="341" t="str">
        <f>$E2</f>
        <v>forms</v>
      </c>
      <c r="BN2" s="339" t="str">
        <f>$C2</f>
        <v>RSVP</v>
      </c>
      <c r="BO2" s="340" t="str">
        <f>$D2</f>
        <v>pd</v>
      </c>
      <c r="BP2" s="341" t="str">
        <f>$E2</f>
        <v>forms</v>
      </c>
      <c r="BQ2" s="339" t="str">
        <f>$C2</f>
        <v>RSVP</v>
      </c>
      <c r="BR2" s="340" t="str">
        <f>$D2</f>
        <v>pd</v>
      </c>
      <c r="BS2" s="341" t="str">
        <f>$E2</f>
        <v>forms</v>
      </c>
      <c r="BT2" s="339" t="str">
        <f>$C2</f>
        <v>RSVP</v>
      </c>
      <c r="BU2" s="340" t="str">
        <f>$D2</f>
        <v>pd</v>
      </c>
      <c r="BV2" s="341" t="str">
        <f>$E2</f>
        <v>forms</v>
      </c>
      <c r="BW2" s="339" t="str">
        <f>$C2</f>
        <v>RSVP</v>
      </c>
      <c r="BX2" s="340" t="str">
        <f>$D2</f>
        <v>pd</v>
      </c>
      <c r="BY2" s="341" t="str">
        <f>$E2</f>
        <v>forms</v>
      </c>
      <c r="BZ2" s="339" t="str">
        <f>$C2</f>
        <v>RSVP</v>
      </c>
      <c r="CA2" s="340" t="str">
        <f>$D2</f>
        <v>pd</v>
      </c>
      <c r="CB2" s="341" t="str">
        <f>$E2</f>
        <v>forms</v>
      </c>
      <c r="CC2" s="339" t="str">
        <f>$C2</f>
        <v>RSVP</v>
      </c>
      <c r="CD2" s="340" t="str">
        <f>$D2</f>
        <v>pd</v>
      </c>
      <c r="CE2" s="341" t="str">
        <f>$E2</f>
        <v>forms</v>
      </c>
      <c r="CF2" s="339" t="str">
        <f>$C2</f>
        <v>RSVP</v>
      </c>
      <c r="CG2" s="340" t="str">
        <f>$D2</f>
        <v>pd</v>
      </c>
      <c r="CH2" s="341" t="str">
        <f>$E2</f>
        <v>forms</v>
      </c>
      <c r="CI2" s="339" t="str">
        <f>$C2</f>
        <v>RSVP</v>
      </c>
      <c r="CJ2" s="340" t="str">
        <f>$D2</f>
        <v>pd</v>
      </c>
      <c r="CK2" s="341" t="str">
        <f>$E2</f>
        <v>forms</v>
      </c>
      <c r="CL2" s="339" t="str">
        <f>$C2</f>
        <v>RSVP</v>
      </c>
      <c r="CM2" s="340" t="str">
        <f>$D2</f>
        <v>pd</v>
      </c>
      <c r="CN2" s="341" t="str">
        <f>$E2</f>
        <v>forms</v>
      </c>
    </row>
    <row r="3" spans="1:92">
      <c r="A3" s="323"/>
      <c r="B3" s="324"/>
      <c r="C3" s="325"/>
      <c r="D3" s="326"/>
      <c r="E3" s="327"/>
      <c r="F3" s="325"/>
      <c r="G3" s="326"/>
      <c r="H3" s="327"/>
      <c r="I3" s="325"/>
      <c r="J3" s="326"/>
      <c r="K3" s="327"/>
      <c r="L3" s="325"/>
      <c r="M3" s="326"/>
      <c r="N3" s="327"/>
      <c r="O3" s="325"/>
      <c r="P3" s="326"/>
      <c r="Q3" s="327"/>
      <c r="R3" s="325"/>
      <c r="S3" s="326"/>
      <c r="T3" s="327"/>
      <c r="U3" s="325"/>
      <c r="V3" s="326"/>
      <c r="W3" s="327"/>
      <c r="X3" s="325"/>
      <c r="Y3" s="326"/>
      <c r="Z3" s="327"/>
      <c r="AA3" s="325"/>
      <c r="AB3" s="326"/>
      <c r="AC3" s="327"/>
      <c r="AD3" s="325"/>
      <c r="AE3" s="326"/>
      <c r="AF3" s="327"/>
      <c r="AG3" s="325"/>
      <c r="AH3" s="326"/>
      <c r="AI3" s="327"/>
      <c r="AJ3" s="325"/>
      <c r="AK3" s="326"/>
      <c r="AL3" s="327"/>
      <c r="AM3" s="325"/>
      <c r="AN3" s="326"/>
      <c r="AO3" s="327"/>
      <c r="AP3" s="325"/>
      <c r="AQ3" s="326"/>
      <c r="AR3" s="327"/>
      <c r="AS3" s="325"/>
      <c r="AT3" s="326"/>
      <c r="AU3" s="327"/>
      <c r="AV3" s="325"/>
      <c r="AW3" s="326"/>
      <c r="AX3" s="327"/>
      <c r="AY3" s="325"/>
      <c r="AZ3" s="326"/>
      <c r="BA3" s="327"/>
      <c r="BB3" s="325"/>
      <c r="BC3" s="326"/>
      <c r="BD3" s="327"/>
      <c r="BE3" s="325"/>
      <c r="BF3" s="326"/>
      <c r="BG3" s="327"/>
      <c r="BH3" s="325"/>
      <c r="BI3" s="326"/>
      <c r="BJ3" s="327"/>
      <c r="BK3" s="325"/>
      <c r="BL3" s="326"/>
      <c r="BM3" s="327"/>
      <c r="BN3" s="325"/>
      <c r="BO3" s="326"/>
      <c r="BP3" s="327"/>
      <c r="BQ3" s="325"/>
      <c r="BR3" s="326"/>
      <c r="BS3" s="327"/>
      <c r="BT3" s="325"/>
      <c r="BU3" s="326"/>
      <c r="BV3" s="327"/>
      <c r="BW3" s="325"/>
      <c r="BX3" s="326"/>
      <c r="BY3" s="327"/>
      <c r="BZ3" s="325"/>
      <c r="CA3" s="326"/>
      <c r="CB3" s="327"/>
      <c r="CC3" s="325"/>
      <c r="CD3" s="326"/>
      <c r="CE3" s="327"/>
      <c r="CF3" s="325"/>
      <c r="CG3" s="326"/>
      <c r="CH3" s="327"/>
      <c r="CI3" s="325"/>
      <c r="CJ3" s="326"/>
      <c r="CK3" s="327"/>
      <c r="CL3" s="325"/>
      <c r="CM3" s="326"/>
      <c r="CN3" s="327"/>
    </row>
    <row r="4" spans="1:92">
      <c r="A4" s="323"/>
      <c r="B4" s="324"/>
      <c r="C4" s="325"/>
      <c r="D4" s="326"/>
      <c r="E4" s="327"/>
      <c r="F4" s="325"/>
      <c r="G4" s="326"/>
      <c r="H4" s="327"/>
      <c r="I4" s="325"/>
      <c r="J4" s="326"/>
      <c r="K4" s="327"/>
      <c r="L4" s="325"/>
      <c r="M4" s="326"/>
      <c r="N4" s="327"/>
      <c r="O4" s="325"/>
      <c r="P4" s="326"/>
      <c r="Q4" s="327"/>
      <c r="R4" s="325"/>
      <c r="S4" s="326"/>
      <c r="T4" s="327"/>
      <c r="U4" s="325"/>
      <c r="V4" s="326"/>
      <c r="W4" s="327"/>
      <c r="X4" s="325"/>
      <c r="Y4" s="326"/>
      <c r="Z4" s="327"/>
      <c r="AA4" s="325"/>
      <c r="AB4" s="326"/>
      <c r="AC4" s="327"/>
      <c r="AD4" s="325"/>
      <c r="AE4" s="326"/>
      <c r="AF4" s="327"/>
      <c r="AG4" s="325"/>
      <c r="AH4" s="326"/>
      <c r="AI4" s="327"/>
      <c r="AJ4" s="325"/>
      <c r="AK4" s="326"/>
      <c r="AL4" s="327"/>
      <c r="AM4" s="325"/>
      <c r="AN4" s="326"/>
      <c r="AO4" s="327"/>
      <c r="AP4" s="325"/>
      <c r="AQ4" s="326"/>
      <c r="AR4" s="327"/>
      <c r="AS4" s="325"/>
      <c r="AT4" s="326"/>
      <c r="AU4" s="327"/>
      <c r="AV4" s="325"/>
      <c r="AW4" s="326"/>
      <c r="AX4" s="327"/>
      <c r="AY4" s="325"/>
      <c r="AZ4" s="326"/>
      <c r="BA4" s="327"/>
      <c r="BB4" s="325"/>
      <c r="BC4" s="326"/>
      <c r="BD4" s="327"/>
      <c r="BE4" s="325"/>
      <c r="BF4" s="326"/>
      <c r="BG4" s="327"/>
      <c r="BH4" s="325"/>
      <c r="BI4" s="326"/>
      <c r="BJ4" s="327"/>
      <c r="BK4" s="325"/>
      <c r="BL4" s="326"/>
      <c r="BM4" s="327"/>
      <c r="BN4" s="325"/>
      <c r="BO4" s="326"/>
      <c r="BP4" s="327"/>
      <c r="BQ4" s="325"/>
      <c r="BR4" s="326"/>
      <c r="BS4" s="327"/>
      <c r="BT4" s="325"/>
      <c r="BU4" s="326"/>
      <c r="BV4" s="327"/>
      <c r="BW4" s="325"/>
      <c r="BX4" s="326"/>
      <c r="BY4" s="327"/>
      <c r="BZ4" s="325"/>
      <c r="CA4" s="326"/>
      <c r="CB4" s="327"/>
      <c r="CC4" s="325"/>
      <c r="CD4" s="326"/>
      <c r="CE4" s="327"/>
      <c r="CF4" s="325"/>
      <c r="CG4" s="326"/>
      <c r="CH4" s="327"/>
      <c r="CI4" s="325"/>
      <c r="CJ4" s="326"/>
      <c r="CK4" s="327"/>
      <c r="CL4" s="325"/>
      <c r="CM4" s="326"/>
      <c r="CN4" s="327"/>
    </row>
    <row r="5" spans="1:92">
      <c r="A5" s="323"/>
      <c r="B5" s="324"/>
      <c r="C5" s="325"/>
      <c r="D5" s="326"/>
      <c r="E5" s="327"/>
      <c r="F5" s="325"/>
      <c r="G5" s="326"/>
      <c r="H5" s="327"/>
      <c r="I5" s="325"/>
      <c r="J5" s="326"/>
      <c r="K5" s="327"/>
      <c r="L5" s="325"/>
      <c r="M5" s="326"/>
      <c r="N5" s="327"/>
      <c r="O5" s="325"/>
      <c r="P5" s="326"/>
      <c r="Q5" s="327"/>
      <c r="R5" s="325"/>
      <c r="S5" s="326"/>
      <c r="T5" s="327"/>
      <c r="U5" s="325"/>
      <c r="V5" s="326"/>
      <c r="W5" s="327"/>
      <c r="X5" s="325"/>
      <c r="Y5" s="326"/>
      <c r="Z5" s="327"/>
      <c r="AA5" s="325"/>
      <c r="AB5" s="326"/>
      <c r="AC5" s="327"/>
      <c r="AD5" s="325"/>
      <c r="AE5" s="326"/>
      <c r="AF5" s="327"/>
      <c r="AG5" s="325"/>
      <c r="AH5" s="326"/>
      <c r="AI5" s="327"/>
      <c r="AJ5" s="325"/>
      <c r="AK5" s="326"/>
      <c r="AL5" s="327"/>
      <c r="AM5" s="325"/>
      <c r="AN5" s="326"/>
      <c r="AO5" s="327"/>
      <c r="AP5" s="325"/>
      <c r="AQ5" s="326"/>
      <c r="AR5" s="327"/>
      <c r="AS5" s="325"/>
      <c r="AT5" s="326"/>
      <c r="AU5" s="327"/>
      <c r="AV5" s="325"/>
      <c r="AW5" s="326"/>
      <c r="AX5" s="327"/>
      <c r="AY5" s="325"/>
      <c r="AZ5" s="326"/>
      <c r="BA5" s="327"/>
      <c r="BB5" s="325"/>
      <c r="BC5" s="326"/>
      <c r="BD5" s="327"/>
      <c r="BE5" s="325"/>
      <c r="BF5" s="326"/>
      <c r="BG5" s="327"/>
      <c r="BH5" s="325"/>
      <c r="BI5" s="326"/>
      <c r="BJ5" s="327"/>
      <c r="BK5" s="325"/>
      <c r="BL5" s="326"/>
      <c r="BM5" s="327"/>
      <c r="BN5" s="325"/>
      <c r="BO5" s="326"/>
      <c r="BP5" s="327"/>
      <c r="BQ5" s="325"/>
      <c r="BR5" s="326"/>
      <c r="BS5" s="327"/>
      <c r="BT5" s="325"/>
      <c r="BU5" s="326"/>
      <c r="BV5" s="327"/>
      <c r="BW5" s="325"/>
      <c r="BX5" s="326"/>
      <c r="BY5" s="327"/>
      <c r="BZ5" s="325"/>
      <c r="CA5" s="326"/>
      <c r="CB5" s="327"/>
      <c r="CC5" s="325"/>
      <c r="CD5" s="326"/>
      <c r="CE5" s="327"/>
      <c r="CF5" s="325"/>
      <c r="CG5" s="326"/>
      <c r="CH5" s="327"/>
      <c r="CI5" s="325"/>
      <c r="CJ5" s="326"/>
      <c r="CK5" s="327"/>
      <c r="CL5" s="325"/>
      <c r="CM5" s="326"/>
      <c r="CN5" s="327"/>
    </row>
    <row r="6" spans="1:92">
      <c r="A6" s="323"/>
      <c r="B6" s="324"/>
      <c r="C6" s="325"/>
      <c r="D6" s="326"/>
      <c r="E6" s="327"/>
      <c r="F6" s="325"/>
      <c r="G6" s="326"/>
      <c r="H6" s="327"/>
      <c r="I6" s="325"/>
      <c r="J6" s="326"/>
      <c r="K6" s="327"/>
      <c r="L6" s="325"/>
      <c r="M6" s="326"/>
      <c r="N6" s="327"/>
      <c r="O6" s="325"/>
      <c r="P6" s="326"/>
      <c r="Q6" s="327"/>
      <c r="R6" s="325"/>
      <c r="S6" s="326"/>
      <c r="T6" s="327"/>
      <c r="U6" s="325"/>
      <c r="V6" s="326"/>
      <c r="W6" s="327"/>
      <c r="X6" s="325"/>
      <c r="Y6" s="326"/>
      <c r="Z6" s="327"/>
      <c r="AA6" s="325"/>
      <c r="AB6" s="326"/>
      <c r="AC6" s="327"/>
      <c r="AD6" s="325"/>
      <c r="AE6" s="326"/>
      <c r="AF6" s="327"/>
      <c r="AG6" s="325"/>
      <c r="AH6" s="326"/>
      <c r="AI6" s="327"/>
      <c r="AJ6" s="325"/>
      <c r="AK6" s="326"/>
      <c r="AL6" s="327"/>
      <c r="AM6" s="325"/>
      <c r="AN6" s="326"/>
      <c r="AO6" s="327"/>
      <c r="AP6" s="325"/>
      <c r="AQ6" s="326"/>
      <c r="AR6" s="327"/>
      <c r="AS6" s="325"/>
      <c r="AT6" s="326"/>
      <c r="AU6" s="327"/>
      <c r="AV6" s="325"/>
      <c r="AW6" s="326"/>
      <c r="AX6" s="327"/>
      <c r="AY6" s="325"/>
      <c r="AZ6" s="326"/>
      <c r="BA6" s="327"/>
      <c r="BB6" s="325"/>
      <c r="BC6" s="326"/>
      <c r="BD6" s="327"/>
      <c r="BE6" s="325"/>
      <c r="BF6" s="326"/>
      <c r="BG6" s="327"/>
      <c r="BH6" s="325"/>
      <c r="BI6" s="326"/>
      <c r="BJ6" s="327"/>
      <c r="BK6" s="325"/>
      <c r="BL6" s="326"/>
      <c r="BM6" s="327"/>
      <c r="BN6" s="325"/>
      <c r="BO6" s="326"/>
      <c r="BP6" s="327"/>
      <c r="BQ6" s="325"/>
      <c r="BR6" s="326"/>
      <c r="BS6" s="327"/>
      <c r="BT6" s="325"/>
      <c r="BU6" s="326"/>
      <c r="BV6" s="327"/>
      <c r="BW6" s="325"/>
      <c r="BX6" s="326"/>
      <c r="BY6" s="327"/>
      <c r="BZ6" s="325"/>
      <c r="CA6" s="326"/>
      <c r="CB6" s="327"/>
      <c r="CC6" s="325"/>
      <c r="CD6" s="326"/>
      <c r="CE6" s="327"/>
      <c r="CF6" s="325"/>
      <c r="CG6" s="326"/>
      <c r="CH6" s="327"/>
      <c r="CI6" s="325"/>
      <c r="CJ6" s="326"/>
      <c r="CK6" s="327"/>
      <c r="CL6" s="325"/>
      <c r="CM6" s="326"/>
      <c r="CN6" s="327"/>
    </row>
    <row r="7" spans="1:92">
      <c r="A7" s="323"/>
      <c r="B7" s="324"/>
      <c r="C7" s="325"/>
      <c r="D7" s="326"/>
      <c r="E7" s="327"/>
      <c r="F7" s="325"/>
      <c r="G7" s="326"/>
      <c r="H7" s="327"/>
      <c r="I7" s="325"/>
      <c r="J7" s="326"/>
      <c r="K7" s="327"/>
      <c r="L7" s="325"/>
      <c r="M7" s="326"/>
      <c r="N7" s="327"/>
      <c r="O7" s="325"/>
      <c r="P7" s="326"/>
      <c r="Q7" s="327"/>
      <c r="R7" s="325"/>
      <c r="S7" s="326"/>
      <c r="T7" s="327"/>
      <c r="U7" s="325"/>
      <c r="V7" s="326"/>
      <c r="W7" s="327"/>
      <c r="X7" s="325"/>
      <c r="Y7" s="326"/>
      <c r="Z7" s="327"/>
      <c r="AA7" s="325"/>
      <c r="AB7" s="326"/>
      <c r="AC7" s="327"/>
      <c r="AD7" s="325"/>
      <c r="AE7" s="326"/>
      <c r="AF7" s="327"/>
      <c r="AG7" s="325"/>
      <c r="AH7" s="326"/>
      <c r="AI7" s="327"/>
      <c r="AJ7" s="325"/>
      <c r="AK7" s="326"/>
      <c r="AL7" s="327"/>
      <c r="AM7" s="325"/>
      <c r="AN7" s="326"/>
      <c r="AO7" s="327"/>
      <c r="AP7" s="325"/>
      <c r="AQ7" s="326"/>
      <c r="AR7" s="327"/>
      <c r="AS7" s="325"/>
      <c r="AT7" s="326"/>
      <c r="AU7" s="327"/>
      <c r="AV7" s="325"/>
      <c r="AW7" s="326"/>
      <c r="AX7" s="327"/>
      <c r="AY7" s="325"/>
      <c r="AZ7" s="326"/>
      <c r="BA7" s="327"/>
      <c r="BB7" s="325"/>
      <c r="BC7" s="326"/>
      <c r="BD7" s="327"/>
      <c r="BE7" s="325"/>
      <c r="BF7" s="326"/>
      <c r="BG7" s="327"/>
      <c r="BH7" s="325"/>
      <c r="BI7" s="326"/>
      <c r="BJ7" s="327"/>
      <c r="BK7" s="325"/>
      <c r="BL7" s="326"/>
      <c r="BM7" s="327"/>
      <c r="BN7" s="325"/>
      <c r="BO7" s="326"/>
      <c r="BP7" s="327"/>
      <c r="BQ7" s="325"/>
      <c r="BR7" s="326"/>
      <c r="BS7" s="327"/>
      <c r="BT7" s="325"/>
      <c r="BU7" s="326"/>
      <c r="BV7" s="327"/>
      <c r="BW7" s="325"/>
      <c r="BX7" s="326"/>
      <c r="BY7" s="327"/>
      <c r="BZ7" s="325"/>
      <c r="CA7" s="326"/>
      <c r="CB7" s="327"/>
      <c r="CC7" s="325"/>
      <c r="CD7" s="326"/>
      <c r="CE7" s="327"/>
      <c r="CF7" s="325"/>
      <c r="CG7" s="326"/>
      <c r="CH7" s="327"/>
      <c r="CI7" s="325"/>
      <c r="CJ7" s="326"/>
      <c r="CK7" s="327"/>
      <c r="CL7" s="325"/>
      <c r="CM7" s="326"/>
      <c r="CN7" s="327"/>
    </row>
    <row r="8" spans="1:92">
      <c r="A8" s="323"/>
      <c r="B8" s="324"/>
      <c r="C8" s="325"/>
      <c r="D8" s="326"/>
      <c r="E8" s="327"/>
      <c r="F8" s="325"/>
      <c r="G8" s="326"/>
      <c r="H8" s="327"/>
      <c r="I8" s="325"/>
      <c r="J8" s="326"/>
      <c r="K8" s="327"/>
      <c r="L8" s="325"/>
      <c r="M8" s="326"/>
      <c r="N8" s="327"/>
      <c r="O8" s="325"/>
      <c r="P8" s="326"/>
      <c r="Q8" s="327"/>
      <c r="R8" s="325"/>
      <c r="S8" s="326"/>
      <c r="T8" s="327"/>
      <c r="U8" s="325"/>
      <c r="V8" s="326"/>
      <c r="W8" s="327"/>
      <c r="X8" s="325"/>
      <c r="Y8" s="326"/>
      <c r="Z8" s="327"/>
      <c r="AA8" s="325"/>
      <c r="AB8" s="326"/>
      <c r="AC8" s="327"/>
      <c r="AD8" s="325"/>
      <c r="AE8" s="326"/>
      <c r="AF8" s="327"/>
      <c r="AG8" s="325"/>
      <c r="AH8" s="326"/>
      <c r="AI8" s="327"/>
      <c r="AJ8" s="325"/>
      <c r="AK8" s="326"/>
      <c r="AL8" s="327"/>
      <c r="AM8" s="325"/>
      <c r="AN8" s="326"/>
      <c r="AO8" s="327"/>
      <c r="AP8" s="325"/>
      <c r="AQ8" s="326"/>
      <c r="AR8" s="327"/>
      <c r="AS8" s="325"/>
      <c r="AT8" s="326"/>
      <c r="AU8" s="327"/>
      <c r="AV8" s="325"/>
      <c r="AW8" s="326"/>
      <c r="AX8" s="327"/>
      <c r="AY8" s="325"/>
      <c r="AZ8" s="326"/>
      <c r="BA8" s="327"/>
      <c r="BB8" s="325"/>
      <c r="BC8" s="326"/>
      <c r="BD8" s="327"/>
      <c r="BE8" s="325"/>
      <c r="BF8" s="326"/>
      <c r="BG8" s="327"/>
      <c r="BH8" s="325"/>
      <c r="BI8" s="326"/>
      <c r="BJ8" s="327"/>
      <c r="BK8" s="325"/>
      <c r="BL8" s="326"/>
      <c r="BM8" s="327"/>
      <c r="BN8" s="325"/>
      <c r="BO8" s="326"/>
      <c r="BP8" s="327"/>
      <c r="BQ8" s="325"/>
      <c r="BR8" s="326"/>
      <c r="BS8" s="327"/>
      <c r="BT8" s="325"/>
      <c r="BU8" s="326"/>
      <c r="BV8" s="327"/>
      <c r="BW8" s="325"/>
      <c r="BX8" s="326"/>
      <c r="BY8" s="327"/>
      <c r="BZ8" s="325"/>
      <c r="CA8" s="326"/>
      <c r="CB8" s="327"/>
      <c r="CC8" s="325"/>
      <c r="CD8" s="326"/>
      <c r="CE8" s="327"/>
      <c r="CF8" s="325"/>
      <c r="CG8" s="326"/>
      <c r="CH8" s="327"/>
      <c r="CI8" s="325"/>
      <c r="CJ8" s="326"/>
      <c r="CK8" s="327"/>
      <c r="CL8" s="325"/>
      <c r="CM8" s="326"/>
      <c r="CN8" s="327"/>
    </row>
    <row r="9" spans="1:92">
      <c r="A9" s="323"/>
      <c r="B9" s="324"/>
      <c r="C9" s="325"/>
      <c r="D9" s="326"/>
      <c r="E9" s="327"/>
      <c r="F9" s="325"/>
      <c r="G9" s="326"/>
      <c r="H9" s="327"/>
      <c r="I9" s="325"/>
      <c r="J9" s="326"/>
      <c r="K9" s="327"/>
      <c r="L9" s="325"/>
      <c r="M9" s="326"/>
      <c r="N9" s="327"/>
      <c r="O9" s="325"/>
      <c r="P9" s="326"/>
      <c r="Q9" s="327"/>
      <c r="R9" s="325"/>
      <c r="S9" s="326"/>
      <c r="T9" s="327"/>
      <c r="U9" s="325"/>
      <c r="V9" s="326"/>
      <c r="W9" s="327"/>
      <c r="X9" s="325"/>
      <c r="Y9" s="326"/>
      <c r="Z9" s="327"/>
      <c r="AA9" s="325"/>
      <c r="AB9" s="326"/>
      <c r="AC9" s="327"/>
      <c r="AD9" s="325"/>
      <c r="AE9" s="326"/>
      <c r="AF9" s="327"/>
      <c r="AG9" s="325"/>
      <c r="AH9" s="326"/>
      <c r="AI9" s="327"/>
      <c r="AJ9" s="325"/>
      <c r="AK9" s="326"/>
      <c r="AL9" s="327"/>
      <c r="AM9" s="325"/>
      <c r="AN9" s="326"/>
      <c r="AO9" s="327"/>
      <c r="AP9" s="325"/>
      <c r="AQ9" s="326"/>
      <c r="AR9" s="327"/>
      <c r="AS9" s="325"/>
      <c r="AT9" s="326"/>
      <c r="AU9" s="327"/>
      <c r="AV9" s="325"/>
      <c r="AW9" s="326"/>
      <c r="AX9" s="327"/>
      <c r="AY9" s="325"/>
      <c r="AZ9" s="326"/>
      <c r="BA9" s="327"/>
      <c r="BB9" s="325"/>
      <c r="BC9" s="326"/>
      <c r="BD9" s="327"/>
      <c r="BE9" s="325"/>
      <c r="BF9" s="326"/>
      <c r="BG9" s="327"/>
      <c r="BH9" s="325"/>
      <c r="BI9" s="326"/>
      <c r="BJ9" s="327"/>
      <c r="BK9" s="325"/>
      <c r="BL9" s="326"/>
      <c r="BM9" s="327"/>
      <c r="BN9" s="325"/>
      <c r="BO9" s="326"/>
      <c r="BP9" s="327"/>
      <c r="BQ9" s="325"/>
      <c r="BR9" s="326"/>
      <c r="BS9" s="327"/>
      <c r="BT9" s="325"/>
      <c r="BU9" s="326"/>
      <c r="BV9" s="327"/>
      <c r="BW9" s="325"/>
      <c r="BX9" s="326"/>
      <c r="BY9" s="327"/>
      <c r="BZ9" s="325"/>
      <c r="CA9" s="326"/>
      <c r="CB9" s="327"/>
      <c r="CC9" s="325"/>
      <c r="CD9" s="326"/>
      <c r="CE9" s="327"/>
      <c r="CF9" s="325"/>
      <c r="CG9" s="326"/>
      <c r="CH9" s="327"/>
      <c r="CI9" s="325"/>
      <c r="CJ9" s="326"/>
      <c r="CK9" s="327"/>
      <c r="CL9" s="325"/>
      <c r="CM9" s="326"/>
      <c r="CN9" s="327"/>
    </row>
    <row r="10" spans="1:92">
      <c r="A10" s="323"/>
      <c r="B10" s="324"/>
      <c r="C10" s="325"/>
      <c r="D10" s="326"/>
      <c r="E10" s="327"/>
      <c r="F10" s="325"/>
      <c r="G10" s="326"/>
      <c r="H10" s="327"/>
      <c r="I10" s="325"/>
      <c r="J10" s="326"/>
      <c r="K10" s="327"/>
      <c r="L10" s="325"/>
      <c r="M10" s="326"/>
      <c r="N10" s="327"/>
      <c r="O10" s="325"/>
      <c r="P10" s="326"/>
      <c r="Q10" s="327"/>
      <c r="R10" s="325"/>
      <c r="S10" s="326"/>
      <c r="T10" s="327"/>
      <c r="U10" s="325"/>
      <c r="V10" s="326"/>
      <c r="W10" s="327"/>
      <c r="X10" s="325"/>
      <c r="Y10" s="326"/>
      <c r="Z10" s="327"/>
      <c r="AA10" s="325"/>
      <c r="AB10" s="326"/>
      <c r="AC10" s="327"/>
      <c r="AD10" s="325"/>
      <c r="AE10" s="326"/>
      <c r="AF10" s="327"/>
      <c r="AG10" s="325"/>
      <c r="AH10" s="326"/>
      <c r="AI10" s="327"/>
      <c r="AJ10" s="325"/>
      <c r="AK10" s="326"/>
      <c r="AL10" s="327"/>
      <c r="AM10" s="325"/>
      <c r="AN10" s="326"/>
      <c r="AO10" s="327"/>
      <c r="AP10" s="325"/>
      <c r="AQ10" s="326"/>
      <c r="AR10" s="327"/>
      <c r="AS10" s="325"/>
      <c r="AT10" s="326"/>
      <c r="AU10" s="327"/>
      <c r="AV10" s="325"/>
      <c r="AW10" s="326"/>
      <c r="AX10" s="327"/>
      <c r="AY10" s="325"/>
      <c r="AZ10" s="326"/>
      <c r="BA10" s="327"/>
      <c r="BB10" s="325"/>
      <c r="BC10" s="326"/>
      <c r="BD10" s="327"/>
      <c r="BE10" s="325"/>
      <c r="BF10" s="326"/>
      <c r="BG10" s="327"/>
      <c r="BH10" s="325"/>
      <c r="BI10" s="326"/>
      <c r="BJ10" s="327"/>
      <c r="BK10" s="325"/>
      <c r="BL10" s="326"/>
      <c r="BM10" s="327"/>
      <c r="BN10" s="325"/>
      <c r="BO10" s="326"/>
      <c r="BP10" s="327"/>
      <c r="BQ10" s="325"/>
      <c r="BR10" s="326"/>
      <c r="BS10" s="327"/>
      <c r="BT10" s="325"/>
      <c r="BU10" s="326"/>
      <c r="BV10" s="327"/>
      <c r="BW10" s="325"/>
      <c r="BX10" s="326"/>
      <c r="BY10" s="327"/>
      <c r="BZ10" s="325"/>
      <c r="CA10" s="326"/>
      <c r="CB10" s="327"/>
      <c r="CC10" s="325"/>
      <c r="CD10" s="326"/>
      <c r="CE10" s="327"/>
      <c r="CF10" s="325"/>
      <c r="CG10" s="326"/>
      <c r="CH10" s="327"/>
      <c r="CI10" s="325"/>
      <c r="CJ10" s="326"/>
      <c r="CK10" s="327"/>
      <c r="CL10" s="325"/>
      <c r="CM10" s="326"/>
      <c r="CN10" s="327"/>
    </row>
    <row r="11" spans="1:92">
      <c r="A11" s="323"/>
      <c r="B11" s="324"/>
      <c r="C11" s="325"/>
      <c r="D11" s="326"/>
      <c r="E11" s="327"/>
      <c r="F11" s="325"/>
      <c r="G11" s="326"/>
      <c r="H11" s="327"/>
      <c r="I11" s="325"/>
      <c r="J11" s="326"/>
      <c r="K11" s="327"/>
      <c r="L11" s="325"/>
      <c r="M11" s="326"/>
      <c r="N11" s="327"/>
      <c r="O11" s="325"/>
      <c r="P11" s="326"/>
      <c r="Q11" s="327"/>
      <c r="R11" s="325"/>
      <c r="S11" s="326"/>
      <c r="T11" s="327"/>
      <c r="U11" s="325"/>
      <c r="V11" s="326"/>
      <c r="W11" s="327"/>
      <c r="X11" s="325"/>
      <c r="Y11" s="326"/>
      <c r="Z11" s="327"/>
      <c r="AA11" s="325"/>
      <c r="AB11" s="326"/>
      <c r="AC11" s="327"/>
      <c r="AD11" s="325"/>
      <c r="AE11" s="326"/>
      <c r="AF11" s="327"/>
      <c r="AG11" s="325"/>
      <c r="AH11" s="326"/>
      <c r="AI11" s="327"/>
      <c r="AJ11" s="325"/>
      <c r="AK11" s="326"/>
      <c r="AL11" s="327"/>
      <c r="AM11" s="325"/>
      <c r="AN11" s="326"/>
      <c r="AO11" s="327"/>
      <c r="AP11" s="325"/>
      <c r="AQ11" s="326"/>
      <c r="AR11" s="327"/>
      <c r="AS11" s="325"/>
      <c r="AT11" s="326"/>
      <c r="AU11" s="327"/>
      <c r="AV11" s="325"/>
      <c r="AW11" s="326"/>
      <c r="AX11" s="327"/>
      <c r="AY11" s="325"/>
      <c r="AZ11" s="326"/>
      <c r="BA11" s="327"/>
      <c r="BB11" s="325"/>
      <c r="BC11" s="326"/>
      <c r="BD11" s="327"/>
      <c r="BE11" s="325"/>
      <c r="BF11" s="326"/>
      <c r="BG11" s="327"/>
      <c r="BH11" s="325"/>
      <c r="BI11" s="326"/>
      <c r="BJ11" s="327"/>
      <c r="BK11" s="325"/>
      <c r="BL11" s="326"/>
      <c r="BM11" s="327"/>
      <c r="BN11" s="325"/>
      <c r="BO11" s="326"/>
      <c r="BP11" s="327"/>
      <c r="BQ11" s="325"/>
      <c r="BR11" s="326"/>
      <c r="BS11" s="327"/>
      <c r="BT11" s="325"/>
      <c r="BU11" s="326"/>
      <c r="BV11" s="327"/>
      <c r="BW11" s="325"/>
      <c r="BX11" s="326"/>
      <c r="BY11" s="327"/>
      <c r="BZ11" s="325"/>
      <c r="CA11" s="326"/>
      <c r="CB11" s="327"/>
      <c r="CC11" s="325"/>
      <c r="CD11" s="326"/>
      <c r="CE11" s="327"/>
      <c r="CF11" s="325"/>
      <c r="CG11" s="326"/>
      <c r="CH11" s="327"/>
      <c r="CI11" s="325"/>
      <c r="CJ11" s="326"/>
      <c r="CK11" s="327"/>
      <c r="CL11" s="325"/>
      <c r="CM11" s="326"/>
      <c r="CN11" s="327"/>
    </row>
    <row r="12" spans="1:92">
      <c r="A12" s="323"/>
      <c r="B12" s="324"/>
      <c r="C12" s="325"/>
      <c r="D12" s="326"/>
      <c r="E12" s="327"/>
      <c r="F12" s="325"/>
      <c r="G12" s="326"/>
      <c r="H12" s="327"/>
      <c r="I12" s="325"/>
      <c r="J12" s="326"/>
      <c r="K12" s="327"/>
      <c r="L12" s="325"/>
      <c r="M12" s="326"/>
      <c r="N12" s="327"/>
      <c r="O12" s="325"/>
      <c r="P12" s="326"/>
      <c r="Q12" s="327"/>
      <c r="R12" s="325"/>
      <c r="S12" s="326"/>
      <c r="T12" s="327"/>
      <c r="U12" s="325"/>
      <c r="V12" s="326"/>
      <c r="W12" s="327"/>
      <c r="X12" s="325"/>
      <c r="Y12" s="326"/>
      <c r="Z12" s="327"/>
      <c r="AA12" s="325"/>
      <c r="AB12" s="326"/>
      <c r="AC12" s="327"/>
      <c r="AD12" s="325"/>
      <c r="AE12" s="326"/>
      <c r="AF12" s="327"/>
      <c r="AG12" s="325"/>
      <c r="AH12" s="326"/>
      <c r="AI12" s="327"/>
      <c r="AJ12" s="325"/>
      <c r="AK12" s="326"/>
      <c r="AL12" s="327"/>
      <c r="AM12" s="325"/>
      <c r="AN12" s="326"/>
      <c r="AO12" s="327"/>
      <c r="AP12" s="325"/>
      <c r="AQ12" s="326"/>
      <c r="AR12" s="327"/>
      <c r="AS12" s="325"/>
      <c r="AT12" s="326"/>
      <c r="AU12" s="327"/>
      <c r="AV12" s="325"/>
      <c r="AW12" s="326"/>
      <c r="AX12" s="327"/>
      <c r="AY12" s="325"/>
      <c r="AZ12" s="326"/>
      <c r="BA12" s="327"/>
      <c r="BB12" s="325"/>
      <c r="BC12" s="326"/>
      <c r="BD12" s="327"/>
      <c r="BE12" s="325"/>
      <c r="BF12" s="326"/>
      <c r="BG12" s="327"/>
      <c r="BH12" s="325"/>
      <c r="BI12" s="326"/>
      <c r="BJ12" s="327"/>
      <c r="BK12" s="325"/>
      <c r="BL12" s="326"/>
      <c r="BM12" s="327"/>
      <c r="BN12" s="325"/>
      <c r="BO12" s="326"/>
      <c r="BP12" s="327"/>
      <c r="BQ12" s="325"/>
      <c r="BR12" s="326"/>
      <c r="BS12" s="327"/>
      <c r="BT12" s="325"/>
      <c r="BU12" s="326"/>
      <c r="BV12" s="327"/>
      <c r="BW12" s="325"/>
      <c r="BX12" s="326"/>
      <c r="BY12" s="327"/>
      <c r="BZ12" s="325"/>
      <c r="CA12" s="326"/>
      <c r="CB12" s="327"/>
      <c r="CC12" s="325"/>
      <c r="CD12" s="326"/>
      <c r="CE12" s="327"/>
      <c r="CF12" s="325"/>
      <c r="CG12" s="326"/>
      <c r="CH12" s="327"/>
      <c r="CI12" s="325"/>
      <c r="CJ12" s="326"/>
      <c r="CK12" s="327"/>
      <c r="CL12" s="325"/>
      <c r="CM12" s="326"/>
      <c r="CN12" s="327"/>
    </row>
    <row r="13" spans="1:92">
      <c r="A13" s="323"/>
      <c r="B13" s="324"/>
      <c r="C13" s="325"/>
      <c r="D13" s="326"/>
      <c r="E13" s="327"/>
      <c r="F13" s="325"/>
      <c r="G13" s="326"/>
      <c r="H13" s="327"/>
      <c r="I13" s="325"/>
      <c r="J13" s="326"/>
      <c r="K13" s="327"/>
      <c r="L13" s="325"/>
      <c r="M13" s="326"/>
      <c r="N13" s="327"/>
      <c r="O13" s="325"/>
      <c r="P13" s="326"/>
      <c r="Q13" s="327"/>
      <c r="R13" s="325"/>
      <c r="S13" s="326"/>
      <c r="T13" s="327"/>
      <c r="U13" s="325"/>
      <c r="V13" s="326"/>
      <c r="W13" s="327"/>
      <c r="X13" s="325"/>
      <c r="Y13" s="326"/>
      <c r="Z13" s="327"/>
      <c r="AA13" s="325"/>
      <c r="AB13" s="326"/>
      <c r="AC13" s="327"/>
      <c r="AD13" s="325"/>
      <c r="AE13" s="326"/>
      <c r="AF13" s="327"/>
      <c r="AG13" s="325"/>
      <c r="AH13" s="326"/>
      <c r="AI13" s="327"/>
      <c r="AJ13" s="325"/>
      <c r="AK13" s="326"/>
      <c r="AL13" s="327"/>
      <c r="AM13" s="325"/>
      <c r="AN13" s="326"/>
      <c r="AO13" s="327"/>
      <c r="AP13" s="325"/>
      <c r="AQ13" s="326"/>
      <c r="AR13" s="327"/>
      <c r="AS13" s="325"/>
      <c r="AT13" s="326"/>
      <c r="AU13" s="327"/>
      <c r="AV13" s="325"/>
      <c r="AW13" s="326"/>
      <c r="AX13" s="327"/>
      <c r="AY13" s="325"/>
      <c r="AZ13" s="326"/>
      <c r="BA13" s="327"/>
      <c r="BB13" s="325"/>
      <c r="BC13" s="326"/>
      <c r="BD13" s="327"/>
      <c r="BE13" s="325"/>
      <c r="BF13" s="326"/>
      <c r="BG13" s="327"/>
      <c r="BH13" s="325"/>
      <c r="BI13" s="326"/>
      <c r="BJ13" s="327"/>
      <c r="BK13" s="325"/>
      <c r="BL13" s="326"/>
      <c r="BM13" s="327"/>
      <c r="BN13" s="325"/>
      <c r="BO13" s="326"/>
      <c r="BP13" s="327"/>
      <c r="BQ13" s="325"/>
      <c r="BR13" s="326"/>
      <c r="BS13" s="327"/>
      <c r="BT13" s="325"/>
      <c r="BU13" s="326"/>
      <c r="BV13" s="327"/>
      <c r="BW13" s="325"/>
      <c r="BX13" s="326"/>
      <c r="BY13" s="327"/>
      <c r="BZ13" s="325"/>
      <c r="CA13" s="326"/>
      <c r="CB13" s="327"/>
      <c r="CC13" s="325"/>
      <c r="CD13" s="326"/>
      <c r="CE13" s="327"/>
      <c r="CF13" s="325"/>
      <c r="CG13" s="326"/>
      <c r="CH13" s="327"/>
      <c r="CI13" s="325"/>
      <c r="CJ13" s="326"/>
      <c r="CK13" s="327"/>
      <c r="CL13" s="325"/>
      <c r="CM13" s="326"/>
      <c r="CN13" s="327"/>
    </row>
    <row r="14" spans="1:92">
      <c r="A14" s="323"/>
      <c r="B14" s="324"/>
      <c r="C14" s="325"/>
      <c r="D14" s="326"/>
      <c r="E14" s="327"/>
      <c r="F14" s="325"/>
      <c r="G14" s="326"/>
      <c r="H14" s="327"/>
      <c r="I14" s="325"/>
      <c r="J14" s="326"/>
      <c r="K14" s="327"/>
      <c r="L14" s="325"/>
      <c r="M14" s="326"/>
      <c r="N14" s="327"/>
      <c r="O14" s="325"/>
      <c r="P14" s="326"/>
      <c r="Q14" s="327"/>
      <c r="R14" s="325"/>
      <c r="S14" s="326"/>
      <c r="T14" s="327"/>
      <c r="U14" s="325"/>
      <c r="V14" s="326"/>
      <c r="W14" s="327"/>
      <c r="X14" s="325"/>
      <c r="Y14" s="326"/>
      <c r="Z14" s="327"/>
      <c r="AA14" s="325"/>
      <c r="AB14" s="326"/>
      <c r="AC14" s="327"/>
      <c r="AD14" s="325"/>
      <c r="AE14" s="326"/>
      <c r="AF14" s="327"/>
      <c r="AG14" s="325"/>
      <c r="AH14" s="326"/>
      <c r="AI14" s="327"/>
      <c r="AJ14" s="325"/>
      <c r="AK14" s="326"/>
      <c r="AL14" s="327"/>
      <c r="AM14" s="325"/>
      <c r="AN14" s="326"/>
      <c r="AO14" s="327"/>
      <c r="AP14" s="325"/>
      <c r="AQ14" s="326"/>
      <c r="AR14" s="327"/>
      <c r="AS14" s="325"/>
      <c r="AT14" s="326"/>
      <c r="AU14" s="327"/>
      <c r="AV14" s="325"/>
      <c r="AW14" s="326"/>
      <c r="AX14" s="327"/>
      <c r="AY14" s="325"/>
      <c r="AZ14" s="326"/>
      <c r="BA14" s="327"/>
      <c r="BB14" s="325"/>
      <c r="BC14" s="326"/>
      <c r="BD14" s="327"/>
      <c r="BE14" s="325"/>
      <c r="BF14" s="326"/>
      <c r="BG14" s="327"/>
      <c r="BH14" s="325"/>
      <c r="BI14" s="326"/>
      <c r="BJ14" s="327"/>
      <c r="BK14" s="325"/>
      <c r="BL14" s="326"/>
      <c r="BM14" s="327"/>
      <c r="BN14" s="325"/>
      <c r="BO14" s="326"/>
      <c r="BP14" s="327"/>
      <c r="BQ14" s="325"/>
      <c r="BR14" s="326"/>
      <c r="BS14" s="327"/>
      <c r="BT14" s="325"/>
      <c r="BU14" s="326"/>
      <c r="BV14" s="327"/>
      <c r="BW14" s="325"/>
      <c r="BX14" s="326"/>
      <c r="BY14" s="327"/>
      <c r="BZ14" s="325"/>
      <c r="CA14" s="326"/>
      <c r="CB14" s="327"/>
      <c r="CC14" s="325"/>
      <c r="CD14" s="326"/>
      <c r="CE14" s="327"/>
      <c r="CF14" s="325"/>
      <c r="CG14" s="326"/>
      <c r="CH14" s="327"/>
      <c r="CI14" s="325"/>
      <c r="CJ14" s="326"/>
      <c r="CK14" s="327"/>
      <c r="CL14" s="325"/>
      <c r="CM14" s="326"/>
      <c r="CN14" s="327"/>
    </row>
    <row r="15" spans="1:92">
      <c r="A15" s="323"/>
      <c r="B15" s="324"/>
      <c r="C15" s="325"/>
      <c r="D15" s="326"/>
      <c r="E15" s="327"/>
      <c r="F15" s="325"/>
      <c r="G15" s="326"/>
      <c r="H15" s="327"/>
      <c r="I15" s="325"/>
      <c r="J15" s="326"/>
      <c r="K15" s="327"/>
      <c r="L15" s="325"/>
      <c r="M15" s="326"/>
      <c r="N15" s="327"/>
      <c r="O15" s="325"/>
      <c r="P15" s="326"/>
      <c r="Q15" s="327"/>
      <c r="R15" s="325"/>
      <c r="S15" s="326"/>
      <c r="T15" s="327"/>
      <c r="U15" s="325"/>
      <c r="V15" s="326"/>
      <c r="W15" s="327"/>
      <c r="X15" s="325"/>
      <c r="Y15" s="326"/>
      <c r="Z15" s="327"/>
      <c r="AA15" s="325"/>
      <c r="AB15" s="326"/>
      <c r="AC15" s="327"/>
      <c r="AD15" s="325"/>
      <c r="AE15" s="326"/>
      <c r="AF15" s="327"/>
      <c r="AG15" s="325"/>
      <c r="AH15" s="326"/>
      <c r="AI15" s="327"/>
      <c r="AJ15" s="325"/>
      <c r="AK15" s="326"/>
      <c r="AL15" s="327"/>
      <c r="AM15" s="325"/>
      <c r="AN15" s="326"/>
      <c r="AO15" s="327"/>
      <c r="AP15" s="325"/>
      <c r="AQ15" s="326"/>
      <c r="AR15" s="327"/>
      <c r="AS15" s="325"/>
      <c r="AT15" s="326"/>
      <c r="AU15" s="327"/>
      <c r="AV15" s="325"/>
      <c r="AW15" s="326"/>
      <c r="AX15" s="327"/>
      <c r="AY15" s="325"/>
      <c r="AZ15" s="326"/>
      <c r="BA15" s="327"/>
      <c r="BB15" s="325"/>
      <c r="BC15" s="326"/>
      <c r="BD15" s="327"/>
      <c r="BE15" s="325"/>
      <c r="BF15" s="326"/>
      <c r="BG15" s="327"/>
      <c r="BH15" s="325"/>
      <c r="BI15" s="326"/>
      <c r="BJ15" s="327"/>
      <c r="BK15" s="325"/>
      <c r="BL15" s="326"/>
      <c r="BM15" s="327"/>
      <c r="BN15" s="325"/>
      <c r="BO15" s="326"/>
      <c r="BP15" s="327"/>
      <c r="BQ15" s="325"/>
      <c r="BR15" s="326"/>
      <c r="BS15" s="327"/>
      <c r="BT15" s="325"/>
      <c r="BU15" s="326"/>
      <c r="BV15" s="327"/>
      <c r="BW15" s="325"/>
      <c r="BX15" s="326"/>
      <c r="BY15" s="327"/>
      <c r="BZ15" s="325"/>
      <c r="CA15" s="326"/>
      <c r="CB15" s="327"/>
      <c r="CC15" s="325"/>
      <c r="CD15" s="326"/>
      <c r="CE15" s="327"/>
      <c r="CF15" s="325"/>
      <c r="CG15" s="326"/>
      <c r="CH15" s="327"/>
      <c r="CI15" s="325"/>
      <c r="CJ15" s="326"/>
      <c r="CK15" s="327"/>
      <c r="CL15" s="325"/>
      <c r="CM15" s="326"/>
      <c r="CN15" s="327"/>
    </row>
    <row r="16" spans="1:92">
      <c r="A16" s="323"/>
      <c r="B16" s="324"/>
      <c r="C16" s="325"/>
      <c r="D16" s="326"/>
      <c r="E16" s="327"/>
      <c r="F16" s="325"/>
      <c r="G16" s="326"/>
      <c r="H16" s="327"/>
      <c r="I16" s="325"/>
      <c r="J16" s="326"/>
      <c r="K16" s="327"/>
      <c r="L16" s="325"/>
      <c r="M16" s="326"/>
      <c r="N16" s="327"/>
      <c r="O16" s="325"/>
      <c r="P16" s="326"/>
      <c r="Q16" s="327"/>
      <c r="R16" s="325"/>
      <c r="S16" s="326"/>
      <c r="T16" s="327"/>
      <c r="U16" s="325"/>
      <c r="V16" s="326"/>
      <c r="W16" s="327"/>
      <c r="X16" s="325"/>
      <c r="Y16" s="326"/>
      <c r="Z16" s="327"/>
      <c r="AA16" s="325"/>
      <c r="AB16" s="326"/>
      <c r="AC16" s="327"/>
      <c r="AD16" s="325"/>
      <c r="AE16" s="326"/>
      <c r="AF16" s="327"/>
      <c r="AG16" s="325"/>
      <c r="AH16" s="326"/>
      <c r="AI16" s="327"/>
      <c r="AJ16" s="325"/>
      <c r="AK16" s="326"/>
      <c r="AL16" s="327"/>
      <c r="AM16" s="325"/>
      <c r="AN16" s="326"/>
      <c r="AO16" s="327"/>
      <c r="AP16" s="325"/>
      <c r="AQ16" s="326"/>
      <c r="AR16" s="327"/>
      <c r="AS16" s="325"/>
      <c r="AT16" s="326"/>
      <c r="AU16" s="327"/>
      <c r="AV16" s="325"/>
      <c r="AW16" s="326"/>
      <c r="AX16" s="327"/>
      <c r="AY16" s="325"/>
      <c r="AZ16" s="326"/>
      <c r="BA16" s="327"/>
      <c r="BB16" s="325"/>
      <c r="BC16" s="326"/>
      <c r="BD16" s="327"/>
      <c r="BE16" s="325"/>
      <c r="BF16" s="326"/>
      <c r="BG16" s="327"/>
      <c r="BH16" s="325"/>
      <c r="BI16" s="326"/>
      <c r="BJ16" s="327"/>
      <c r="BK16" s="325"/>
      <c r="BL16" s="326"/>
      <c r="BM16" s="327"/>
      <c r="BN16" s="325"/>
      <c r="BO16" s="326"/>
      <c r="BP16" s="327"/>
      <c r="BQ16" s="325"/>
      <c r="BR16" s="326"/>
      <c r="BS16" s="327"/>
      <c r="BT16" s="325"/>
      <c r="BU16" s="326"/>
      <c r="BV16" s="327"/>
      <c r="BW16" s="325"/>
      <c r="BX16" s="326"/>
      <c r="BY16" s="327"/>
      <c r="BZ16" s="325"/>
      <c r="CA16" s="326"/>
      <c r="CB16" s="327"/>
      <c r="CC16" s="325"/>
      <c r="CD16" s="326"/>
      <c r="CE16" s="327"/>
      <c r="CF16" s="325"/>
      <c r="CG16" s="326"/>
      <c r="CH16" s="327"/>
      <c r="CI16" s="325"/>
      <c r="CJ16" s="326"/>
      <c r="CK16" s="327"/>
      <c r="CL16" s="325"/>
      <c r="CM16" s="326"/>
      <c r="CN16" s="327"/>
    </row>
    <row r="17" spans="1:92">
      <c r="A17" s="323"/>
      <c r="B17" s="324"/>
      <c r="C17" s="325"/>
      <c r="D17" s="326"/>
      <c r="E17" s="327"/>
      <c r="F17" s="325"/>
      <c r="G17" s="326"/>
      <c r="H17" s="327"/>
      <c r="I17" s="325"/>
      <c r="J17" s="326"/>
      <c r="K17" s="327"/>
      <c r="L17" s="325"/>
      <c r="M17" s="326"/>
      <c r="N17" s="327"/>
      <c r="O17" s="325"/>
      <c r="P17" s="326"/>
      <c r="Q17" s="327"/>
      <c r="R17" s="325"/>
      <c r="S17" s="326"/>
      <c r="T17" s="327"/>
      <c r="U17" s="325"/>
      <c r="V17" s="326"/>
      <c r="W17" s="327"/>
      <c r="X17" s="325"/>
      <c r="Y17" s="326"/>
      <c r="Z17" s="327"/>
      <c r="AA17" s="325"/>
      <c r="AB17" s="326"/>
      <c r="AC17" s="327"/>
      <c r="AD17" s="325"/>
      <c r="AE17" s="326"/>
      <c r="AF17" s="327"/>
      <c r="AG17" s="325"/>
      <c r="AH17" s="326"/>
      <c r="AI17" s="327"/>
      <c r="AJ17" s="325"/>
      <c r="AK17" s="326"/>
      <c r="AL17" s="327"/>
      <c r="AM17" s="325"/>
      <c r="AN17" s="326"/>
      <c r="AO17" s="327"/>
      <c r="AP17" s="325"/>
      <c r="AQ17" s="326"/>
      <c r="AR17" s="327"/>
      <c r="AS17" s="325"/>
      <c r="AT17" s="326"/>
      <c r="AU17" s="327"/>
      <c r="AV17" s="325"/>
      <c r="AW17" s="326"/>
      <c r="AX17" s="327"/>
      <c r="AY17" s="325"/>
      <c r="AZ17" s="326"/>
      <c r="BA17" s="327"/>
      <c r="BB17" s="325"/>
      <c r="BC17" s="326"/>
      <c r="BD17" s="327"/>
      <c r="BE17" s="325"/>
      <c r="BF17" s="326"/>
      <c r="BG17" s="327"/>
      <c r="BH17" s="325"/>
      <c r="BI17" s="326"/>
      <c r="BJ17" s="327"/>
      <c r="BK17" s="325"/>
      <c r="BL17" s="326"/>
      <c r="BM17" s="327"/>
      <c r="BN17" s="325"/>
      <c r="BO17" s="326"/>
      <c r="BP17" s="327"/>
      <c r="BQ17" s="325"/>
      <c r="BR17" s="326"/>
      <c r="BS17" s="327"/>
      <c r="BT17" s="325"/>
      <c r="BU17" s="326"/>
      <c r="BV17" s="327"/>
      <c r="BW17" s="325"/>
      <c r="BX17" s="326"/>
      <c r="BY17" s="327"/>
      <c r="BZ17" s="325"/>
      <c r="CA17" s="326"/>
      <c r="CB17" s="327"/>
      <c r="CC17" s="325"/>
      <c r="CD17" s="326"/>
      <c r="CE17" s="327"/>
      <c r="CF17" s="325"/>
      <c r="CG17" s="326"/>
      <c r="CH17" s="327"/>
      <c r="CI17" s="325"/>
      <c r="CJ17" s="326"/>
      <c r="CK17" s="327"/>
      <c r="CL17" s="325"/>
      <c r="CM17" s="326"/>
      <c r="CN17" s="327"/>
    </row>
    <row r="18" spans="1:92">
      <c r="A18" s="323"/>
      <c r="B18" s="324"/>
      <c r="C18" s="325"/>
      <c r="D18" s="326"/>
      <c r="E18" s="327"/>
      <c r="F18" s="325"/>
      <c r="G18" s="326"/>
      <c r="H18" s="327"/>
      <c r="I18" s="325"/>
      <c r="J18" s="326"/>
      <c r="K18" s="327"/>
      <c r="L18" s="325"/>
      <c r="M18" s="326"/>
      <c r="N18" s="327"/>
      <c r="O18" s="325"/>
      <c r="P18" s="326"/>
      <c r="Q18" s="327"/>
      <c r="R18" s="325"/>
      <c r="S18" s="326"/>
      <c r="T18" s="327"/>
      <c r="U18" s="325"/>
      <c r="V18" s="326"/>
      <c r="W18" s="327"/>
      <c r="X18" s="325"/>
      <c r="Y18" s="326"/>
      <c r="Z18" s="327"/>
      <c r="AA18" s="325"/>
      <c r="AB18" s="326"/>
      <c r="AC18" s="327"/>
      <c r="AD18" s="325"/>
      <c r="AE18" s="326"/>
      <c r="AF18" s="327"/>
      <c r="AG18" s="325"/>
      <c r="AH18" s="326"/>
      <c r="AI18" s="327"/>
      <c r="AJ18" s="325"/>
      <c r="AK18" s="326"/>
      <c r="AL18" s="327"/>
      <c r="AM18" s="325"/>
      <c r="AN18" s="326"/>
      <c r="AO18" s="327"/>
      <c r="AP18" s="325"/>
      <c r="AQ18" s="326"/>
      <c r="AR18" s="327"/>
      <c r="AS18" s="325"/>
      <c r="AT18" s="326"/>
      <c r="AU18" s="327"/>
      <c r="AV18" s="325"/>
      <c r="AW18" s="326"/>
      <c r="AX18" s="327"/>
      <c r="AY18" s="325"/>
      <c r="AZ18" s="326"/>
      <c r="BA18" s="327"/>
      <c r="BB18" s="325"/>
      <c r="BC18" s="326"/>
      <c r="BD18" s="327"/>
      <c r="BE18" s="325"/>
      <c r="BF18" s="326"/>
      <c r="BG18" s="327"/>
      <c r="BH18" s="325"/>
      <c r="BI18" s="326"/>
      <c r="BJ18" s="327"/>
      <c r="BK18" s="325"/>
      <c r="BL18" s="326"/>
      <c r="BM18" s="327"/>
      <c r="BN18" s="325"/>
      <c r="BO18" s="326"/>
      <c r="BP18" s="327"/>
      <c r="BQ18" s="325"/>
      <c r="BR18" s="326"/>
      <c r="BS18" s="327"/>
      <c r="BT18" s="325"/>
      <c r="BU18" s="326"/>
      <c r="BV18" s="327"/>
      <c r="BW18" s="325"/>
      <c r="BX18" s="326"/>
      <c r="BY18" s="327"/>
      <c r="BZ18" s="325"/>
      <c r="CA18" s="326"/>
      <c r="CB18" s="327"/>
      <c r="CC18" s="325"/>
      <c r="CD18" s="326"/>
      <c r="CE18" s="327"/>
      <c r="CF18" s="325"/>
      <c r="CG18" s="326"/>
      <c r="CH18" s="327"/>
      <c r="CI18" s="325"/>
      <c r="CJ18" s="326"/>
      <c r="CK18" s="327"/>
      <c r="CL18" s="325"/>
      <c r="CM18" s="326"/>
      <c r="CN18" s="327"/>
    </row>
    <row r="19" spans="1:92">
      <c r="A19" s="323"/>
      <c r="B19" s="324"/>
      <c r="C19" s="325"/>
      <c r="D19" s="326"/>
      <c r="E19" s="327"/>
      <c r="F19" s="325"/>
      <c r="G19" s="326"/>
      <c r="H19" s="327"/>
      <c r="I19" s="325"/>
      <c r="J19" s="326"/>
      <c r="K19" s="327"/>
      <c r="L19" s="325"/>
      <c r="M19" s="326"/>
      <c r="N19" s="327"/>
      <c r="O19" s="325"/>
      <c r="P19" s="326"/>
      <c r="Q19" s="327"/>
      <c r="R19" s="325"/>
      <c r="S19" s="326"/>
      <c r="T19" s="327"/>
      <c r="U19" s="325"/>
      <c r="V19" s="326"/>
      <c r="W19" s="327"/>
      <c r="X19" s="325"/>
      <c r="Y19" s="326"/>
      <c r="Z19" s="327"/>
      <c r="AA19" s="325"/>
      <c r="AB19" s="326"/>
      <c r="AC19" s="327"/>
      <c r="AD19" s="325"/>
      <c r="AE19" s="326"/>
      <c r="AF19" s="327"/>
      <c r="AG19" s="325"/>
      <c r="AH19" s="326"/>
      <c r="AI19" s="327"/>
      <c r="AJ19" s="325"/>
      <c r="AK19" s="326"/>
      <c r="AL19" s="327"/>
      <c r="AM19" s="325"/>
      <c r="AN19" s="326"/>
      <c r="AO19" s="327"/>
      <c r="AP19" s="325"/>
      <c r="AQ19" s="326"/>
      <c r="AR19" s="327"/>
      <c r="AS19" s="325"/>
      <c r="AT19" s="326"/>
      <c r="AU19" s="327"/>
      <c r="AV19" s="325"/>
      <c r="AW19" s="326"/>
      <c r="AX19" s="327"/>
      <c r="AY19" s="325"/>
      <c r="AZ19" s="326"/>
      <c r="BA19" s="327"/>
      <c r="BB19" s="325"/>
      <c r="BC19" s="326"/>
      <c r="BD19" s="327"/>
      <c r="BE19" s="325"/>
      <c r="BF19" s="326"/>
      <c r="BG19" s="327"/>
      <c r="BH19" s="325"/>
      <c r="BI19" s="326"/>
      <c r="BJ19" s="327"/>
      <c r="BK19" s="325"/>
      <c r="BL19" s="326"/>
      <c r="BM19" s="327"/>
      <c r="BN19" s="325"/>
      <c r="BO19" s="326"/>
      <c r="BP19" s="327"/>
      <c r="BQ19" s="325"/>
      <c r="BR19" s="326"/>
      <c r="BS19" s="327"/>
      <c r="BT19" s="325"/>
      <c r="BU19" s="326"/>
      <c r="BV19" s="327"/>
      <c r="BW19" s="325"/>
      <c r="BX19" s="326"/>
      <c r="BY19" s="327"/>
      <c r="BZ19" s="325"/>
      <c r="CA19" s="326"/>
      <c r="CB19" s="327"/>
      <c r="CC19" s="325"/>
      <c r="CD19" s="326"/>
      <c r="CE19" s="327"/>
      <c r="CF19" s="325"/>
      <c r="CG19" s="326"/>
      <c r="CH19" s="327"/>
      <c r="CI19" s="325"/>
      <c r="CJ19" s="326"/>
      <c r="CK19" s="327"/>
      <c r="CL19" s="325"/>
      <c r="CM19" s="326"/>
      <c r="CN19" s="327"/>
    </row>
    <row r="20" spans="1:92">
      <c r="A20" s="323"/>
      <c r="B20" s="324"/>
      <c r="C20" s="325"/>
      <c r="D20" s="326"/>
      <c r="E20" s="327"/>
      <c r="F20" s="325"/>
      <c r="G20" s="326"/>
      <c r="H20" s="327"/>
      <c r="I20" s="325"/>
      <c r="J20" s="326"/>
      <c r="K20" s="327"/>
      <c r="L20" s="325"/>
      <c r="M20" s="326"/>
      <c r="N20" s="327"/>
      <c r="O20" s="325"/>
      <c r="P20" s="326"/>
      <c r="Q20" s="327"/>
      <c r="R20" s="325"/>
      <c r="S20" s="326"/>
      <c r="T20" s="327"/>
      <c r="U20" s="325"/>
      <c r="V20" s="326"/>
      <c r="W20" s="327"/>
      <c r="X20" s="325"/>
      <c r="Y20" s="326"/>
      <c r="Z20" s="327"/>
      <c r="AA20" s="325"/>
      <c r="AB20" s="326"/>
      <c r="AC20" s="327"/>
      <c r="AD20" s="325"/>
      <c r="AE20" s="326"/>
      <c r="AF20" s="327"/>
      <c r="AG20" s="325"/>
      <c r="AH20" s="326"/>
      <c r="AI20" s="327"/>
      <c r="AJ20" s="325"/>
      <c r="AK20" s="326"/>
      <c r="AL20" s="327"/>
      <c r="AM20" s="325"/>
      <c r="AN20" s="326"/>
      <c r="AO20" s="327"/>
      <c r="AP20" s="325"/>
      <c r="AQ20" s="326"/>
      <c r="AR20" s="327"/>
      <c r="AS20" s="325"/>
      <c r="AT20" s="326"/>
      <c r="AU20" s="327"/>
      <c r="AV20" s="325"/>
      <c r="AW20" s="326"/>
      <c r="AX20" s="327"/>
      <c r="AY20" s="325"/>
      <c r="AZ20" s="326"/>
      <c r="BA20" s="327"/>
      <c r="BB20" s="325"/>
      <c r="BC20" s="326"/>
      <c r="BD20" s="327"/>
      <c r="BE20" s="325"/>
      <c r="BF20" s="326"/>
      <c r="BG20" s="327"/>
      <c r="BH20" s="325"/>
      <c r="BI20" s="326"/>
      <c r="BJ20" s="327"/>
      <c r="BK20" s="325"/>
      <c r="BL20" s="326"/>
      <c r="BM20" s="327"/>
      <c r="BN20" s="325"/>
      <c r="BO20" s="326"/>
      <c r="BP20" s="327"/>
      <c r="BQ20" s="325"/>
      <c r="BR20" s="326"/>
      <c r="BS20" s="327"/>
      <c r="BT20" s="325"/>
      <c r="BU20" s="326"/>
      <c r="BV20" s="327"/>
      <c r="BW20" s="325"/>
      <c r="BX20" s="326"/>
      <c r="BY20" s="327"/>
      <c r="BZ20" s="325"/>
      <c r="CA20" s="326"/>
      <c r="CB20" s="327"/>
      <c r="CC20" s="325"/>
      <c r="CD20" s="326"/>
      <c r="CE20" s="327"/>
      <c r="CF20" s="325"/>
      <c r="CG20" s="326"/>
      <c r="CH20" s="327"/>
      <c r="CI20" s="325"/>
      <c r="CJ20" s="326"/>
      <c r="CK20" s="327"/>
      <c r="CL20" s="325"/>
      <c r="CM20" s="326"/>
      <c r="CN20" s="327"/>
    </row>
    <row r="21" spans="1:92">
      <c r="A21" s="323"/>
      <c r="B21" s="324"/>
      <c r="C21" s="325"/>
      <c r="D21" s="326"/>
      <c r="E21" s="327"/>
      <c r="F21" s="325"/>
      <c r="G21" s="326"/>
      <c r="H21" s="327"/>
      <c r="I21" s="325"/>
      <c r="J21" s="326"/>
      <c r="K21" s="327"/>
      <c r="L21" s="325"/>
      <c r="M21" s="326"/>
      <c r="N21" s="327"/>
      <c r="O21" s="325"/>
      <c r="P21" s="326"/>
      <c r="Q21" s="327"/>
      <c r="R21" s="325"/>
      <c r="S21" s="326"/>
      <c r="T21" s="327"/>
      <c r="U21" s="325"/>
      <c r="V21" s="326"/>
      <c r="W21" s="327"/>
      <c r="X21" s="325"/>
      <c r="Y21" s="326"/>
      <c r="Z21" s="327"/>
      <c r="AA21" s="325"/>
      <c r="AB21" s="326"/>
      <c r="AC21" s="327"/>
      <c r="AD21" s="325"/>
      <c r="AE21" s="326"/>
      <c r="AF21" s="327"/>
      <c r="AG21" s="325"/>
      <c r="AH21" s="326"/>
      <c r="AI21" s="327"/>
      <c r="AJ21" s="325"/>
      <c r="AK21" s="326"/>
      <c r="AL21" s="327"/>
      <c r="AM21" s="325"/>
      <c r="AN21" s="326"/>
      <c r="AO21" s="327"/>
      <c r="AP21" s="325"/>
      <c r="AQ21" s="326"/>
      <c r="AR21" s="327"/>
      <c r="AS21" s="325"/>
      <c r="AT21" s="326"/>
      <c r="AU21" s="327"/>
      <c r="AV21" s="325"/>
      <c r="AW21" s="326"/>
      <c r="AX21" s="327"/>
      <c r="AY21" s="325"/>
      <c r="AZ21" s="326"/>
      <c r="BA21" s="327"/>
      <c r="BB21" s="325"/>
      <c r="BC21" s="326"/>
      <c r="BD21" s="327"/>
      <c r="BE21" s="325"/>
      <c r="BF21" s="326"/>
      <c r="BG21" s="327"/>
      <c r="BH21" s="325"/>
      <c r="BI21" s="326"/>
      <c r="BJ21" s="327"/>
      <c r="BK21" s="325"/>
      <c r="BL21" s="326"/>
      <c r="BM21" s="327"/>
      <c r="BN21" s="325"/>
      <c r="BO21" s="326"/>
      <c r="BP21" s="327"/>
      <c r="BQ21" s="325"/>
      <c r="BR21" s="326"/>
      <c r="BS21" s="327"/>
      <c r="BT21" s="325"/>
      <c r="BU21" s="326"/>
      <c r="BV21" s="327"/>
      <c r="BW21" s="325"/>
      <c r="BX21" s="326"/>
      <c r="BY21" s="327"/>
      <c r="BZ21" s="325"/>
      <c r="CA21" s="326"/>
      <c r="CB21" s="327"/>
      <c r="CC21" s="325"/>
      <c r="CD21" s="326"/>
      <c r="CE21" s="327"/>
      <c r="CF21" s="325"/>
      <c r="CG21" s="326"/>
      <c r="CH21" s="327"/>
      <c r="CI21" s="325"/>
      <c r="CJ21" s="326"/>
      <c r="CK21" s="327"/>
      <c r="CL21" s="325"/>
      <c r="CM21" s="326"/>
      <c r="CN21" s="327"/>
    </row>
    <row r="22" spans="1:92">
      <c r="A22" s="323"/>
      <c r="B22" s="324"/>
      <c r="C22" s="325"/>
      <c r="D22" s="326"/>
      <c r="E22" s="327"/>
      <c r="F22" s="325"/>
      <c r="G22" s="326"/>
      <c r="H22" s="327"/>
      <c r="I22" s="325"/>
      <c r="J22" s="326"/>
      <c r="K22" s="327"/>
      <c r="L22" s="325"/>
      <c r="M22" s="326"/>
      <c r="N22" s="327"/>
      <c r="O22" s="325"/>
      <c r="P22" s="326"/>
      <c r="Q22" s="327"/>
      <c r="R22" s="325"/>
      <c r="S22" s="326"/>
      <c r="T22" s="327"/>
      <c r="U22" s="325"/>
      <c r="V22" s="326"/>
      <c r="W22" s="327"/>
      <c r="X22" s="325"/>
      <c r="Y22" s="326"/>
      <c r="Z22" s="327"/>
      <c r="AA22" s="325"/>
      <c r="AB22" s="326"/>
      <c r="AC22" s="327"/>
      <c r="AD22" s="325"/>
      <c r="AE22" s="326"/>
      <c r="AF22" s="327"/>
      <c r="AG22" s="325"/>
      <c r="AH22" s="326"/>
      <c r="AI22" s="327"/>
      <c r="AJ22" s="325"/>
      <c r="AK22" s="326"/>
      <c r="AL22" s="327"/>
      <c r="AM22" s="325"/>
      <c r="AN22" s="326"/>
      <c r="AO22" s="327"/>
      <c r="AP22" s="325"/>
      <c r="AQ22" s="326"/>
      <c r="AR22" s="327"/>
      <c r="AS22" s="325"/>
      <c r="AT22" s="326"/>
      <c r="AU22" s="327"/>
      <c r="AV22" s="325"/>
      <c r="AW22" s="326"/>
      <c r="AX22" s="327"/>
      <c r="AY22" s="325"/>
      <c r="AZ22" s="326"/>
      <c r="BA22" s="327"/>
      <c r="BB22" s="325"/>
      <c r="BC22" s="326"/>
      <c r="BD22" s="327"/>
      <c r="BE22" s="325"/>
      <c r="BF22" s="326"/>
      <c r="BG22" s="327"/>
      <c r="BH22" s="325"/>
      <c r="BI22" s="326"/>
      <c r="BJ22" s="327"/>
      <c r="BK22" s="325"/>
      <c r="BL22" s="326"/>
      <c r="BM22" s="327"/>
      <c r="BN22" s="325"/>
      <c r="BO22" s="326"/>
      <c r="BP22" s="327"/>
      <c r="BQ22" s="325"/>
      <c r="BR22" s="326"/>
      <c r="BS22" s="327"/>
      <c r="BT22" s="325"/>
      <c r="BU22" s="326"/>
      <c r="BV22" s="327"/>
      <c r="BW22" s="325"/>
      <c r="BX22" s="326"/>
      <c r="BY22" s="327"/>
      <c r="BZ22" s="325"/>
      <c r="CA22" s="326"/>
      <c r="CB22" s="327"/>
      <c r="CC22" s="325"/>
      <c r="CD22" s="326"/>
      <c r="CE22" s="327"/>
      <c r="CF22" s="325"/>
      <c r="CG22" s="326"/>
      <c r="CH22" s="327"/>
      <c r="CI22" s="325"/>
      <c r="CJ22" s="326"/>
      <c r="CK22" s="327"/>
      <c r="CL22" s="325"/>
      <c r="CM22" s="326"/>
      <c r="CN22" s="327"/>
    </row>
    <row r="23" spans="1:92">
      <c r="A23" s="323"/>
      <c r="B23" s="324"/>
      <c r="C23" s="325"/>
      <c r="D23" s="326"/>
      <c r="E23" s="327"/>
      <c r="F23" s="325"/>
      <c r="G23" s="326"/>
      <c r="H23" s="327"/>
      <c r="I23" s="325"/>
      <c r="J23" s="326"/>
      <c r="K23" s="327"/>
      <c r="L23" s="325"/>
      <c r="M23" s="326"/>
      <c r="N23" s="327"/>
      <c r="O23" s="325"/>
      <c r="P23" s="326"/>
      <c r="Q23" s="327"/>
      <c r="R23" s="325"/>
      <c r="S23" s="326"/>
      <c r="T23" s="327"/>
      <c r="U23" s="325"/>
      <c r="V23" s="326"/>
      <c r="W23" s="327"/>
      <c r="X23" s="325"/>
      <c r="Y23" s="326"/>
      <c r="Z23" s="327"/>
      <c r="AA23" s="325"/>
      <c r="AB23" s="326"/>
      <c r="AC23" s="327"/>
      <c r="AD23" s="325"/>
      <c r="AE23" s="326"/>
      <c r="AF23" s="327"/>
      <c r="AG23" s="325"/>
      <c r="AH23" s="326"/>
      <c r="AI23" s="327"/>
      <c r="AJ23" s="325"/>
      <c r="AK23" s="326"/>
      <c r="AL23" s="327"/>
      <c r="AM23" s="325"/>
      <c r="AN23" s="326"/>
      <c r="AO23" s="327"/>
      <c r="AP23" s="325"/>
      <c r="AQ23" s="326"/>
      <c r="AR23" s="327"/>
      <c r="AS23" s="325"/>
      <c r="AT23" s="326"/>
      <c r="AU23" s="327"/>
      <c r="AV23" s="325"/>
      <c r="AW23" s="326"/>
      <c r="AX23" s="327"/>
      <c r="AY23" s="325"/>
      <c r="AZ23" s="326"/>
      <c r="BA23" s="327"/>
      <c r="BB23" s="325"/>
      <c r="BC23" s="326"/>
      <c r="BD23" s="327"/>
      <c r="BE23" s="325"/>
      <c r="BF23" s="326"/>
      <c r="BG23" s="327"/>
      <c r="BH23" s="325"/>
      <c r="BI23" s="326"/>
      <c r="BJ23" s="327"/>
      <c r="BK23" s="325"/>
      <c r="BL23" s="326"/>
      <c r="BM23" s="327"/>
      <c r="BN23" s="325"/>
      <c r="BO23" s="326"/>
      <c r="BP23" s="327"/>
      <c r="BQ23" s="325"/>
      <c r="BR23" s="326"/>
      <c r="BS23" s="327"/>
      <c r="BT23" s="325"/>
      <c r="BU23" s="326"/>
      <c r="BV23" s="327"/>
      <c r="BW23" s="325"/>
      <c r="BX23" s="326"/>
      <c r="BY23" s="327"/>
      <c r="BZ23" s="325"/>
      <c r="CA23" s="326"/>
      <c r="CB23" s="327"/>
      <c r="CC23" s="325"/>
      <c r="CD23" s="326"/>
      <c r="CE23" s="327"/>
      <c r="CF23" s="325"/>
      <c r="CG23" s="326"/>
      <c r="CH23" s="327"/>
      <c r="CI23" s="325"/>
      <c r="CJ23" s="326"/>
      <c r="CK23" s="327"/>
      <c r="CL23" s="325"/>
      <c r="CM23" s="326"/>
      <c r="CN23" s="327"/>
    </row>
    <row r="24" spans="1:92">
      <c r="A24" s="323"/>
      <c r="B24" s="324"/>
      <c r="C24" s="325"/>
      <c r="D24" s="326"/>
      <c r="E24" s="327"/>
      <c r="F24" s="325"/>
      <c r="G24" s="326"/>
      <c r="H24" s="327"/>
      <c r="I24" s="325"/>
      <c r="J24" s="326"/>
      <c r="K24" s="327"/>
      <c r="L24" s="325"/>
      <c r="M24" s="326"/>
      <c r="N24" s="327"/>
      <c r="O24" s="325"/>
      <c r="P24" s="326"/>
      <c r="Q24" s="327"/>
      <c r="R24" s="325"/>
      <c r="S24" s="326"/>
      <c r="T24" s="327"/>
      <c r="U24" s="325"/>
      <c r="V24" s="326"/>
      <c r="W24" s="327"/>
      <c r="X24" s="325"/>
      <c r="Y24" s="326"/>
      <c r="Z24" s="327"/>
      <c r="AA24" s="325"/>
      <c r="AB24" s="326"/>
      <c r="AC24" s="327"/>
      <c r="AD24" s="325"/>
      <c r="AE24" s="326"/>
      <c r="AF24" s="327"/>
      <c r="AG24" s="325"/>
      <c r="AH24" s="326"/>
      <c r="AI24" s="327"/>
      <c r="AJ24" s="325"/>
      <c r="AK24" s="326"/>
      <c r="AL24" s="327"/>
      <c r="AM24" s="325"/>
      <c r="AN24" s="326"/>
      <c r="AO24" s="327"/>
      <c r="AP24" s="325"/>
      <c r="AQ24" s="326"/>
      <c r="AR24" s="327"/>
      <c r="AS24" s="325"/>
      <c r="AT24" s="326"/>
      <c r="AU24" s="327"/>
      <c r="AV24" s="325"/>
      <c r="AW24" s="326"/>
      <c r="AX24" s="327"/>
      <c r="AY24" s="325"/>
      <c r="AZ24" s="326"/>
      <c r="BA24" s="327"/>
      <c r="BB24" s="325"/>
      <c r="BC24" s="326"/>
      <c r="BD24" s="327"/>
      <c r="BE24" s="325"/>
      <c r="BF24" s="326"/>
      <c r="BG24" s="327"/>
      <c r="BH24" s="325"/>
      <c r="BI24" s="326"/>
      <c r="BJ24" s="327"/>
      <c r="BK24" s="325"/>
      <c r="BL24" s="326"/>
      <c r="BM24" s="327"/>
      <c r="BN24" s="325"/>
      <c r="BO24" s="326"/>
      <c r="BP24" s="327"/>
      <c r="BQ24" s="325"/>
      <c r="BR24" s="326"/>
      <c r="BS24" s="327"/>
      <c r="BT24" s="325"/>
      <c r="BU24" s="326"/>
      <c r="BV24" s="327"/>
      <c r="BW24" s="325"/>
      <c r="BX24" s="326"/>
      <c r="BY24" s="327"/>
      <c r="BZ24" s="325"/>
      <c r="CA24" s="326"/>
      <c r="CB24" s="327"/>
      <c r="CC24" s="325"/>
      <c r="CD24" s="326"/>
      <c r="CE24" s="327"/>
      <c r="CF24" s="325"/>
      <c r="CG24" s="326"/>
      <c r="CH24" s="327"/>
      <c r="CI24" s="325"/>
      <c r="CJ24" s="326"/>
      <c r="CK24" s="327"/>
      <c r="CL24" s="325"/>
      <c r="CM24" s="326"/>
      <c r="CN24" s="327"/>
    </row>
    <row r="25" spans="1:92">
      <c r="A25" s="323"/>
      <c r="B25" s="324"/>
      <c r="C25" s="325"/>
      <c r="D25" s="326"/>
      <c r="E25" s="327"/>
      <c r="F25" s="325"/>
      <c r="G25" s="326"/>
      <c r="H25" s="327"/>
      <c r="I25" s="325"/>
      <c r="J25" s="326"/>
      <c r="K25" s="327"/>
      <c r="L25" s="325"/>
      <c r="M25" s="326"/>
      <c r="N25" s="327"/>
      <c r="O25" s="325"/>
      <c r="P25" s="326"/>
      <c r="Q25" s="327"/>
      <c r="R25" s="325"/>
      <c r="S25" s="326"/>
      <c r="T25" s="327"/>
      <c r="U25" s="325"/>
      <c r="V25" s="326"/>
      <c r="W25" s="327"/>
      <c r="X25" s="325"/>
      <c r="Y25" s="326"/>
      <c r="Z25" s="327"/>
      <c r="AA25" s="325"/>
      <c r="AB25" s="326"/>
      <c r="AC25" s="327"/>
      <c r="AD25" s="325"/>
      <c r="AE25" s="326"/>
      <c r="AF25" s="327"/>
      <c r="AG25" s="325"/>
      <c r="AH25" s="326"/>
      <c r="AI25" s="327"/>
      <c r="AJ25" s="325"/>
      <c r="AK25" s="326"/>
      <c r="AL25" s="327"/>
      <c r="AM25" s="325"/>
      <c r="AN25" s="326"/>
      <c r="AO25" s="327"/>
      <c r="AP25" s="325"/>
      <c r="AQ25" s="326"/>
      <c r="AR25" s="327"/>
      <c r="AS25" s="325"/>
      <c r="AT25" s="326"/>
      <c r="AU25" s="327"/>
      <c r="AV25" s="325"/>
      <c r="AW25" s="326"/>
      <c r="AX25" s="327"/>
      <c r="AY25" s="325"/>
      <c r="AZ25" s="326"/>
      <c r="BA25" s="327"/>
      <c r="BB25" s="325"/>
      <c r="BC25" s="326"/>
      <c r="BD25" s="327"/>
      <c r="BE25" s="325"/>
      <c r="BF25" s="326"/>
      <c r="BG25" s="327"/>
      <c r="BH25" s="325"/>
      <c r="BI25" s="326"/>
      <c r="BJ25" s="327"/>
      <c r="BK25" s="325"/>
      <c r="BL25" s="326"/>
      <c r="BM25" s="327"/>
      <c r="BN25" s="325"/>
      <c r="BO25" s="326"/>
      <c r="BP25" s="327"/>
      <c r="BQ25" s="325"/>
      <c r="BR25" s="326"/>
      <c r="BS25" s="327"/>
      <c r="BT25" s="325"/>
      <c r="BU25" s="326"/>
      <c r="BV25" s="327"/>
      <c r="BW25" s="325"/>
      <c r="BX25" s="326"/>
      <c r="BY25" s="327"/>
      <c r="BZ25" s="325"/>
      <c r="CA25" s="326"/>
      <c r="CB25" s="327"/>
      <c r="CC25" s="325"/>
      <c r="CD25" s="326"/>
      <c r="CE25" s="327"/>
      <c r="CF25" s="325"/>
      <c r="CG25" s="326"/>
      <c r="CH25" s="327"/>
      <c r="CI25" s="325"/>
      <c r="CJ25" s="326"/>
      <c r="CK25" s="327"/>
      <c r="CL25" s="325"/>
      <c r="CM25" s="326"/>
      <c r="CN25" s="327"/>
    </row>
    <row r="26" spans="1:92">
      <c r="A26" s="323"/>
      <c r="B26" s="324"/>
      <c r="C26" s="325"/>
      <c r="D26" s="326"/>
      <c r="E26" s="327"/>
      <c r="F26" s="325"/>
      <c r="G26" s="326"/>
      <c r="H26" s="327"/>
      <c r="I26" s="325"/>
      <c r="J26" s="326"/>
      <c r="K26" s="327"/>
      <c r="L26" s="325"/>
      <c r="M26" s="326"/>
      <c r="N26" s="327"/>
      <c r="O26" s="325"/>
      <c r="P26" s="326"/>
      <c r="Q26" s="327"/>
      <c r="R26" s="325"/>
      <c r="S26" s="326"/>
      <c r="T26" s="327"/>
      <c r="U26" s="325"/>
      <c r="V26" s="326"/>
      <c r="W26" s="327"/>
      <c r="X26" s="325"/>
      <c r="Y26" s="326"/>
      <c r="Z26" s="327"/>
      <c r="AA26" s="325"/>
      <c r="AB26" s="326"/>
      <c r="AC26" s="327"/>
      <c r="AD26" s="325"/>
      <c r="AE26" s="326"/>
      <c r="AF26" s="327"/>
      <c r="AG26" s="325"/>
      <c r="AH26" s="326"/>
      <c r="AI26" s="327"/>
      <c r="AJ26" s="325"/>
      <c r="AK26" s="326"/>
      <c r="AL26" s="327"/>
      <c r="AM26" s="325"/>
      <c r="AN26" s="326"/>
      <c r="AO26" s="327"/>
      <c r="AP26" s="325"/>
      <c r="AQ26" s="326"/>
      <c r="AR26" s="327"/>
      <c r="AS26" s="325"/>
      <c r="AT26" s="326"/>
      <c r="AU26" s="327"/>
      <c r="AV26" s="325"/>
      <c r="AW26" s="326"/>
      <c r="AX26" s="327"/>
      <c r="AY26" s="325"/>
      <c r="AZ26" s="326"/>
      <c r="BA26" s="327"/>
      <c r="BB26" s="325"/>
      <c r="BC26" s="326"/>
      <c r="BD26" s="327"/>
      <c r="BE26" s="325"/>
      <c r="BF26" s="326"/>
      <c r="BG26" s="327"/>
      <c r="BH26" s="325"/>
      <c r="BI26" s="326"/>
      <c r="BJ26" s="327"/>
      <c r="BK26" s="325"/>
      <c r="BL26" s="326"/>
      <c r="BM26" s="327"/>
      <c r="BN26" s="325"/>
      <c r="BO26" s="326"/>
      <c r="BP26" s="327"/>
      <c r="BQ26" s="325"/>
      <c r="BR26" s="326"/>
      <c r="BS26" s="327"/>
      <c r="BT26" s="325"/>
      <c r="BU26" s="326"/>
      <c r="BV26" s="327"/>
      <c r="BW26" s="325"/>
      <c r="BX26" s="326"/>
      <c r="BY26" s="327"/>
      <c r="BZ26" s="325"/>
      <c r="CA26" s="326"/>
      <c r="CB26" s="327"/>
      <c r="CC26" s="325"/>
      <c r="CD26" s="326"/>
      <c r="CE26" s="327"/>
      <c r="CF26" s="325"/>
      <c r="CG26" s="326"/>
      <c r="CH26" s="327"/>
      <c r="CI26" s="325"/>
      <c r="CJ26" s="326"/>
      <c r="CK26" s="327"/>
      <c r="CL26" s="325"/>
      <c r="CM26" s="326"/>
      <c r="CN26" s="327"/>
    </row>
    <row r="27" spans="1:92">
      <c r="A27" s="323"/>
      <c r="B27" s="324"/>
      <c r="C27" s="325"/>
      <c r="D27" s="326"/>
      <c r="E27" s="327"/>
      <c r="F27" s="325"/>
      <c r="G27" s="326"/>
      <c r="H27" s="327"/>
      <c r="I27" s="325"/>
      <c r="J27" s="326"/>
      <c r="K27" s="327"/>
      <c r="L27" s="325"/>
      <c r="M27" s="326"/>
      <c r="N27" s="327"/>
      <c r="O27" s="325"/>
      <c r="P27" s="326"/>
      <c r="Q27" s="327"/>
      <c r="R27" s="325"/>
      <c r="S27" s="326"/>
      <c r="T27" s="327"/>
      <c r="U27" s="325"/>
      <c r="V27" s="326"/>
      <c r="W27" s="327"/>
      <c r="X27" s="325"/>
      <c r="Y27" s="326"/>
      <c r="Z27" s="327"/>
      <c r="AA27" s="325"/>
      <c r="AB27" s="326"/>
      <c r="AC27" s="327"/>
      <c r="AD27" s="325"/>
      <c r="AE27" s="326"/>
      <c r="AF27" s="327"/>
      <c r="AG27" s="325"/>
      <c r="AH27" s="326"/>
      <c r="AI27" s="327"/>
      <c r="AJ27" s="325"/>
      <c r="AK27" s="326"/>
      <c r="AL27" s="327"/>
      <c r="AM27" s="325"/>
      <c r="AN27" s="326"/>
      <c r="AO27" s="327"/>
      <c r="AP27" s="325"/>
      <c r="AQ27" s="326"/>
      <c r="AR27" s="327"/>
      <c r="AS27" s="325"/>
      <c r="AT27" s="326"/>
      <c r="AU27" s="327"/>
      <c r="AV27" s="325"/>
      <c r="AW27" s="326"/>
      <c r="AX27" s="327"/>
      <c r="AY27" s="325"/>
      <c r="AZ27" s="326"/>
      <c r="BA27" s="327"/>
      <c r="BB27" s="325"/>
      <c r="BC27" s="326"/>
      <c r="BD27" s="327"/>
      <c r="BE27" s="325"/>
      <c r="BF27" s="326"/>
      <c r="BG27" s="327"/>
      <c r="BH27" s="325"/>
      <c r="BI27" s="326"/>
      <c r="BJ27" s="327"/>
      <c r="BK27" s="325"/>
      <c r="BL27" s="326"/>
      <c r="BM27" s="327"/>
      <c r="BN27" s="325"/>
      <c r="BO27" s="326"/>
      <c r="BP27" s="327"/>
      <c r="BQ27" s="325"/>
      <c r="BR27" s="326"/>
      <c r="BS27" s="327"/>
      <c r="BT27" s="325"/>
      <c r="BU27" s="326"/>
      <c r="BV27" s="327"/>
      <c r="BW27" s="325"/>
      <c r="BX27" s="326"/>
      <c r="BY27" s="327"/>
      <c r="BZ27" s="325"/>
      <c r="CA27" s="326"/>
      <c r="CB27" s="327"/>
      <c r="CC27" s="325"/>
      <c r="CD27" s="326"/>
      <c r="CE27" s="327"/>
      <c r="CF27" s="325"/>
      <c r="CG27" s="326"/>
      <c r="CH27" s="327"/>
      <c r="CI27" s="325"/>
      <c r="CJ27" s="326"/>
      <c r="CK27" s="327"/>
      <c r="CL27" s="325"/>
      <c r="CM27" s="326"/>
      <c r="CN27" s="327"/>
    </row>
    <row r="28" spans="1:92">
      <c r="A28" s="323"/>
      <c r="B28" s="324"/>
      <c r="C28" s="325"/>
      <c r="D28" s="326"/>
      <c r="E28" s="327"/>
      <c r="F28" s="325"/>
      <c r="G28" s="326"/>
      <c r="H28" s="327"/>
      <c r="I28" s="325"/>
      <c r="J28" s="326"/>
      <c r="K28" s="327"/>
      <c r="L28" s="325"/>
      <c r="M28" s="326"/>
      <c r="N28" s="327"/>
      <c r="O28" s="325"/>
      <c r="P28" s="326"/>
      <c r="Q28" s="327"/>
      <c r="R28" s="325"/>
      <c r="S28" s="326"/>
      <c r="T28" s="327"/>
      <c r="U28" s="325"/>
      <c r="V28" s="326"/>
      <c r="W28" s="327"/>
      <c r="X28" s="325"/>
      <c r="Y28" s="326"/>
      <c r="Z28" s="327"/>
      <c r="AA28" s="325"/>
      <c r="AB28" s="326"/>
      <c r="AC28" s="327"/>
      <c r="AD28" s="325"/>
      <c r="AE28" s="326"/>
      <c r="AF28" s="327"/>
      <c r="AG28" s="325"/>
      <c r="AH28" s="326"/>
      <c r="AI28" s="327"/>
      <c r="AJ28" s="325"/>
      <c r="AK28" s="326"/>
      <c r="AL28" s="327"/>
      <c r="AM28" s="325"/>
      <c r="AN28" s="326"/>
      <c r="AO28" s="327"/>
      <c r="AP28" s="325"/>
      <c r="AQ28" s="326"/>
      <c r="AR28" s="327"/>
      <c r="AS28" s="325"/>
      <c r="AT28" s="326"/>
      <c r="AU28" s="327"/>
      <c r="AV28" s="325"/>
      <c r="AW28" s="326"/>
      <c r="AX28" s="327"/>
      <c r="AY28" s="325"/>
      <c r="AZ28" s="326"/>
      <c r="BA28" s="327"/>
      <c r="BB28" s="325"/>
      <c r="BC28" s="326"/>
      <c r="BD28" s="327"/>
      <c r="BE28" s="325"/>
      <c r="BF28" s="326"/>
      <c r="BG28" s="327"/>
      <c r="BH28" s="325"/>
      <c r="BI28" s="326"/>
      <c r="BJ28" s="327"/>
      <c r="BK28" s="325"/>
      <c r="BL28" s="326"/>
      <c r="BM28" s="327"/>
      <c r="BN28" s="325"/>
      <c r="BO28" s="326"/>
      <c r="BP28" s="327"/>
      <c r="BQ28" s="325"/>
      <c r="BR28" s="326"/>
      <c r="BS28" s="327"/>
      <c r="BT28" s="325"/>
      <c r="BU28" s="326"/>
      <c r="BV28" s="327"/>
      <c r="BW28" s="325"/>
      <c r="BX28" s="326"/>
      <c r="BY28" s="327"/>
      <c r="BZ28" s="325"/>
      <c r="CA28" s="326"/>
      <c r="CB28" s="327"/>
      <c r="CC28" s="325"/>
      <c r="CD28" s="326"/>
      <c r="CE28" s="327"/>
      <c r="CF28" s="325"/>
      <c r="CG28" s="326"/>
      <c r="CH28" s="327"/>
      <c r="CI28" s="325"/>
      <c r="CJ28" s="326"/>
      <c r="CK28" s="327"/>
      <c r="CL28" s="325"/>
      <c r="CM28" s="326"/>
      <c r="CN28" s="327"/>
    </row>
    <row r="29" spans="1:92">
      <c r="A29" s="323"/>
      <c r="B29" s="324"/>
      <c r="C29" s="325"/>
      <c r="D29" s="326"/>
      <c r="E29" s="327"/>
      <c r="F29" s="325"/>
      <c r="G29" s="326"/>
      <c r="H29" s="327"/>
      <c r="I29" s="325"/>
      <c r="J29" s="326"/>
      <c r="K29" s="327"/>
      <c r="L29" s="325"/>
      <c r="M29" s="326"/>
      <c r="N29" s="327"/>
      <c r="O29" s="325"/>
      <c r="P29" s="326"/>
      <c r="Q29" s="327"/>
      <c r="R29" s="325"/>
      <c r="S29" s="326"/>
      <c r="T29" s="327"/>
      <c r="U29" s="325"/>
      <c r="V29" s="326"/>
      <c r="W29" s="327"/>
      <c r="X29" s="325"/>
      <c r="Y29" s="326"/>
      <c r="Z29" s="327"/>
      <c r="AA29" s="325"/>
      <c r="AB29" s="326"/>
      <c r="AC29" s="327"/>
      <c r="AD29" s="325"/>
      <c r="AE29" s="326"/>
      <c r="AF29" s="327"/>
      <c r="AG29" s="325"/>
      <c r="AH29" s="326"/>
      <c r="AI29" s="327"/>
      <c r="AJ29" s="325"/>
      <c r="AK29" s="326"/>
      <c r="AL29" s="327"/>
      <c r="AM29" s="325"/>
      <c r="AN29" s="326"/>
      <c r="AO29" s="327"/>
      <c r="AP29" s="325"/>
      <c r="AQ29" s="326"/>
      <c r="AR29" s="327"/>
      <c r="AS29" s="325"/>
      <c r="AT29" s="326"/>
      <c r="AU29" s="327"/>
      <c r="AV29" s="325"/>
      <c r="AW29" s="326"/>
      <c r="AX29" s="327"/>
      <c r="AY29" s="325"/>
      <c r="AZ29" s="326"/>
      <c r="BA29" s="327"/>
      <c r="BB29" s="325"/>
      <c r="BC29" s="326"/>
      <c r="BD29" s="327"/>
      <c r="BE29" s="325"/>
      <c r="BF29" s="326"/>
      <c r="BG29" s="327"/>
      <c r="BH29" s="325"/>
      <c r="BI29" s="326"/>
      <c r="BJ29" s="327"/>
      <c r="BK29" s="325"/>
      <c r="BL29" s="326"/>
      <c r="BM29" s="327"/>
      <c r="BN29" s="325"/>
      <c r="BO29" s="326"/>
      <c r="BP29" s="327"/>
      <c r="BQ29" s="325"/>
      <c r="BR29" s="326"/>
      <c r="BS29" s="327"/>
      <c r="BT29" s="325"/>
      <c r="BU29" s="326"/>
      <c r="BV29" s="327"/>
      <c r="BW29" s="325"/>
      <c r="BX29" s="326"/>
      <c r="BY29" s="327"/>
      <c r="BZ29" s="325"/>
      <c r="CA29" s="326"/>
      <c r="CB29" s="327"/>
      <c r="CC29" s="325"/>
      <c r="CD29" s="326"/>
      <c r="CE29" s="327"/>
      <c r="CF29" s="325"/>
      <c r="CG29" s="326"/>
      <c r="CH29" s="327"/>
      <c r="CI29" s="325"/>
      <c r="CJ29" s="326"/>
      <c r="CK29" s="327"/>
      <c r="CL29" s="325"/>
      <c r="CM29" s="326"/>
      <c r="CN29" s="327"/>
    </row>
    <row r="30" spans="1:92">
      <c r="A30" s="323"/>
      <c r="B30" s="324"/>
      <c r="C30" s="325"/>
      <c r="D30" s="326"/>
      <c r="E30" s="327"/>
      <c r="F30" s="325"/>
      <c r="G30" s="326"/>
      <c r="H30" s="327"/>
      <c r="I30" s="325"/>
      <c r="J30" s="326"/>
      <c r="K30" s="327"/>
      <c r="L30" s="325"/>
      <c r="M30" s="326"/>
      <c r="N30" s="327"/>
      <c r="O30" s="325"/>
      <c r="P30" s="326"/>
      <c r="Q30" s="327"/>
      <c r="R30" s="325"/>
      <c r="S30" s="326"/>
      <c r="T30" s="327"/>
      <c r="U30" s="325"/>
      <c r="V30" s="326"/>
      <c r="W30" s="327"/>
      <c r="X30" s="325"/>
      <c r="Y30" s="326"/>
      <c r="Z30" s="327"/>
      <c r="AA30" s="325"/>
      <c r="AB30" s="326"/>
      <c r="AC30" s="327"/>
      <c r="AD30" s="325"/>
      <c r="AE30" s="326"/>
      <c r="AF30" s="327"/>
      <c r="AG30" s="325"/>
      <c r="AH30" s="326"/>
      <c r="AI30" s="327"/>
      <c r="AJ30" s="325"/>
      <c r="AK30" s="326"/>
      <c r="AL30" s="327"/>
      <c r="AM30" s="325"/>
      <c r="AN30" s="326"/>
      <c r="AO30" s="327"/>
      <c r="AP30" s="325"/>
      <c r="AQ30" s="326"/>
      <c r="AR30" s="327"/>
      <c r="AS30" s="325"/>
      <c r="AT30" s="326"/>
      <c r="AU30" s="327"/>
      <c r="AV30" s="325"/>
      <c r="AW30" s="326"/>
      <c r="AX30" s="327"/>
      <c r="AY30" s="325"/>
      <c r="AZ30" s="326"/>
      <c r="BA30" s="327"/>
      <c r="BB30" s="325"/>
      <c r="BC30" s="326"/>
      <c r="BD30" s="327"/>
      <c r="BE30" s="325"/>
      <c r="BF30" s="326"/>
      <c r="BG30" s="327"/>
      <c r="BH30" s="325"/>
      <c r="BI30" s="326"/>
      <c r="BJ30" s="327"/>
      <c r="BK30" s="325"/>
      <c r="BL30" s="326"/>
      <c r="BM30" s="327"/>
      <c r="BN30" s="325"/>
      <c r="BO30" s="326"/>
      <c r="BP30" s="327"/>
      <c r="BQ30" s="325"/>
      <c r="BR30" s="326"/>
      <c r="BS30" s="327"/>
      <c r="BT30" s="325"/>
      <c r="BU30" s="326"/>
      <c r="BV30" s="327"/>
      <c r="BW30" s="325"/>
      <c r="BX30" s="326"/>
      <c r="BY30" s="327"/>
      <c r="BZ30" s="325"/>
      <c r="CA30" s="326"/>
      <c r="CB30" s="327"/>
      <c r="CC30" s="325"/>
      <c r="CD30" s="326"/>
      <c r="CE30" s="327"/>
      <c r="CF30" s="325"/>
      <c r="CG30" s="326"/>
      <c r="CH30" s="327"/>
      <c r="CI30" s="325"/>
      <c r="CJ30" s="326"/>
      <c r="CK30" s="327"/>
      <c r="CL30" s="325"/>
      <c r="CM30" s="326"/>
      <c r="CN30" s="327"/>
    </row>
    <row r="31" spans="1:92">
      <c r="A31" s="323"/>
      <c r="B31" s="324"/>
      <c r="C31" s="325"/>
      <c r="D31" s="326"/>
      <c r="E31" s="327"/>
      <c r="F31" s="325"/>
      <c r="G31" s="326"/>
      <c r="H31" s="327"/>
      <c r="I31" s="325"/>
      <c r="J31" s="326"/>
      <c r="K31" s="327"/>
      <c r="L31" s="325"/>
      <c r="M31" s="326"/>
      <c r="N31" s="327"/>
      <c r="O31" s="325"/>
      <c r="P31" s="326"/>
      <c r="Q31" s="327"/>
      <c r="R31" s="325"/>
      <c r="S31" s="326"/>
      <c r="T31" s="327"/>
      <c r="U31" s="325"/>
      <c r="V31" s="326"/>
      <c r="W31" s="327"/>
      <c r="X31" s="325"/>
      <c r="Y31" s="326"/>
      <c r="Z31" s="327"/>
      <c r="AA31" s="325"/>
      <c r="AB31" s="326"/>
      <c r="AC31" s="327"/>
      <c r="AD31" s="325"/>
      <c r="AE31" s="326"/>
      <c r="AF31" s="327"/>
      <c r="AG31" s="325"/>
      <c r="AH31" s="326"/>
      <c r="AI31" s="327"/>
      <c r="AJ31" s="325"/>
      <c r="AK31" s="326"/>
      <c r="AL31" s="327"/>
      <c r="AM31" s="325"/>
      <c r="AN31" s="326"/>
      <c r="AO31" s="327"/>
      <c r="AP31" s="325"/>
      <c r="AQ31" s="326"/>
      <c r="AR31" s="327"/>
      <c r="AS31" s="325"/>
      <c r="AT31" s="326"/>
      <c r="AU31" s="327"/>
      <c r="AV31" s="325"/>
      <c r="AW31" s="326"/>
      <c r="AX31" s="327"/>
      <c r="AY31" s="325"/>
      <c r="AZ31" s="326"/>
      <c r="BA31" s="327"/>
      <c r="BB31" s="325"/>
      <c r="BC31" s="326"/>
      <c r="BD31" s="327"/>
      <c r="BE31" s="325"/>
      <c r="BF31" s="326"/>
      <c r="BG31" s="327"/>
      <c r="BH31" s="325"/>
      <c r="BI31" s="326"/>
      <c r="BJ31" s="327"/>
      <c r="BK31" s="325"/>
      <c r="BL31" s="326"/>
      <c r="BM31" s="327"/>
      <c r="BN31" s="325"/>
      <c r="BO31" s="326"/>
      <c r="BP31" s="327"/>
      <c r="BQ31" s="325"/>
      <c r="BR31" s="326"/>
      <c r="BS31" s="327"/>
      <c r="BT31" s="325"/>
      <c r="BU31" s="326"/>
      <c r="BV31" s="327"/>
      <c r="BW31" s="325"/>
      <c r="BX31" s="326"/>
      <c r="BY31" s="327"/>
      <c r="BZ31" s="325"/>
      <c r="CA31" s="326"/>
      <c r="CB31" s="327"/>
      <c r="CC31" s="325"/>
      <c r="CD31" s="326"/>
      <c r="CE31" s="327"/>
      <c r="CF31" s="325"/>
      <c r="CG31" s="326"/>
      <c r="CH31" s="327"/>
      <c r="CI31" s="325"/>
      <c r="CJ31" s="326"/>
      <c r="CK31" s="327"/>
      <c r="CL31" s="325"/>
      <c r="CM31" s="326"/>
      <c r="CN31" s="327"/>
    </row>
    <row r="32" spans="1:92">
      <c r="A32" s="323"/>
      <c r="B32" s="324"/>
      <c r="C32" s="325"/>
      <c r="D32" s="326"/>
      <c r="E32" s="327"/>
      <c r="F32" s="325"/>
      <c r="G32" s="326"/>
      <c r="H32" s="327"/>
      <c r="I32" s="325"/>
      <c r="J32" s="326"/>
      <c r="K32" s="327"/>
      <c r="L32" s="325"/>
      <c r="M32" s="326"/>
      <c r="N32" s="327"/>
      <c r="O32" s="325"/>
      <c r="P32" s="326"/>
      <c r="Q32" s="327"/>
      <c r="R32" s="325"/>
      <c r="S32" s="326"/>
      <c r="T32" s="327"/>
      <c r="U32" s="325"/>
      <c r="V32" s="326"/>
      <c r="W32" s="327"/>
      <c r="X32" s="325"/>
      <c r="Y32" s="326"/>
      <c r="Z32" s="327"/>
      <c r="AA32" s="325"/>
      <c r="AB32" s="326"/>
      <c r="AC32" s="327"/>
      <c r="AD32" s="325"/>
      <c r="AE32" s="326"/>
      <c r="AF32" s="327"/>
      <c r="AG32" s="325"/>
      <c r="AH32" s="326"/>
      <c r="AI32" s="327"/>
      <c r="AJ32" s="325"/>
      <c r="AK32" s="326"/>
      <c r="AL32" s="327"/>
      <c r="AM32" s="325"/>
      <c r="AN32" s="326"/>
      <c r="AO32" s="327"/>
      <c r="AP32" s="325"/>
      <c r="AQ32" s="326"/>
      <c r="AR32" s="327"/>
      <c r="AS32" s="325"/>
      <c r="AT32" s="326"/>
      <c r="AU32" s="327"/>
      <c r="AV32" s="325"/>
      <c r="AW32" s="326"/>
      <c r="AX32" s="327"/>
      <c r="AY32" s="325"/>
      <c r="AZ32" s="326"/>
      <c r="BA32" s="327"/>
      <c r="BB32" s="325"/>
      <c r="BC32" s="326"/>
      <c r="BD32" s="327"/>
      <c r="BE32" s="325"/>
      <c r="BF32" s="326"/>
      <c r="BG32" s="327"/>
      <c r="BH32" s="325"/>
      <c r="BI32" s="326"/>
      <c r="BJ32" s="327"/>
      <c r="BK32" s="325"/>
      <c r="BL32" s="326"/>
      <c r="BM32" s="327"/>
      <c r="BN32" s="325"/>
      <c r="BO32" s="326"/>
      <c r="BP32" s="327"/>
      <c r="BQ32" s="325"/>
      <c r="BR32" s="326"/>
      <c r="BS32" s="327"/>
      <c r="BT32" s="325"/>
      <c r="BU32" s="326"/>
      <c r="BV32" s="327"/>
      <c r="BW32" s="325"/>
      <c r="BX32" s="326"/>
      <c r="BY32" s="327"/>
      <c r="BZ32" s="325"/>
      <c r="CA32" s="326"/>
      <c r="CB32" s="327"/>
      <c r="CC32" s="325"/>
      <c r="CD32" s="326"/>
      <c r="CE32" s="327"/>
      <c r="CF32" s="325"/>
      <c r="CG32" s="326"/>
      <c r="CH32" s="327"/>
      <c r="CI32" s="325"/>
      <c r="CJ32" s="326"/>
      <c r="CK32" s="327"/>
      <c r="CL32" s="325"/>
      <c r="CM32" s="326"/>
      <c r="CN32" s="327"/>
    </row>
  </sheetData>
  <sheetProtection algorithmName="SHA-512" hashValue="LJ8rvjBgU//LKsiH1LqmWdE5Q8BANAlfMWN6lLxeTr3qxasef8zgvJeFZ+d28Um+sM2i/bEPBZa1/RgK9HfOGw==" saltValue="yuM8trcXT432E7ky/ncMKw==" spinCount="100000" sheet="1" objects="1" scenarios="1" selectLockedCells="1"/>
  <mergeCells count="30">
    <mergeCell ref="CL1:CN1"/>
    <mergeCell ref="BT1:BV1"/>
    <mergeCell ref="BW1:BY1"/>
    <mergeCell ref="BZ1:CB1"/>
    <mergeCell ref="CC1:CE1"/>
    <mergeCell ref="CF1:CH1"/>
    <mergeCell ref="CI1:CK1"/>
    <mergeCell ref="BQ1:BS1"/>
    <mergeCell ref="AJ1:AL1"/>
    <mergeCell ref="AM1:AO1"/>
    <mergeCell ref="AP1:AR1"/>
    <mergeCell ref="AS1:AU1"/>
    <mergeCell ref="AV1:AX1"/>
    <mergeCell ref="AY1:BA1"/>
    <mergeCell ref="BB1:BD1"/>
    <mergeCell ref="BE1:BG1"/>
    <mergeCell ref="BH1:BJ1"/>
    <mergeCell ref="BK1:BM1"/>
    <mergeCell ref="BN1:BP1"/>
    <mergeCell ref="AG1:AI1"/>
    <mergeCell ref="C1:E1"/>
    <mergeCell ref="F1:H1"/>
    <mergeCell ref="I1:K1"/>
    <mergeCell ref="L1:N1"/>
    <mergeCell ref="O1:Q1"/>
    <mergeCell ref="R1:T1"/>
    <mergeCell ref="U1:W1"/>
    <mergeCell ref="X1:Z1"/>
    <mergeCell ref="AA1:AC1"/>
    <mergeCell ref="AD1:AF1"/>
  </mergeCells>
  <pageMargins left="0.75" right="0.75" top="0.75" bottom="0.5" header="0.25" footer="0.25"/>
  <pageSetup orientation="landscape" horizontalDpi="300" verticalDpi="300" r:id="rId1"/>
  <headerFooter alignWithMargins="0">
    <oddHeader>&amp;C&amp;"Arial,Bold"&amp;14BrownieTrax
&amp;12Field Trip page - &amp;D</oddHeader>
    <oddFooter>&amp;CPage &amp;P</oddFooter>
  </headerFooter>
  <colBreaks count="1" manualBreakCount="1">
    <brk id="23"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3" tint="0.39997558519241921"/>
  </sheetPr>
  <dimension ref="A1:AG967"/>
  <sheetViews>
    <sheetView showGridLines="0" zoomScaleNormal="100" workbookViewId="0">
      <pane ySplit="4" topLeftCell="A5" activePane="bottomLeft" state="frozen"/>
      <selection pane="bottomLeft" activeCell="D8" sqref="D8"/>
    </sheetView>
  </sheetViews>
  <sheetFormatPr defaultColWidth="9.140625" defaultRowHeight="12.75"/>
  <cols>
    <col min="1" max="1" width="14.42578125" style="20" customWidth="1"/>
    <col min="2" max="2" width="2.7109375" style="20" customWidth="1"/>
    <col min="3" max="3" width="31.42578125" style="20" bestFit="1" customWidth="1"/>
    <col min="4" max="33" width="3.28515625" style="194" customWidth="1"/>
    <col min="34" max="16384" width="9.140625" style="20"/>
  </cols>
  <sheetData>
    <row r="1" spans="1:33" ht="12.75" customHeight="1">
      <c r="A1" s="73"/>
      <c r="B1" s="230" t="s">
        <v>102</v>
      </c>
      <c r="C1" s="432">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row>
    <row r="2" spans="1:33">
      <c r="A2" s="73"/>
      <c r="B2" s="119" t="s">
        <v>110</v>
      </c>
      <c r="C2" s="128">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row>
    <row r="3" spans="1:33">
      <c r="A3" s="568" t="s">
        <v>128</v>
      </c>
      <c r="B3" s="569"/>
      <c r="C3" s="570"/>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row>
    <row r="4" spans="1:33">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row>
    <row r="5" spans="1:33" ht="18">
      <c r="A5" s="564" t="s">
        <v>129</v>
      </c>
      <c r="B5" s="565"/>
      <c r="C5" s="565"/>
      <c r="D5" s="565"/>
      <c r="E5" s="565"/>
      <c r="F5" s="565"/>
      <c r="G5" s="565"/>
      <c r="H5" s="565"/>
      <c r="I5" s="565"/>
      <c r="J5" s="565"/>
      <c r="K5" s="565"/>
      <c r="L5" s="565"/>
      <c r="M5" s="565"/>
      <c r="N5" s="565"/>
      <c r="O5" s="565"/>
      <c r="P5" s="565"/>
      <c r="Q5" s="565"/>
      <c r="R5" s="565"/>
      <c r="S5" s="565"/>
      <c r="T5" s="565"/>
      <c r="U5" s="565"/>
      <c r="V5" s="565"/>
      <c r="W5" s="565"/>
      <c r="X5" s="565"/>
      <c r="Y5" s="565"/>
      <c r="Z5" s="565"/>
      <c r="AA5" s="565"/>
      <c r="AB5" s="565"/>
      <c r="AC5" s="565"/>
      <c r="AD5" s="565"/>
      <c r="AE5" s="565"/>
      <c r="AF5" s="565"/>
      <c r="AG5" s="565"/>
    </row>
    <row r="6" spans="1:33" ht="15">
      <c r="B6" s="129" t="s">
        <v>130</v>
      </c>
      <c r="D6" s="571" t="s">
        <v>131</v>
      </c>
      <c r="E6" s="571"/>
      <c r="F6" s="571"/>
      <c r="G6" s="571"/>
      <c r="H6" s="571"/>
      <c r="I6" s="571"/>
      <c r="J6" s="571"/>
      <c r="K6" s="571"/>
      <c r="L6" s="571"/>
      <c r="M6" s="571"/>
      <c r="N6" s="571"/>
      <c r="O6" s="571"/>
      <c r="P6" s="571"/>
      <c r="Q6" s="571"/>
      <c r="R6" s="571"/>
      <c r="S6" s="571"/>
      <c r="T6" s="572"/>
      <c r="U6" s="572"/>
      <c r="V6" s="572"/>
      <c r="W6" s="572"/>
      <c r="X6" s="572"/>
      <c r="Y6" s="572"/>
      <c r="Z6" s="572"/>
      <c r="AA6" s="572"/>
      <c r="AB6" s="572"/>
      <c r="AC6" s="572"/>
      <c r="AD6" s="572"/>
      <c r="AE6" s="572"/>
      <c r="AF6" s="572"/>
      <c r="AG6" s="572"/>
    </row>
    <row r="7" spans="1:33">
      <c r="A7"/>
      <c r="B7" s="20">
        <v>1</v>
      </c>
      <c r="C7" s="418" t="s">
        <v>1125</v>
      </c>
    </row>
    <row r="8" spans="1:33">
      <c r="B8" s="130"/>
      <c r="C8" s="133" t="s">
        <v>1126</v>
      </c>
      <c r="D8" s="137" t="s">
        <v>972</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row>
    <row r="9" spans="1:33">
      <c r="B9" s="130"/>
      <c r="C9" s="133" t="s">
        <v>1127</v>
      </c>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row>
    <row r="10" spans="1:33">
      <c r="B10" s="130"/>
      <c r="C10" s="133" t="s">
        <v>1112</v>
      </c>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row>
    <row r="11" spans="1:33">
      <c r="B11" s="20">
        <v>2</v>
      </c>
      <c r="C11" s="418" t="s">
        <v>1128</v>
      </c>
      <c r="D11" s="188" t="str">
        <f t="shared" ref="D11:AG11" si="0">IF(COUNTIF(D8:D10,"C")&gt;=1,"A",IF(COUNTIF(D8:D10,"C")&gt;0,"P"," "))</f>
        <v xml:space="preserve"> </v>
      </c>
      <c r="E11" s="188" t="str">
        <f t="shared" si="0"/>
        <v xml:space="preserve"> </v>
      </c>
      <c r="F11" s="188" t="str">
        <f t="shared" ref="F11:S11" si="1">IF(COUNTIF(F8:F10,"C")&gt;=1,"A",IF(COUNTIF(F8:F10,"C")&gt;0,"P"," "))</f>
        <v xml:space="preserve"> </v>
      </c>
      <c r="G11" s="188" t="str">
        <f t="shared" si="1"/>
        <v xml:space="preserve"> </v>
      </c>
      <c r="H11" s="188" t="str">
        <f t="shared" si="1"/>
        <v xml:space="preserve"> </v>
      </c>
      <c r="I11" s="188" t="str">
        <f t="shared" si="1"/>
        <v xml:space="preserve"> </v>
      </c>
      <c r="J11" s="188" t="str">
        <f t="shared" si="1"/>
        <v xml:space="preserve"> </v>
      </c>
      <c r="K11" s="188" t="str">
        <f t="shared" si="1"/>
        <v xml:space="preserve"> </v>
      </c>
      <c r="L11" s="188" t="str">
        <f t="shared" si="1"/>
        <v xml:space="preserve"> </v>
      </c>
      <c r="M11" s="188" t="str">
        <f t="shared" si="1"/>
        <v xml:space="preserve"> </v>
      </c>
      <c r="N11" s="188" t="str">
        <f t="shared" si="1"/>
        <v xml:space="preserve"> </v>
      </c>
      <c r="O11" s="188" t="str">
        <f t="shared" si="1"/>
        <v xml:space="preserve"> </v>
      </c>
      <c r="P11" s="188" t="str">
        <f t="shared" si="1"/>
        <v xml:space="preserve"> </v>
      </c>
      <c r="Q11" s="188" t="str">
        <f t="shared" si="1"/>
        <v xml:space="preserve"> </v>
      </c>
      <c r="R11" s="188" t="str">
        <f t="shared" si="1"/>
        <v xml:space="preserve"> </v>
      </c>
      <c r="S11" s="188" t="str">
        <f t="shared" si="1"/>
        <v xml:space="preserve"> </v>
      </c>
      <c r="T11" s="188" t="str">
        <f t="shared" si="0"/>
        <v xml:space="preserve"> </v>
      </c>
      <c r="U11" s="188" t="str">
        <f t="shared" si="0"/>
        <v xml:space="preserve"> </v>
      </c>
      <c r="V11" s="188" t="str">
        <f t="shared" si="0"/>
        <v xml:space="preserve"> </v>
      </c>
      <c r="W11" s="188" t="str">
        <f t="shared" si="0"/>
        <v xml:space="preserve"> </v>
      </c>
      <c r="X11" s="188" t="str">
        <f t="shared" si="0"/>
        <v xml:space="preserve"> </v>
      </c>
      <c r="Y11" s="188" t="str">
        <f t="shared" si="0"/>
        <v xml:space="preserve"> </v>
      </c>
      <c r="Z11" s="188" t="str">
        <f t="shared" si="0"/>
        <v xml:space="preserve"> </v>
      </c>
      <c r="AA11" s="188" t="str">
        <f t="shared" si="0"/>
        <v xml:space="preserve"> </v>
      </c>
      <c r="AB11" s="188" t="str">
        <f t="shared" si="0"/>
        <v xml:space="preserve"> </v>
      </c>
      <c r="AC11" s="188" t="str">
        <f t="shared" si="0"/>
        <v xml:space="preserve"> </v>
      </c>
      <c r="AD11" s="188" t="str">
        <f t="shared" si="0"/>
        <v xml:space="preserve"> </v>
      </c>
      <c r="AE11" s="188" t="str">
        <f t="shared" si="0"/>
        <v xml:space="preserve"> </v>
      </c>
      <c r="AF11" s="188" t="str">
        <f t="shared" si="0"/>
        <v xml:space="preserve"> </v>
      </c>
      <c r="AG11" s="188" t="str">
        <f t="shared" si="0"/>
        <v xml:space="preserve"> </v>
      </c>
    </row>
    <row r="12" spans="1:33">
      <c r="B12" s="131"/>
      <c r="C12" s="133" t="s">
        <v>1129</v>
      </c>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row>
    <row r="13" spans="1:33">
      <c r="B13" s="131"/>
      <c r="C13" s="133" t="s">
        <v>1130</v>
      </c>
      <c r="D13" s="137" t="s">
        <v>972</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row>
    <row r="14" spans="1:33">
      <c r="A14"/>
      <c r="B14" s="131"/>
      <c r="C14" s="133" t="s">
        <v>1131</v>
      </c>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row>
    <row r="15" spans="1:33">
      <c r="B15" s="20">
        <v>3</v>
      </c>
      <c r="C15" s="418" t="s">
        <v>1109</v>
      </c>
      <c r="D15" s="188" t="str">
        <f t="shared" ref="D15:AG15" si="2">IF(COUNTIF(D12:D14,"C")&gt;=1,"A",IF(COUNTIF(D12:D14,"C")&gt;0,"P"," "))</f>
        <v xml:space="preserve"> </v>
      </c>
      <c r="E15" s="188" t="str">
        <f t="shared" si="2"/>
        <v xml:space="preserve"> </v>
      </c>
      <c r="F15" s="188" t="str">
        <f t="shared" ref="F15:S15" si="3">IF(COUNTIF(F12:F14,"C")&gt;=1,"A",IF(COUNTIF(F12:F14,"C")&gt;0,"P"," "))</f>
        <v xml:space="preserve"> </v>
      </c>
      <c r="G15" s="188" t="str">
        <f t="shared" si="3"/>
        <v xml:space="preserve"> </v>
      </c>
      <c r="H15" s="188" t="str">
        <f t="shared" si="3"/>
        <v xml:space="preserve"> </v>
      </c>
      <c r="I15" s="188" t="str">
        <f t="shared" si="3"/>
        <v xml:space="preserve"> </v>
      </c>
      <c r="J15" s="188" t="str">
        <f t="shared" si="3"/>
        <v xml:space="preserve"> </v>
      </c>
      <c r="K15" s="188" t="str">
        <f t="shared" si="3"/>
        <v xml:space="preserve"> </v>
      </c>
      <c r="L15" s="188" t="str">
        <f t="shared" si="3"/>
        <v xml:space="preserve"> </v>
      </c>
      <c r="M15" s="188" t="str">
        <f t="shared" si="3"/>
        <v xml:space="preserve"> </v>
      </c>
      <c r="N15" s="188" t="str">
        <f t="shared" si="3"/>
        <v xml:space="preserve"> </v>
      </c>
      <c r="O15" s="188" t="str">
        <f t="shared" si="3"/>
        <v xml:space="preserve"> </v>
      </c>
      <c r="P15" s="188" t="str">
        <f t="shared" si="3"/>
        <v xml:space="preserve"> </v>
      </c>
      <c r="Q15" s="188" t="str">
        <f t="shared" si="3"/>
        <v xml:space="preserve"> </v>
      </c>
      <c r="R15" s="188" t="str">
        <f t="shared" si="3"/>
        <v xml:space="preserve"> </v>
      </c>
      <c r="S15" s="188" t="str">
        <f t="shared" si="3"/>
        <v xml:space="preserve"> </v>
      </c>
      <c r="T15" s="188" t="str">
        <f t="shared" si="2"/>
        <v xml:space="preserve"> </v>
      </c>
      <c r="U15" s="188" t="str">
        <f t="shared" si="2"/>
        <v xml:space="preserve"> </v>
      </c>
      <c r="V15" s="188" t="str">
        <f t="shared" si="2"/>
        <v xml:space="preserve"> </v>
      </c>
      <c r="W15" s="188" t="str">
        <f t="shared" si="2"/>
        <v xml:space="preserve"> </v>
      </c>
      <c r="X15" s="188" t="str">
        <f t="shared" si="2"/>
        <v xml:space="preserve"> </v>
      </c>
      <c r="Y15" s="188" t="str">
        <f t="shared" si="2"/>
        <v xml:space="preserve"> </v>
      </c>
      <c r="Z15" s="188" t="str">
        <f t="shared" si="2"/>
        <v xml:space="preserve"> </v>
      </c>
      <c r="AA15" s="188" t="str">
        <f t="shared" si="2"/>
        <v xml:space="preserve"> </v>
      </c>
      <c r="AB15" s="188" t="str">
        <f t="shared" si="2"/>
        <v xml:space="preserve"> </v>
      </c>
      <c r="AC15" s="188" t="str">
        <f t="shared" si="2"/>
        <v xml:space="preserve"> </v>
      </c>
      <c r="AD15" s="188" t="str">
        <f t="shared" si="2"/>
        <v xml:space="preserve"> </v>
      </c>
      <c r="AE15" s="188" t="str">
        <f t="shared" si="2"/>
        <v xml:space="preserve"> </v>
      </c>
      <c r="AF15" s="188" t="str">
        <f t="shared" si="2"/>
        <v xml:space="preserve"> </v>
      </c>
      <c r="AG15" s="188" t="str">
        <f t="shared" si="2"/>
        <v xml:space="preserve"> </v>
      </c>
    </row>
    <row r="16" spans="1:33">
      <c r="B16" s="131"/>
      <c r="C16" s="133" t="s">
        <v>1113</v>
      </c>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row>
    <row r="17" spans="1:33">
      <c r="B17" s="131"/>
      <c r="C17" s="133" t="s">
        <v>1132</v>
      </c>
      <c r="D17" s="137" t="s">
        <v>972</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row>
    <row r="18" spans="1:33">
      <c r="B18" s="131"/>
      <c r="C18" s="133" t="s">
        <v>1114</v>
      </c>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row>
    <row r="19" spans="1:33">
      <c r="B19" s="20">
        <v>4</v>
      </c>
      <c r="C19" s="418" t="s">
        <v>1110</v>
      </c>
      <c r="D19" s="188" t="str">
        <f t="shared" ref="D19:AG19" si="4">IF(COUNTIF(D16:D18,"C")&gt;=1,"A",IF(COUNTIF(D16:D18,"C")&gt;0,"P"," "))</f>
        <v xml:space="preserve"> </v>
      </c>
      <c r="E19" s="188" t="str">
        <f t="shared" si="4"/>
        <v xml:space="preserve"> </v>
      </c>
      <c r="F19" s="188" t="str">
        <f t="shared" ref="F19:S19" si="5">IF(COUNTIF(F16:F18,"C")&gt;=1,"A",IF(COUNTIF(F16:F18,"C")&gt;0,"P"," "))</f>
        <v xml:space="preserve"> </v>
      </c>
      <c r="G19" s="188" t="str">
        <f t="shared" si="5"/>
        <v xml:space="preserve"> </v>
      </c>
      <c r="H19" s="188" t="str">
        <f t="shared" si="5"/>
        <v xml:space="preserve"> </v>
      </c>
      <c r="I19" s="188" t="str">
        <f t="shared" si="5"/>
        <v xml:space="preserve"> </v>
      </c>
      <c r="J19" s="188"/>
      <c r="K19" s="188" t="str">
        <f t="shared" si="5"/>
        <v xml:space="preserve"> </v>
      </c>
      <c r="L19" s="188" t="str">
        <f t="shared" si="5"/>
        <v xml:space="preserve"> </v>
      </c>
      <c r="M19" s="188" t="str">
        <f t="shared" si="5"/>
        <v xml:space="preserve"> </v>
      </c>
      <c r="N19" s="188" t="str">
        <f t="shared" si="5"/>
        <v xml:space="preserve"> </v>
      </c>
      <c r="O19" s="188" t="str">
        <f t="shared" si="5"/>
        <v xml:space="preserve"> </v>
      </c>
      <c r="P19" s="188" t="str">
        <f t="shared" si="5"/>
        <v xml:space="preserve"> </v>
      </c>
      <c r="Q19" s="188" t="str">
        <f t="shared" si="5"/>
        <v xml:space="preserve"> </v>
      </c>
      <c r="R19" s="188" t="str">
        <f t="shared" si="5"/>
        <v xml:space="preserve"> </v>
      </c>
      <c r="S19" s="188" t="str">
        <f t="shared" si="5"/>
        <v xml:space="preserve"> </v>
      </c>
      <c r="T19" s="188" t="str">
        <f t="shared" si="4"/>
        <v xml:space="preserve"> </v>
      </c>
      <c r="U19" s="188" t="str">
        <f t="shared" si="4"/>
        <v xml:space="preserve"> </v>
      </c>
      <c r="V19" s="188" t="str">
        <f t="shared" si="4"/>
        <v xml:space="preserve"> </v>
      </c>
      <c r="W19" s="188" t="str">
        <f t="shared" si="4"/>
        <v xml:space="preserve"> </v>
      </c>
      <c r="X19" s="188" t="str">
        <f t="shared" si="4"/>
        <v xml:space="preserve"> </v>
      </c>
      <c r="Y19" s="188" t="str">
        <f t="shared" si="4"/>
        <v xml:space="preserve"> </v>
      </c>
      <c r="Z19" s="188" t="str">
        <f t="shared" si="4"/>
        <v xml:space="preserve"> </v>
      </c>
      <c r="AA19" s="188" t="str">
        <f t="shared" si="4"/>
        <v xml:space="preserve"> </v>
      </c>
      <c r="AB19" s="188" t="str">
        <f t="shared" si="4"/>
        <v xml:space="preserve"> </v>
      </c>
      <c r="AC19" s="188" t="str">
        <f t="shared" si="4"/>
        <v xml:space="preserve"> </v>
      </c>
      <c r="AD19" s="188" t="str">
        <f t="shared" si="4"/>
        <v xml:space="preserve"> </v>
      </c>
      <c r="AE19" s="188" t="str">
        <f t="shared" si="4"/>
        <v xml:space="preserve"> </v>
      </c>
      <c r="AF19" s="188" t="str">
        <f t="shared" si="4"/>
        <v xml:space="preserve"> </v>
      </c>
      <c r="AG19" s="188" t="str">
        <f t="shared" si="4"/>
        <v xml:space="preserve"> </v>
      </c>
    </row>
    <row r="20" spans="1:33">
      <c r="B20" s="131"/>
      <c r="C20" s="133" t="s">
        <v>1133</v>
      </c>
      <c r="D20" s="137" t="s">
        <v>972</v>
      </c>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row>
    <row r="21" spans="1:33">
      <c r="B21" s="131"/>
      <c r="C21" s="133" t="s">
        <v>1134</v>
      </c>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row>
    <row r="22" spans="1:33">
      <c r="B22" s="131"/>
      <c r="C22" s="133" t="s">
        <v>1115</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row>
    <row r="23" spans="1:33">
      <c r="B23" s="20">
        <v>5</v>
      </c>
      <c r="C23" s="418" t="s">
        <v>1111</v>
      </c>
      <c r="D23" s="188" t="str">
        <f t="shared" ref="D23:AG23" si="6">IF(COUNTIF(D20:D22,"C")&gt;=1,"A",IF(COUNTIF(D20:D22,"C")&gt;0,"P"," "))</f>
        <v xml:space="preserve"> </v>
      </c>
      <c r="E23" s="188" t="str">
        <f t="shared" si="6"/>
        <v xml:space="preserve"> </v>
      </c>
      <c r="F23" s="188" t="str">
        <f t="shared" ref="F23:S23" si="7">IF(COUNTIF(F20:F22,"C")&gt;=1,"A",IF(COUNTIF(F20:F22,"C")&gt;0,"P"," "))</f>
        <v xml:space="preserve"> </v>
      </c>
      <c r="G23" s="188" t="str">
        <f t="shared" si="7"/>
        <v xml:space="preserve"> </v>
      </c>
      <c r="H23" s="188" t="str">
        <f t="shared" si="7"/>
        <v xml:space="preserve"> </v>
      </c>
      <c r="I23" s="188" t="str">
        <f t="shared" si="7"/>
        <v xml:space="preserve"> </v>
      </c>
      <c r="J23" s="188" t="str">
        <f t="shared" si="7"/>
        <v xml:space="preserve"> </v>
      </c>
      <c r="K23" s="188" t="str">
        <f t="shared" si="7"/>
        <v xml:space="preserve"> </v>
      </c>
      <c r="L23" s="188" t="str">
        <f t="shared" si="7"/>
        <v xml:space="preserve"> </v>
      </c>
      <c r="M23" s="188" t="str">
        <f t="shared" si="7"/>
        <v xml:space="preserve"> </v>
      </c>
      <c r="N23" s="188" t="str">
        <f t="shared" si="7"/>
        <v xml:space="preserve"> </v>
      </c>
      <c r="O23" s="188" t="str">
        <f t="shared" si="7"/>
        <v xml:space="preserve"> </v>
      </c>
      <c r="P23" s="188" t="str">
        <f t="shared" si="7"/>
        <v xml:space="preserve"> </v>
      </c>
      <c r="Q23" s="188" t="str">
        <f t="shared" si="7"/>
        <v xml:space="preserve"> </v>
      </c>
      <c r="R23" s="188" t="str">
        <f t="shared" si="7"/>
        <v xml:space="preserve"> </v>
      </c>
      <c r="S23" s="188" t="str">
        <f t="shared" si="7"/>
        <v xml:space="preserve"> </v>
      </c>
      <c r="T23" s="188" t="str">
        <f t="shared" si="6"/>
        <v xml:space="preserve"> </v>
      </c>
      <c r="U23" s="188" t="str">
        <f t="shared" si="6"/>
        <v xml:space="preserve"> </v>
      </c>
      <c r="V23" s="188" t="str">
        <f t="shared" si="6"/>
        <v xml:space="preserve"> </v>
      </c>
      <c r="W23" s="188" t="str">
        <f t="shared" si="6"/>
        <v xml:space="preserve"> </v>
      </c>
      <c r="X23" s="188" t="str">
        <f t="shared" si="6"/>
        <v xml:space="preserve"> </v>
      </c>
      <c r="Y23" s="188" t="str">
        <f t="shared" si="6"/>
        <v xml:space="preserve"> </v>
      </c>
      <c r="Z23" s="188" t="str">
        <f t="shared" si="6"/>
        <v xml:space="preserve"> </v>
      </c>
      <c r="AA23" s="188" t="str">
        <f t="shared" si="6"/>
        <v xml:space="preserve"> </v>
      </c>
      <c r="AB23" s="188" t="str">
        <f t="shared" si="6"/>
        <v xml:space="preserve"> </v>
      </c>
      <c r="AC23" s="188" t="str">
        <f t="shared" si="6"/>
        <v xml:space="preserve"> </v>
      </c>
      <c r="AD23" s="188" t="str">
        <f t="shared" si="6"/>
        <v xml:space="preserve"> </v>
      </c>
      <c r="AE23" s="188" t="str">
        <f t="shared" si="6"/>
        <v xml:space="preserve"> </v>
      </c>
      <c r="AF23" s="188" t="str">
        <f t="shared" si="6"/>
        <v xml:space="preserve"> </v>
      </c>
      <c r="AG23" s="188" t="str">
        <f t="shared" si="6"/>
        <v xml:space="preserve"> </v>
      </c>
    </row>
    <row r="24" spans="1:33">
      <c r="B24" s="131"/>
      <c r="C24" s="133" t="s">
        <v>1116</v>
      </c>
      <c r="D24" s="137" t="s">
        <v>972</v>
      </c>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row>
    <row r="25" spans="1:33">
      <c r="B25" s="131"/>
      <c r="C25" s="133" t="s">
        <v>1135</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row>
    <row r="26" spans="1:33" ht="13.5" thickBot="1">
      <c r="B26" s="131"/>
      <c r="C26" s="133" t="s">
        <v>1117</v>
      </c>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row>
    <row r="27" spans="1:33" ht="13.5" hidden="1" thickBot="1">
      <c r="D27" s="188" t="str">
        <f t="shared" ref="D27:AG27" si="8">IF(COUNTIF(D24:D26,"C")&gt;=1,"A",IF(COUNTIF(D24:D26,"C")&gt;0,"P"," "))</f>
        <v xml:space="preserve"> </v>
      </c>
      <c r="E27" s="188" t="str">
        <f t="shared" si="8"/>
        <v xml:space="preserve"> </v>
      </c>
      <c r="F27" s="188" t="str">
        <f t="shared" ref="F27:S27" si="9">IF(COUNTIF(F24:F26,"C")&gt;=1,"A",IF(COUNTIF(F24:F26,"C")&gt;0,"P"," "))</f>
        <v xml:space="preserve"> </v>
      </c>
      <c r="G27" s="188" t="str">
        <f t="shared" si="9"/>
        <v xml:space="preserve"> </v>
      </c>
      <c r="H27" s="188" t="str">
        <f t="shared" si="9"/>
        <v xml:space="preserve"> </v>
      </c>
      <c r="I27" s="188" t="str">
        <f t="shared" si="9"/>
        <v xml:space="preserve"> </v>
      </c>
      <c r="J27" s="188" t="str">
        <f t="shared" si="9"/>
        <v xml:space="preserve"> </v>
      </c>
      <c r="K27" s="188" t="str">
        <f t="shared" si="9"/>
        <v xml:space="preserve"> </v>
      </c>
      <c r="L27" s="188" t="str">
        <f t="shared" si="9"/>
        <v xml:space="preserve"> </v>
      </c>
      <c r="M27" s="188" t="str">
        <f t="shared" si="9"/>
        <v xml:space="preserve"> </v>
      </c>
      <c r="N27" s="188" t="str">
        <f t="shared" si="9"/>
        <v xml:space="preserve"> </v>
      </c>
      <c r="O27" s="188" t="str">
        <f t="shared" si="9"/>
        <v xml:space="preserve"> </v>
      </c>
      <c r="P27" s="188" t="str">
        <f t="shared" si="9"/>
        <v xml:space="preserve"> </v>
      </c>
      <c r="Q27" s="188" t="str">
        <f t="shared" si="9"/>
        <v xml:space="preserve"> </v>
      </c>
      <c r="R27" s="188" t="str">
        <f t="shared" si="9"/>
        <v xml:space="preserve"> </v>
      </c>
      <c r="S27" s="188" t="str">
        <f t="shared" si="9"/>
        <v xml:space="preserve"> </v>
      </c>
      <c r="T27" s="188" t="str">
        <f t="shared" si="8"/>
        <v xml:space="preserve"> </v>
      </c>
      <c r="U27" s="188" t="str">
        <f t="shared" si="8"/>
        <v xml:space="preserve"> </v>
      </c>
      <c r="V27" s="188" t="str">
        <f t="shared" si="8"/>
        <v xml:space="preserve"> </v>
      </c>
      <c r="W27" s="188" t="str">
        <f t="shared" si="8"/>
        <v xml:space="preserve"> </v>
      </c>
      <c r="X27" s="188" t="str">
        <f t="shared" si="8"/>
        <v xml:space="preserve"> </v>
      </c>
      <c r="Y27" s="188" t="str">
        <f t="shared" si="8"/>
        <v xml:space="preserve"> </v>
      </c>
      <c r="Z27" s="188" t="str">
        <f t="shared" si="8"/>
        <v xml:space="preserve"> </v>
      </c>
      <c r="AA27" s="188" t="str">
        <f t="shared" si="8"/>
        <v xml:space="preserve"> </v>
      </c>
      <c r="AB27" s="188" t="str">
        <f t="shared" si="8"/>
        <v xml:space="preserve"> </v>
      </c>
      <c r="AC27" s="188" t="str">
        <f t="shared" si="8"/>
        <v xml:space="preserve"> </v>
      </c>
      <c r="AD27" s="188" t="str">
        <f t="shared" si="8"/>
        <v xml:space="preserve"> </v>
      </c>
      <c r="AE27" s="188" t="str">
        <f t="shared" si="8"/>
        <v xml:space="preserve"> </v>
      </c>
      <c r="AF27" s="188" t="str">
        <f t="shared" si="8"/>
        <v xml:space="preserve"> </v>
      </c>
      <c r="AG27" s="188" t="str">
        <f t="shared" si="8"/>
        <v xml:space="preserve"> </v>
      </c>
    </row>
    <row r="28" spans="1:33" ht="13.5" thickBot="1">
      <c r="C28" s="44" t="s">
        <v>117</v>
      </c>
      <c r="D28" s="195" t="str">
        <f>IF(COUNTIF(D11:D27,"A")&gt;4,"C",IF(COUNTIF(D11:D27,"A")&gt;0,"P"," "))</f>
        <v xml:space="preserve"> </v>
      </c>
      <c r="E28" s="195" t="str">
        <f>IF(COUNTIF(E11:E27,"A")&gt;4,"C",IF(COUNTIF(E11:E27,"A")&gt;0,"P"," "))</f>
        <v xml:space="preserve"> </v>
      </c>
      <c r="F28" s="195" t="str">
        <f t="shared" ref="F28:S28" si="10">IF(COUNTIF(F11:F27,"A")&gt;4,"C",IF(COUNTIF(F11:F27,"A")&gt;0,"P"," "))</f>
        <v xml:space="preserve"> </v>
      </c>
      <c r="G28" s="195" t="str">
        <f t="shared" si="10"/>
        <v xml:space="preserve"> </v>
      </c>
      <c r="H28" s="195" t="str">
        <f t="shared" si="10"/>
        <v xml:space="preserve"> </v>
      </c>
      <c r="I28" s="195" t="str">
        <f t="shared" si="10"/>
        <v xml:space="preserve"> </v>
      </c>
      <c r="J28" s="195" t="str">
        <f t="shared" si="10"/>
        <v xml:space="preserve"> </v>
      </c>
      <c r="K28" s="195" t="str">
        <f t="shared" si="10"/>
        <v xml:space="preserve"> </v>
      </c>
      <c r="L28" s="195" t="str">
        <f t="shared" si="10"/>
        <v xml:space="preserve"> </v>
      </c>
      <c r="M28" s="195" t="str">
        <f t="shared" si="10"/>
        <v xml:space="preserve"> </v>
      </c>
      <c r="N28" s="195" t="str">
        <f t="shared" si="10"/>
        <v xml:space="preserve"> </v>
      </c>
      <c r="O28" s="195" t="str">
        <f t="shared" si="10"/>
        <v xml:space="preserve"> </v>
      </c>
      <c r="P28" s="195" t="str">
        <f t="shared" si="10"/>
        <v xml:space="preserve"> </v>
      </c>
      <c r="Q28" s="195" t="str">
        <f t="shared" si="10"/>
        <v xml:space="preserve"> </v>
      </c>
      <c r="R28" s="195" t="str">
        <f t="shared" si="10"/>
        <v xml:space="preserve"> </v>
      </c>
      <c r="S28" s="195" t="str">
        <f t="shared" si="10"/>
        <v xml:space="preserve"> </v>
      </c>
      <c r="T28" s="195" t="str">
        <f t="shared" ref="T28:AG28" si="11">IF(COUNTIF(T11:T27,"A")&gt;4,"C",IF(COUNTIF(T11:T27,"A")&gt;0,"P"," "))</f>
        <v xml:space="preserve"> </v>
      </c>
      <c r="U28" s="195" t="str">
        <f t="shared" si="11"/>
        <v xml:space="preserve"> </v>
      </c>
      <c r="V28" s="195" t="str">
        <f t="shared" si="11"/>
        <v xml:space="preserve"> </v>
      </c>
      <c r="W28" s="195" t="str">
        <f t="shared" si="11"/>
        <v xml:space="preserve"> </v>
      </c>
      <c r="X28" s="195" t="str">
        <f t="shared" si="11"/>
        <v xml:space="preserve"> </v>
      </c>
      <c r="Y28" s="195" t="str">
        <f t="shared" si="11"/>
        <v xml:space="preserve"> </v>
      </c>
      <c r="Z28" s="195" t="str">
        <f t="shared" si="11"/>
        <v xml:space="preserve"> </v>
      </c>
      <c r="AA28" s="195" t="str">
        <f t="shared" si="11"/>
        <v xml:space="preserve"> </v>
      </c>
      <c r="AB28" s="195" t="str">
        <f t="shared" si="11"/>
        <v xml:space="preserve"> </v>
      </c>
      <c r="AC28" s="195" t="str">
        <f t="shared" si="11"/>
        <v xml:space="preserve"> </v>
      </c>
      <c r="AD28" s="195" t="str">
        <f t="shared" si="11"/>
        <v xml:space="preserve"> </v>
      </c>
      <c r="AE28" s="195" t="str">
        <f t="shared" si="11"/>
        <v xml:space="preserve"> </v>
      </c>
      <c r="AF28" s="195" t="str">
        <f t="shared" si="11"/>
        <v xml:space="preserve"> </v>
      </c>
      <c r="AG28" s="195" t="str">
        <f t="shared" si="11"/>
        <v xml:space="preserve"> </v>
      </c>
    </row>
    <row r="29" spans="1:33" ht="15">
      <c r="B29" s="129" t="s">
        <v>152</v>
      </c>
    </row>
    <row r="30" spans="1:33">
      <c r="A30"/>
      <c r="B30" s="20">
        <v>1</v>
      </c>
      <c r="C30" s="135" t="s">
        <v>153</v>
      </c>
    </row>
    <row r="31" spans="1:33">
      <c r="B31" s="130"/>
      <c r="C31" s="133" t="s">
        <v>154</v>
      </c>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row>
    <row r="32" spans="1:33">
      <c r="B32" s="130"/>
      <c r="C32" s="133" t="s">
        <v>155</v>
      </c>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row>
    <row r="33" spans="2:33">
      <c r="B33" s="130"/>
      <c r="C33" s="133" t="s">
        <v>156</v>
      </c>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row>
    <row r="34" spans="2:33">
      <c r="B34" s="20">
        <v>2</v>
      </c>
      <c r="C34" s="132" t="s">
        <v>157</v>
      </c>
      <c r="D34" s="188" t="str">
        <f t="shared" ref="D34:AG34" si="12">IF(COUNTIF(D31:D33,"C")&gt;=1,"A",IF(COUNTIF(D31:D33,"C")&gt;0,"P"," "))</f>
        <v xml:space="preserve"> </v>
      </c>
      <c r="E34" s="188" t="str">
        <f t="shared" si="12"/>
        <v xml:space="preserve"> </v>
      </c>
      <c r="F34" s="188" t="str">
        <f t="shared" ref="F34:S34" si="13">IF(COUNTIF(F31:F33,"C")&gt;=1,"A",IF(COUNTIF(F31:F33,"C")&gt;0,"P"," "))</f>
        <v xml:space="preserve"> </v>
      </c>
      <c r="G34" s="188" t="str">
        <f t="shared" si="13"/>
        <v xml:space="preserve"> </v>
      </c>
      <c r="H34" s="188" t="str">
        <f t="shared" si="13"/>
        <v xml:space="preserve"> </v>
      </c>
      <c r="I34" s="188" t="str">
        <f t="shared" si="13"/>
        <v xml:space="preserve"> </v>
      </c>
      <c r="J34" s="188" t="str">
        <f t="shared" si="13"/>
        <v xml:space="preserve"> </v>
      </c>
      <c r="K34" s="188" t="str">
        <f t="shared" si="13"/>
        <v xml:space="preserve"> </v>
      </c>
      <c r="L34" s="188" t="str">
        <f t="shared" si="13"/>
        <v xml:space="preserve"> </v>
      </c>
      <c r="M34" s="188" t="str">
        <f t="shared" si="13"/>
        <v xml:space="preserve"> </v>
      </c>
      <c r="N34" s="188" t="str">
        <f t="shared" si="13"/>
        <v xml:space="preserve"> </v>
      </c>
      <c r="O34" s="188" t="str">
        <f t="shared" si="13"/>
        <v xml:space="preserve"> </v>
      </c>
      <c r="P34" s="188" t="str">
        <f t="shared" si="13"/>
        <v xml:space="preserve"> </v>
      </c>
      <c r="Q34" s="188" t="str">
        <f t="shared" si="13"/>
        <v xml:space="preserve"> </v>
      </c>
      <c r="R34" s="188" t="str">
        <f t="shared" si="13"/>
        <v xml:space="preserve"> </v>
      </c>
      <c r="S34" s="188" t="str">
        <f t="shared" si="13"/>
        <v xml:space="preserve"> </v>
      </c>
      <c r="T34" s="188" t="str">
        <f t="shared" si="12"/>
        <v xml:space="preserve"> </v>
      </c>
      <c r="U34" s="188" t="str">
        <f t="shared" si="12"/>
        <v xml:space="preserve"> </v>
      </c>
      <c r="V34" s="188" t="str">
        <f t="shared" si="12"/>
        <v xml:space="preserve"> </v>
      </c>
      <c r="W34" s="188" t="str">
        <f t="shared" si="12"/>
        <v xml:space="preserve"> </v>
      </c>
      <c r="X34" s="188" t="str">
        <f t="shared" si="12"/>
        <v xml:space="preserve"> </v>
      </c>
      <c r="Y34" s="188" t="str">
        <f t="shared" si="12"/>
        <v xml:space="preserve"> </v>
      </c>
      <c r="Z34" s="188" t="str">
        <f t="shared" si="12"/>
        <v xml:space="preserve"> </v>
      </c>
      <c r="AA34" s="188" t="str">
        <f t="shared" si="12"/>
        <v xml:space="preserve"> </v>
      </c>
      <c r="AB34" s="188" t="str">
        <f t="shared" si="12"/>
        <v xml:space="preserve"> </v>
      </c>
      <c r="AC34" s="188" t="str">
        <f t="shared" si="12"/>
        <v xml:space="preserve"> </v>
      </c>
      <c r="AD34" s="188" t="str">
        <f t="shared" si="12"/>
        <v xml:space="preserve"> </v>
      </c>
      <c r="AE34" s="188" t="str">
        <f t="shared" si="12"/>
        <v xml:space="preserve"> </v>
      </c>
      <c r="AF34" s="188" t="str">
        <f t="shared" si="12"/>
        <v xml:space="preserve"> </v>
      </c>
      <c r="AG34" s="188" t="str">
        <f t="shared" si="12"/>
        <v xml:space="preserve"> </v>
      </c>
    </row>
    <row r="35" spans="2:33">
      <c r="B35" s="131"/>
      <c r="C35" s="133" t="s">
        <v>158</v>
      </c>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row>
    <row r="36" spans="2:33">
      <c r="B36" s="131"/>
      <c r="C36" s="133" t="s">
        <v>159</v>
      </c>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row>
    <row r="37" spans="2:33">
      <c r="B37" s="131"/>
      <c r="C37" s="133" t="s">
        <v>160</v>
      </c>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row>
    <row r="38" spans="2:33">
      <c r="B38" s="20">
        <v>3</v>
      </c>
      <c r="C38" s="132" t="s">
        <v>161</v>
      </c>
      <c r="D38" s="188" t="str">
        <f t="shared" ref="D38:AG38" si="14">IF(COUNTIF(D35:D37,"C")&gt;=1,"A",IF(COUNTIF(D35:D37,"C")&gt;0,"P"," "))</f>
        <v xml:space="preserve"> </v>
      </c>
      <c r="E38" s="188" t="str">
        <f t="shared" si="14"/>
        <v xml:space="preserve"> </v>
      </c>
      <c r="F38" s="188" t="str">
        <f t="shared" ref="F38:S38" si="15">IF(COUNTIF(F35:F37,"C")&gt;=1,"A",IF(COUNTIF(F35:F37,"C")&gt;0,"P"," "))</f>
        <v xml:space="preserve"> </v>
      </c>
      <c r="G38" s="188" t="str">
        <f t="shared" si="15"/>
        <v xml:space="preserve"> </v>
      </c>
      <c r="H38" s="188" t="str">
        <f t="shared" si="15"/>
        <v xml:space="preserve"> </v>
      </c>
      <c r="I38" s="188" t="str">
        <f t="shared" si="15"/>
        <v xml:space="preserve"> </v>
      </c>
      <c r="J38" s="188" t="str">
        <f t="shared" si="15"/>
        <v xml:space="preserve"> </v>
      </c>
      <c r="K38" s="188" t="str">
        <f t="shared" si="15"/>
        <v xml:space="preserve"> </v>
      </c>
      <c r="L38" s="188" t="str">
        <f t="shared" si="15"/>
        <v xml:space="preserve"> </v>
      </c>
      <c r="M38" s="188" t="str">
        <f t="shared" si="15"/>
        <v xml:space="preserve"> </v>
      </c>
      <c r="N38" s="188" t="str">
        <f t="shared" si="15"/>
        <v xml:space="preserve"> </v>
      </c>
      <c r="O38" s="188" t="str">
        <f t="shared" si="15"/>
        <v xml:space="preserve"> </v>
      </c>
      <c r="P38" s="188" t="str">
        <f t="shared" si="15"/>
        <v xml:space="preserve"> </v>
      </c>
      <c r="Q38" s="188" t="str">
        <f t="shared" si="15"/>
        <v xml:space="preserve"> </v>
      </c>
      <c r="R38" s="188" t="str">
        <f t="shared" si="15"/>
        <v xml:space="preserve"> </v>
      </c>
      <c r="S38" s="188" t="str">
        <f t="shared" si="15"/>
        <v xml:space="preserve"> </v>
      </c>
      <c r="T38" s="188" t="str">
        <f t="shared" si="14"/>
        <v xml:space="preserve"> </v>
      </c>
      <c r="U38" s="188" t="str">
        <f t="shared" si="14"/>
        <v xml:space="preserve"> </v>
      </c>
      <c r="V38" s="188" t="str">
        <f t="shared" si="14"/>
        <v xml:space="preserve"> </v>
      </c>
      <c r="W38" s="188" t="str">
        <f t="shared" si="14"/>
        <v xml:space="preserve"> </v>
      </c>
      <c r="X38" s="188" t="str">
        <f t="shared" si="14"/>
        <v xml:space="preserve"> </v>
      </c>
      <c r="Y38" s="188" t="str">
        <f t="shared" si="14"/>
        <v xml:space="preserve"> </v>
      </c>
      <c r="Z38" s="188" t="str">
        <f t="shared" si="14"/>
        <v xml:space="preserve"> </v>
      </c>
      <c r="AA38" s="188" t="str">
        <f t="shared" si="14"/>
        <v xml:space="preserve"> </v>
      </c>
      <c r="AB38" s="188" t="str">
        <f t="shared" si="14"/>
        <v xml:space="preserve"> </v>
      </c>
      <c r="AC38" s="188" t="str">
        <f t="shared" si="14"/>
        <v xml:space="preserve"> </v>
      </c>
      <c r="AD38" s="188" t="str">
        <f t="shared" si="14"/>
        <v xml:space="preserve"> </v>
      </c>
      <c r="AE38" s="188" t="str">
        <f t="shared" si="14"/>
        <v xml:space="preserve"> </v>
      </c>
      <c r="AF38" s="188" t="str">
        <f t="shared" si="14"/>
        <v xml:space="preserve"> </v>
      </c>
      <c r="AG38" s="188" t="str">
        <f t="shared" si="14"/>
        <v xml:space="preserve"> </v>
      </c>
    </row>
    <row r="39" spans="2:33">
      <c r="B39" s="131"/>
      <c r="C39" s="133" t="s">
        <v>162</v>
      </c>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row>
    <row r="40" spans="2:33">
      <c r="B40" s="131"/>
      <c r="C40" s="133" t="s">
        <v>163</v>
      </c>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row>
    <row r="41" spans="2:33">
      <c r="B41" s="131"/>
      <c r="C41" s="133" t="s">
        <v>164</v>
      </c>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row>
    <row r="42" spans="2:33">
      <c r="B42" s="20">
        <v>4</v>
      </c>
      <c r="C42" s="132" t="s">
        <v>165</v>
      </c>
      <c r="D42" s="188" t="str">
        <f t="shared" ref="D42:AG42" si="16">IF(COUNTIF(D39:D41,"C")&gt;=1,"A",IF(COUNTIF(D39:D41,"C")&gt;0,"P"," "))</f>
        <v xml:space="preserve"> </v>
      </c>
      <c r="E42" s="188" t="str">
        <f t="shared" si="16"/>
        <v xml:space="preserve"> </v>
      </c>
      <c r="F42" s="188" t="str">
        <f t="shared" ref="F42:S42" si="17">IF(COUNTIF(F39:F41,"C")&gt;=1,"A",IF(COUNTIF(F39:F41,"C")&gt;0,"P"," "))</f>
        <v xml:space="preserve"> </v>
      </c>
      <c r="G42" s="188" t="str">
        <f t="shared" si="17"/>
        <v xml:space="preserve"> </v>
      </c>
      <c r="H42" s="188" t="str">
        <f t="shared" si="17"/>
        <v xml:space="preserve"> </v>
      </c>
      <c r="I42" s="188" t="str">
        <f t="shared" si="17"/>
        <v xml:space="preserve"> </v>
      </c>
      <c r="J42" s="188" t="str">
        <f t="shared" si="17"/>
        <v xml:space="preserve"> </v>
      </c>
      <c r="K42" s="188" t="str">
        <f t="shared" si="17"/>
        <v xml:space="preserve"> </v>
      </c>
      <c r="L42" s="188" t="str">
        <f t="shared" si="17"/>
        <v xml:space="preserve"> </v>
      </c>
      <c r="M42" s="188" t="str">
        <f t="shared" si="17"/>
        <v xml:space="preserve"> </v>
      </c>
      <c r="N42" s="188" t="str">
        <f t="shared" si="17"/>
        <v xml:space="preserve"> </v>
      </c>
      <c r="O42" s="188" t="str">
        <f t="shared" si="17"/>
        <v xml:space="preserve"> </v>
      </c>
      <c r="P42" s="188" t="str">
        <f t="shared" si="17"/>
        <v xml:space="preserve"> </v>
      </c>
      <c r="Q42" s="188" t="str">
        <f t="shared" si="17"/>
        <v xml:space="preserve"> </v>
      </c>
      <c r="R42" s="188" t="str">
        <f t="shared" si="17"/>
        <v xml:space="preserve"> </v>
      </c>
      <c r="S42" s="188" t="str">
        <f t="shared" si="17"/>
        <v xml:space="preserve"> </v>
      </c>
      <c r="T42" s="188" t="str">
        <f t="shared" si="16"/>
        <v xml:space="preserve"> </v>
      </c>
      <c r="U42" s="188" t="str">
        <f t="shared" si="16"/>
        <v xml:space="preserve"> </v>
      </c>
      <c r="V42" s="188" t="str">
        <f t="shared" si="16"/>
        <v xml:space="preserve"> </v>
      </c>
      <c r="W42" s="188" t="str">
        <f t="shared" si="16"/>
        <v xml:space="preserve"> </v>
      </c>
      <c r="X42" s="188" t="str">
        <f t="shared" si="16"/>
        <v xml:space="preserve"> </v>
      </c>
      <c r="Y42" s="188" t="str">
        <f t="shared" si="16"/>
        <v xml:space="preserve"> </v>
      </c>
      <c r="Z42" s="188" t="str">
        <f t="shared" si="16"/>
        <v xml:space="preserve"> </v>
      </c>
      <c r="AA42" s="188" t="str">
        <f t="shared" si="16"/>
        <v xml:space="preserve"> </v>
      </c>
      <c r="AB42" s="188" t="str">
        <f t="shared" si="16"/>
        <v xml:space="preserve"> </v>
      </c>
      <c r="AC42" s="188" t="str">
        <f t="shared" si="16"/>
        <v xml:space="preserve"> </v>
      </c>
      <c r="AD42" s="188" t="str">
        <f t="shared" si="16"/>
        <v xml:space="preserve"> </v>
      </c>
      <c r="AE42" s="188" t="str">
        <f t="shared" si="16"/>
        <v xml:space="preserve"> </v>
      </c>
      <c r="AF42" s="188" t="str">
        <f t="shared" si="16"/>
        <v xml:space="preserve"> </v>
      </c>
      <c r="AG42" s="188" t="str">
        <f t="shared" si="16"/>
        <v xml:space="preserve"> </v>
      </c>
    </row>
    <row r="43" spans="2:33">
      <c r="B43" s="131"/>
      <c r="C43" s="133" t="s">
        <v>166</v>
      </c>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row>
    <row r="44" spans="2:33">
      <c r="B44" s="131"/>
      <c r="C44" s="133" t="s">
        <v>167</v>
      </c>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row>
    <row r="45" spans="2:33">
      <c r="B45" s="131"/>
      <c r="C45" s="133" t="s">
        <v>168</v>
      </c>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row>
    <row r="46" spans="2:33">
      <c r="B46" s="20">
        <v>5</v>
      </c>
      <c r="C46" s="132" t="s">
        <v>169</v>
      </c>
      <c r="D46" s="188" t="str">
        <f t="shared" ref="D46:AG46" si="18">IF(COUNTIF(D43:D45,"C")&gt;=1,"A",IF(COUNTIF(D43:D45,"C")&gt;0,"P"," "))</f>
        <v xml:space="preserve"> </v>
      </c>
      <c r="E46" s="188" t="str">
        <f t="shared" si="18"/>
        <v xml:space="preserve"> </v>
      </c>
      <c r="F46" s="188" t="str">
        <f t="shared" ref="F46:S46" si="19">IF(COUNTIF(F43:F45,"C")&gt;=1,"A",IF(COUNTIF(F43:F45,"C")&gt;0,"P"," "))</f>
        <v xml:space="preserve"> </v>
      </c>
      <c r="G46" s="188" t="str">
        <f t="shared" si="19"/>
        <v xml:space="preserve"> </v>
      </c>
      <c r="H46" s="188" t="str">
        <f t="shared" si="19"/>
        <v xml:space="preserve"> </v>
      </c>
      <c r="I46" s="188" t="str">
        <f t="shared" si="19"/>
        <v xml:space="preserve"> </v>
      </c>
      <c r="J46" s="188" t="str">
        <f t="shared" si="19"/>
        <v xml:space="preserve"> </v>
      </c>
      <c r="K46" s="188" t="str">
        <f t="shared" si="19"/>
        <v xml:space="preserve"> </v>
      </c>
      <c r="L46" s="188" t="str">
        <f t="shared" si="19"/>
        <v xml:space="preserve"> </v>
      </c>
      <c r="M46" s="188" t="str">
        <f t="shared" si="19"/>
        <v xml:space="preserve"> </v>
      </c>
      <c r="N46" s="188" t="str">
        <f t="shared" si="19"/>
        <v xml:space="preserve"> </v>
      </c>
      <c r="O46" s="188" t="str">
        <f t="shared" si="19"/>
        <v xml:space="preserve"> </v>
      </c>
      <c r="P46" s="188" t="str">
        <f t="shared" si="19"/>
        <v xml:space="preserve"> </v>
      </c>
      <c r="Q46" s="188" t="str">
        <f t="shared" si="19"/>
        <v xml:space="preserve"> </v>
      </c>
      <c r="R46" s="188" t="str">
        <f t="shared" si="19"/>
        <v xml:space="preserve"> </v>
      </c>
      <c r="S46" s="188" t="str">
        <f t="shared" si="19"/>
        <v xml:space="preserve"> </v>
      </c>
      <c r="T46" s="188" t="str">
        <f t="shared" si="18"/>
        <v xml:space="preserve"> </v>
      </c>
      <c r="U46" s="188" t="str">
        <f t="shared" si="18"/>
        <v xml:space="preserve"> </v>
      </c>
      <c r="V46" s="188" t="str">
        <f t="shared" si="18"/>
        <v xml:space="preserve"> </v>
      </c>
      <c r="W46" s="188" t="str">
        <f t="shared" si="18"/>
        <v xml:space="preserve"> </v>
      </c>
      <c r="X46" s="188" t="str">
        <f t="shared" si="18"/>
        <v xml:space="preserve"> </v>
      </c>
      <c r="Y46" s="188" t="str">
        <f t="shared" si="18"/>
        <v xml:space="preserve"> </v>
      </c>
      <c r="Z46" s="188" t="str">
        <f t="shared" si="18"/>
        <v xml:space="preserve"> </v>
      </c>
      <c r="AA46" s="188" t="str">
        <f t="shared" si="18"/>
        <v xml:space="preserve"> </v>
      </c>
      <c r="AB46" s="188" t="str">
        <f t="shared" si="18"/>
        <v xml:space="preserve"> </v>
      </c>
      <c r="AC46" s="188" t="str">
        <f t="shared" si="18"/>
        <v xml:space="preserve"> </v>
      </c>
      <c r="AD46" s="188" t="str">
        <f t="shared" si="18"/>
        <v xml:space="preserve"> </v>
      </c>
      <c r="AE46" s="188" t="str">
        <f t="shared" si="18"/>
        <v xml:space="preserve"> </v>
      </c>
      <c r="AF46" s="188" t="str">
        <f t="shared" si="18"/>
        <v xml:space="preserve"> </v>
      </c>
      <c r="AG46" s="188" t="str">
        <f t="shared" si="18"/>
        <v xml:space="preserve"> </v>
      </c>
    </row>
    <row r="47" spans="2:33">
      <c r="B47" s="131"/>
      <c r="C47" s="133" t="s">
        <v>170</v>
      </c>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row>
    <row r="48" spans="2:33">
      <c r="B48" s="131"/>
      <c r="C48" s="133" t="s">
        <v>171</v>
      </c>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row>
    <row r="49" spans="1:33" ht="13.5" thickBot="1">
      <c r="B49" s="131"/>
      <c r="C49" s="133" t="s">
        <v>172</v>
      </c>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row>
    <row r="50" spans="1:33" ht="13.5" hidden="1" thickBot="1">
      <c r="D50" s="188" t="str">
        <f t="shared" ref="D50:AG50" si="20">IF(COUNTIF(D47:D49,"C")&gt;=1,"A",IF(COUNTIF(D47:D49,"C")&gt;0,"P"," "))</f>
        <v xml:space="preserve"> </v>
      </c>
      <c r="E50" s="188" t="str">
        <f t="shared" si="20"/>
        <v xml:space="preserve"> </v>
      </c>
      <c r="F50" s="188" t="str">
        <f t="shared" ref="F50:S50" si="21">IF(COUNTIF(F47:F49,"C")&gt;=1,"A",IF(COUNTIF(F47:F49,"C")&gt;0,"P"," "))</f>
        <v xml:space="preserve"> </v>
      </c>
      <c r="G50" s="188" t="str">
        <f t="shared" si="21"/>
        <v xml:space="preserve"> </v>
      </c>
      <c r="H50" s="188" t="str">
        <f t="shared" si="21"/>
        <v xml:space="preserve"> </v>
      </c>
      <c r="I50" s="188" t="str">
        <f t="shared" si="21"/>
        <v xml:space="preserve"> </v>
      </c>
      <c r="J50" s="188" t="str">
        <f t="shared" si="21"/>
        <v xml:space="preserve"> </v>
      </c>
      <c r="K50" s="188" t="str">
        <f t="shared" si="21"/>
        <v xml:space="preserve"> </v>
      </c>
      <c r="L50" s="188" t="str">
        <f t="shared" si="21"/>
        <v xml:space="preserve"> </v>
      </c>
      <c r="M50" s="188" t="str">
        <f t="shared" si="21"/>
        <v xml:space="preserve"> </v>
      </c>
      <c r="N50" s="188" t="str">
        <f t="shared" si="21"/>
        <v xml:space="preserve"> </v>
      </c>
      <c r="O50" s="188" t="str">
        <f t="shared" si="21"/>
        <v xml:space="preserve"> </v>
      </c>
      <c r="P50" s="188" t="str">
        <f t="shared" si="21"/>
        <v xml:space="preserve"> </v>
      </c>
      <c r="Q50" s="188" t="str">
        <f t="shared" si="21"/>
        <v xml:space="preserve"> </v>
      </c>
      <c r="R50" s="188" t="str">
        <f t="shared" si="21"/>
        <v xml:space="preserve"> </v>
      </c>
      <c r="S50" s="188" t="str">
        <f t="shared" si="21"/>
        <v xml:space="preserve"> </v>
      </c>
      <c r="T50" s="188" t="str">
        <f t="shared" si="20"/>
        <v xml:space="preserve"> </v>
      </c>
      <c r="U50" s="188" t="str">
        <f t="shared" si="20"/>
        <v xml:space="preserve"> </v>
      </c>
      <c r="V50" s="188" t="str">
        <f t="shared" si="20"/>
        <v xml:space="preserve"> </v>
      </c>
      <c r="W50" s="188" t="str">
        <f t="shared" si="20"/>
        <v xml:space="preserve"> </v>
      </c>
      <c r="X50" s="188" t="str">
        <f t="shared" si="20"/>
        <v xml:space="preserve"> </v>
      </c>
      <c r="Y50" s="188" t="str">
        <f t="shared" si="20"/>
        <v xml:space="preserve"> </v>
      </c>
      <c r="Z50" s="188" t="str">
        <f t="shared" si="20"/>
        <v xml:space="preserve"> </v>
      </c>
      <c r="AA50" s="188" t="str">
        <f t="shared" si="20"/>
        <v xml:space="preserve"> </v>
      </c>
      <c r="AB50" s="188" t="str">
        <f t="shared" si="20"/>
        <v xml:space="preserve"> </v>
      </c>
      <c r="AC50" s="188" t="str">
        <f t="shared" si="20"/>
        <v xml:space="preserve"> </v>
      </c>
      <c r="AD50" s="188" t="str">
        <f t="shared" si="20"/>
        <v xml:space="preserve"> </v>
      </c>
      <c r="AE50" s="188" t="str">
        <f t="shared" si="20"/>
        <v xml:space="preserve"> </v>
      </c>
      <c r="AF50" s="188" t="str">
        <f t="shared" si="20"/>
        <v xml:space="preserve"> </v>
      </c>
      <c r="AG50" s="188" t="str">
        <f t="shared" si="20"/>
        <v xml:space="preserve"> </v>
      </c>
    </row>
    <row r="51" spans="1:33" ht="13.5" thickBot="1">
      <c r="C51" s="44" t="s">
        <v>117</v>
      </c>
      <c r="D51" s="195" t="str">
        <f>IF(COUNTIF(D34:D50,"A")&gt;4,"C",IF(COUNTIF(D34:D50,"A")&gt;0,"P"," "))</f>
        <v xml:space="preserve"> </v>
      </c>
      <c r="E51" s="195" t="str">
        <f>IF(COUNTIF(E34:E50,"A")&gt;4,"C",IF(COUNTIF(E34:E50,"A")&gt;0,"P"," "))</f>
        <v xml:space="preserve"> </v>
      </c>
      <c r="F51" s="195" t="str">
        <f t="shared" ref="F51:S51" si="22">IF(COUNTIF(F34:F50,"A")&gt;4,"C",IF(COUNTIF(F34:F50,"A")&gt;0,"P"," "))</f>
        <v xml:space="preserve"> </v>
      </c>
      <c r="G51" s="195" t="str">
        <f t="shared" si="22"/>
        <v xml:space="preserve"> </v>
      </c>
      <c r="H51" s="195" t="str">
        <f t="shared" si="22"/>
        <v xml:space="preserve"> </v>
      </c>
      <c r="I51" s="195" t="str">
        <f t="shared" si="22"/>
        <v xml:space="preserve"> </v>
      </c>
      <c r="J51" s="195" t="str">
        <f t="shared" si="22"/>
        <v xml:space="preserve"> </v>
      </c>
      <c r="K51" s="195" t="str">
        <f t="shared" si="22"/>
        <v xml:space="preserve"> </v>
      </c>
      <c r="L51" s="195" t="str">
        <f t="shared" si="22"/>
        <v xml:space="preserve"> </v>
      </c>
      <c r="M51" s="195" t="str">
        <f t="shared" si="22"/>
        <v xml:space="preserve"> </v>
      </c>
      <c r="N51" s="195" t="str">
        <f t="shared" si="22"/>
        <v xml:space="preserve"> </v>
      </c>
      <c r="O51" s="195" t="str">
        <f t="shared" si="22"/>
        <v xml:space="preserve"> </v>
      </c>
      <c r="P51" s="195" t="str">
        <f t="shared" si="22"/>
        <v xml:space="preserve"> </v>
      </c>
      <c r="Q51" s="195" t="str">
        <f t="shared" si="22"/>
        <v xml:space="preserve"> </v>
      </c>
      <c r="R51" s="195" t="str">
        <f t="shared" si="22"/>
        <v xml:space="preserve"> </v>
      </c>
      <c r="S51" s="195" t="str">
        <f t="shared" si="22"/>
        <v xml:space="preserve"> </v>
      </c>
      <c r="T51" s="195" t="str">
        <f t="shared" ref="T51:AG51" si="23">IF(COUNTIF(T34:T50,"A")&gt;4,"C",IF(COUNTIF(T34:T50,"A")&gt;0,"P"," "))</f>
        <v xml:space="preserve"> </v>
      </c>
      <c r="U51" s="195" t="str">
        <f t="shared" si="23"/>
        <v xml:space="preserve"> </v>
      </c>
      <c r="V51" s="195" t="str">
        <f t="shared" si="23"/>
        <v xml:space="preserve"> </v>
      </c>
      <c r="W51" s="195" t="str">
        <f t="shared" si="23"/>
        <v xml:space="preserve"> </v>
      </c>
      <c r="X51" s="195" t="str">
        <f t="shared" si="23"/>
        <v xml:space="preserve"> </v>
      </c>
      <c r="Y51" s="195" t="str">
        <f t="shared" si="23"/>
        <v xml:space="preserve"> </v>
      </c>
      <c r="Z51" s="195" t="str">
        <f t="shared" si="23"/>
        <v xml:space="preserve"> </v>
      </c>
      <c r="AA51" s="195" t="str">
        <f t="shared" si="23"/>
        <v xml:space="preserve"> </v>
      </c>
      <c r="AB51" s="195" t="str">
        <f t="shared" si="23"/>
        <v xml:space="preserve"> </v>
      </c>
      <c r="AC51" s="195" t="str">
        <f t="shared" si="23"/>
        <v xml:space="preserve"> </v>
      </c>
      <c r="AD51" s="195" t="str">
        <f t="shared" si="23"/>
        <v xml:space="preserve"> </v>
      </c>
      <c r="AE51" s="195" t="str">
        <f t="shared" si="23"/>
        <v xml:space="preserve"> </v>
      </c>
      <c r="AF51" s="195" t="str">
        <f t="shared" si="23"/>
        <v xml:space="preserve"> </v>
      </c>
      <c r="AG51" s="195" t="str">
        <f t="shared" si="23"/>
        <v xml:space="preserve"> </v>
      </c>
    </row>
    <row r="52" spans="1:33" ht="15">
      <c r="A52" s="1"/>
      <c r="B52" s="120" t="s">
        <v>173</v>
      </c>
      <c r="C52" s="121"/>
      <c r="D52" s="422"/>
      <c r="E52" s="422"/>
      <c r="F52" s="422"/>
      <c r="G52" s="422"/>
      <c r="H52" s="422"/>
      <c r="I52" s="422"/>
      <c r="J52" s="422"/>
      <c r="K52" s="422"/>
      <c r="L52" s="422"/>
      <c r="M52" s="422"/>
      <c r="N52" s="422"/>
      <c r="O52" s="422"/>
      <c r="P52" s="422"/>
      <c r="Q52" s="422"/>
      <c r="R52" s="422"/>
      <c r="S52" s="422"/>
      <c r="T52" s="422"/>
      <c r="U52" s="422"/>
      <c r="V52" s="422"/>
      <c r="W52" s="422"/>
      <c r="X52" s="422"/>
      <c r="Y52" s="422"/>
      <c r="Z52" s="422"/>
      <c r="AA52" s="422"/>
      <c r="AB52" s="422"/>
      <c r="AC52" s="422"/>
      <c r="AD52" s="422"/>
      <c r="AE52" s="422"/>
      <c r="AF52" s="422"/>
      <c r="AG52" s="422"/>
    </row>
    <row r="53" spans="1:33">
      <c r="A53"/>
      <c r="B53" s="61">
        <v>1</v>
      </c>
      <c r="C53" s="122" t="s">
        <v>174</v>
      </c>
      <c r="D53" s="196"/>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row>
    <row r="54" spans="1:33">
      <c r="A54" s="1"/>
      <c r="B54" s="123"/>
      <c r="C54" s="212" t="s">
        <v>175</v>
      </c>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row>
    <row r="55" spans="1:33">
      <c r="A55"/>
      <c r="B55" s="123"/>
      <c r="C55" s="212" t="s">
        <v>176</v>
      </c>
      <c r="D55" s="198"/>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row>
    <row r="56" spans="1:33">
      <c r="A56" s="1"/>
      <c r="B56" s="123"/>
      <c r="C56" s="212" t="s">
        <v>177</v>
      </c>
      <c r="D56" s="199"/>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row>
    <row r="57" spans="1:33">
      <c r="A57" s="1"/>
      <c r="B57" s="61">
        <v>2</v>
      </c>
      <c r="C57" s="124" t="s">
        <v>178</v>
      </c>
      <c r="D57" s="188" t="str">
        <f t="shared" ref="D57:AG57" si="24">IF(COUNTIF(D54:D56,"C")&gt;=1,"A",IF(COUNTIF(D54:D56,"C")&gt;0,"P"," "))</f>
        <v xml:space="preserve"> </v>
      </c>
      <c r="E57" s="188" t="str">
        <f t="shared" si="24"/>
        <v xml:space="preserve"> </v>
      </c>
      <c r="F57" s="188" t="str">
        <f t="shared" ref="F57:S57" si="25">IF(COUNTIF(F54:F56,"C")&gt;=1,"A",IF(COUNTIF(F54:F56,"C")&gt;0,"P"," "))</f>
        <v xml:space="preserve"> </v>
      </c>
      <c r="G57" s="188" t="str">
        <f t="shared" si="25"/>
        <v xml:space="preserve"> </v>
      </c>
      <c r="H57" s="188" t="str">
        <f t="shared" si="25"/>
        <v xml:space="preserve"> </v>
      </c>
      <c r="I57" s="188" t="str">
        <f t="shared" si="25"/>
        <v xml:space="preserve"> </v>
      </c>
      <c r="J57" s="188" t="str">
        <f t="shared" si="25"/>
        <v xml:space="preserve"> </v>
      </c>
      <c r="K57" s="188" t="str">
        <f t="shared" si="25"/>
        <v xml:space="preserve"> </v>
      </c>
      <c r="L57" s="188" t="str">
        <f t="shared" si="25"/>
        <v xml:space="preserve"> </v>
      </c>
      <c r="M57" s="188" t="str">
        <f t="shared" si="25"/>
        <v xml:space="preserve"> </v>
      </c>
      <c r="N57" s="188" t="str">
        <f t="shared" si="25"/>
        <v xml:space="preserve"> </v>
      </c>
      <c r="O57" s="188" t="str">
        <f t="shared" si="25"/>
        <v xml:space="preserve"> </v>
      </c>
      <c r="P57" s="188" t="str">
        <f t="shared" si="25"/>
        <v xml:space="preserve"> </v>
      </c>
      <c r="Q57" s="188" t="str">
        <f t="shared" si="25"/>
        <v xml:space="preserve"> </v>
      </c>
      <c r="R57" s="188" t="str">
        <f t="shared" si="25"/>
        <v xml:space="preserve"> </v>
      </c>
      <c r="S57" s="188" t="str">
        <f t="shared" si="25"/>
        <v xml:space="preserve"> </v>
      </c>
      <c r="T57" s="188" t="str">
        <f t="shared" si="24"/>
        <v xml:space="preserve"> </v>
      </c>
      <c r="U57" s="188" t="str">
        <f t="shared" si="24"/>
        <v xml:space="preserve"> </v>
      </c>
      <c r="V57" s="188" t="str">
        <f t="shared" si="24"/>
        <v xml:space="preserve"> </v>
      </c>
      <c r="W57" s="188" t="str">
        <f t="shared" si="24"/>
        <v xml:space="preserve"> </v>
      </c>
      <c r="X57" s="188" t="str">
        <f t="shared" si="24"/>
        <v xml:space="preserve"> </v>
      </c>
      <c r="Y57" s="188" t="str">
        <f t="shared" si="24"/>
        <v xml:space="preserve"> </v>
      </c>
      <c r="Z57" s="188" t="str">
        <f t="shared" si="24"/>
        <v xml:space="preserve"> </v>
      </c>
      <c r="AA57" s="188" t="str">
        <f t="shared" si="24"/>
        <v xml:space="preserve"> </v>
      </c>
      <c r="AB57" s="188" t="str">
        <f t="shared" si="24"/>
        <v xml:space="preserve"> </v>
      </c>
      <c r="AC57" s="188" t="str">
        <f t="shared" si="24"/>
        <v xml:space="preserve"> </v>
      </c>
      <c r="AD57" s="188" t="str">
        <f t="shared" si="24"/>
        <v xml:space="preserve"> </v>
      </c>
      <c r="AE57" s="188" t="str">
        <f t="shared" si="24"/>
        <v xml:space="preserve"> </v>
      </c>
      <c r="AF57" s="188" t="str">
        <f t="shared" si="24"/>
        <v xml:space="preserve"> </v>
      </c>
      <c r="AG57" s="188" t="str">
        <f t="shared" si="24"/>
        <v xml:space="preserve"> </v>
      </c>
    </row>
    <row r="58" spans="1:33">
      <c r="A58" s="1"/>
      <c r="B58" s="123"/>
      <c r="C58" s="212" t="s">
        <v>179</v>
      </c>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row>
    <row r="59" spans="1:33">
      <c r="A59" s="1"/>
      <c r="B59" s="123"/>
      <c r="C59" s="212" t="s">
        <v>180</v>
      </c>
      <c r="D59" s="198"/>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row>
    <row r="60" spans="1:33">
      <c r="A60" s="1"/>
      <c r="B60" s="123"/>
      <c r="C60" s="212" t="s">
        <v>181</v>
      </c>
      <c r="D60" s="199"/>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row>
    <row r="61" spans="1:33">
      <c r="A61" s="1"/>
      <c r="B61" s="61">
        <v>3</v>
      </c>
      <c r="C61" s="124" t="s">
        <v>182</v>
      </c>
      <c r="D61" s="188" t="str">
        <f t="shared" ref="D61:AG61" si="26">IF(COUNTIF(D58:D60,"C")&gt;=1,"A",IF(COUNTIF(D58:D60,"C")&gt;0,"P"," "))</f>
        <v xml:space="preserve"> </v>
      </c>
      <c r="E61" s="188" t="str">
        <f t="shared" si="26"/>
        <v xml:space="preserve"> </v>
      </c>
      <c r="F61" s="188" t="str">
        <f t="shared" ref="F61:S61" si="27">IF(COUNTIF(F58:F60,"C")&gt;=1,"A",IF(COUNTIF(F58:F60,"C")&gt;0,"P"," "))</f>
        <v xml:space="preserve"> </v>
      </c>
      <c r="G61" s="188" t="str">
        <f t="shared" si="27"/>
        <v xml:space="preserve"> </v>
      </c>
      <c r="H61" s="188" t="str">
        <f t="shared" si="27"/>
        <v xml:space="preserve"> </v>
      </c>
      <c r="I61" s="188" t="str">
        <f t="shared" si="27"/>
        <v xml:space="preserve"> </v>
      </c>
      <c r="J61" s="188" t="str">
        <f t="shared" si="27"/>
        <v xml:space="preserve"> </v>
      </c>
      <c r="K61" s="188" t="str">
        <f t="shared" si="27"/>
        <v xml:space="preserve"> </v>
      </c>
      <c r="L61" s="188" t="str">
        <f t="shared" si="27"/>
        <v xml:space="preserve"> </v>
      </c>
      <c r="M61" s="188" t="str">
        <f t="shared" si="27"/>
        <v xml:space="preserve"> </v>
      </c>
      <c r="N61" s="188" t="str">
        <f t="shared" si="27"/>
        <v xml:space="preserve"> </v>
      </c>
      <c r="O61" s="188" t="str">
        <f t="shared" si="27"/>
        <v xml:space="preserve"> </v>
      </c>
      <c r="P61" s="188" t="str">
        <f t="shared" si="27"/>
        <v xml:space="preserve"> </v>
      </c>
      <c r="Q61" s="188" t="str">
        <f t="shared" si="27"/>
        <v xml:space="preserve"> </v>
      </c>
      <c r="R61" s="188" t="str">
        <f t="shared" si="27"/>
        <v xml:space="preserve"> </v>
      </c>
      <c r="S61" s="188" t="str">
        <f t="shared" si="27"/>
        <v xml:space="preserve"> </v>
      </c>
      <c r="T61" s="188" t="str">
        <f t="shared" si="26"/>
        <v xml:space="preserve"> </v>
      </c>
      <c r="U61" s="188" t="str">
        <f t="shared" si="26"/>
        <v xml:space="preserve"> </v>
      </c>
      <c r="V61" s="188" t="str">
        <f t="shared" si="26"/>
        <v xml:space="preserve"> </v>
      </c>
      <c r="W61" s="188" t="str">
        <f t="shared" si="26"/>
        <v xml:space="preserve"> </v>
      </c>
      <c r="X61" s="188" t="str">
        <f t="shared" si="26"/>
        <v xml:space="preserve"> </v>
      </c>
      <c r="Y61" s="188" t="str">
        <f t="shared" si="26"/>
        <v xml:space="preserve"> </v>
      </c>
      <c r="Z61" s="188" t="str">
        <f t="shared" si="26"/>
        <v xml:space="preserve"> </v>
      </c>
      <c r="AA61" s="188" t="str">
        <f t="shared" si="26"/>
        <v xml:space="preserve"> </v>
      </c>
      <c r="AB61" s="188" t="str">
        <f t="shared" si="26"/>
        <v xml:space="preserve"> </v>
      </c>
      <c r="AC61" s="188" t="str">
        <f t="shared" si="26"/>
        <v xml:space="preserve"> </v>
      </c>
      <c r="AD61" s="188" t="str">
        <f t="shared" si="26"/>
        <v xml:space="preserve"> </v>
      </c>
      <c r="AE61" s="188" t="str">
        <f t="shared" si="26"/>
        <v xml:space="preserve"> </v>
      </c>
      <c r="AF61" s="188" t="str">
        <f t="shared" si="26"/>
        <v xml:space="preserve"> </v>
      </c>
      <c r="AG61" s="188" t="str">
        <f t="shared" si="26"/>
        <v xml:space="preserve"> </v>
      </c>
    </row>
    <row r="62" spans="1:33">
      <c r="A62" s="1"/>
      <c r="B62" s="123"/>
      <c r="C62" s="212" t="s">
        <v>183</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8"/>
      <c r="AD62" s="198"/>
      <c r="AE62" s="198"/>
      <c r="AF62" s="198"/>
      <c r="AG62" s="198"/>
    </row>
    <row r="63" spans="1:33">
      <c r="A63" s="1"/>
      <c r="B63" s="123"/>
      <c r="C63" s="212" t="s">
        <v>184</v>
      </c>
      <c r="D63" s="198"/>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row>
    <row r="64" spans="1:33">
      <c r="A64" s="1"/>
      <c r="B64" s="123"/>
      <c r="C64" s="212" t="s">
        <v>185</v>
      </c>
      <c r="D64" s="199"/>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row>
    <row r="65" spans="1:33">
      <c r="A65" s="1"/>
      <c r="B65" s="61">
        <v>4</v>
      </c>
      <c r="C65" s="124" t="s">
        <v>186</v>
      </c>
      <c r="D65" s="188" t="str">
        <f t="shared" ref="D65:AG65" si="28">IF(COUNTIF(D62:D64,"C")&gt;=1,"A",IF(COUNTIF(D62:D64,"C")&gt;0,"P"," "))</f>
        <v xml:space="preserve"> </v>
      </c>
      <c r="E65" s="188" t="str">
        <f t="shared" si="28"/>
        <v xml:space="preserve"> </v>
      </c>
      <c r="F65" s="188" t="str">
        <f t="shared" ref="F65:S65" si="29">IF(COUNTIF(F62:F64,"C")&gt;=1,"A",IF(COUNTIF(F62:F64,"C")&gt;0,"P"," "))</f>
        <v xml:space="preserve"> </v>
      </c>
      <c r="G65" s="188" t="str">
        <f t="shared" si="29"/>
        <v xml:space="preserve"> </v>
      </c>
      <c r="H65" s="188" t="str">
        <f t="shared" si="29"/>
        <v xml:space="preserve"> </v>
      </c>
      <c r="I65" s="188" t="str">
        <f t="shared" si="29"/>
        <v xml:space="preserve"> </v>
      </c>
      <c r="J65" s="188" t="str">
        <f t="shared" si="29"/>
        <v xml:space="preserve"> </v>
      </c>
      <c r="K65" s="188" t="str">
        <f t="shared" si="29"/>
        <v xml:space="preserve"> </v>
      </c>
      <c r="L65" s="188" t="str">
        <f t="shared" si="29"/>
        <v xml:space="preserve"> </v>
      </c>
      <c r="M65" s="188" t="str">
        <f t="shared" si="29"/>
        <v xml:space="preserve"> </v>
      </c>
      <c r="N65" s="188" t="str">
        <f t="shared" si="29"/>
        <v xml:space="preserve"> </v>
      </c>
      <c r="O65" s="188" t="str">
        <f t="shared" si="29"/>
        <v xml:space="preserve"> </v>
      </c>
      <c r="P65" s="188" t="str">
        <f t="shared" si="29"/>
        <v xml:space="preserve"> </v>
      </c>
      <c r="Q65" s="188" t="str">
        <f t="shared" si="29"/>
        <v xml:space="preserve"> </v>
      </c>
      <c r="R65" s="188" t="str">
        <f t="shared" si="29"/>
        <v xml:space="preserve"> </v>
      </c>
      <c r="S65" s="188" t="str">
        <f t="shared" si="29"/>
        <v xml:space="preserve"> </v>
      </c>
      <c r="T65" s="188" t="str">
        <f t="shared" si="28"/>
        <v xml:space="preserve"> </v>
      </c>
      <c r="U65" s="188" t="str">
        <f t="shared" si="28"/>
        <v xml:space="preserve"> </v>
      </c>
      <c r="V65" s="188" t="str">
        <f t="shared" si="28"/>
        <v xml:space="preserve"> </v>
      </c>
      <c r="W65" s="188" t="str">
        <f t="shared" si="28"/>
        <v xml:space="preserve"> </v>
      </c>
      <c r="X65" s="188" t="str">
        <f t="shared" si="28"/>
        <v xml:space="preserve"> </v>
      </c>
      <c r="Y65" s="188" t="str">
        <f t="shared" si="28"/>
        <v xml:space="preserve"> </v>
      </c>
      <c r="Z65" s="188" t="str">
        <f t="shared" si="28"/>
        <v xml:space="preserve"> </v>
      </c>
      <c r="AA65" s="188" t="str">
        <f t="shared" si="28"/>
        <v xml:space="preserve"> </v>
      </c>
      <c r="AB65" s="188" t="str">
        <f t="shared" si="28"/>
        <v xml:space="preserve"> </v>
      </c>
      <c r="AC65" s="188" t="str">
        <f t="shared" si="28"/>
        <v xml:space="preserve"> </v>
      </c>
      <c r="AD65" s="188" t="str">
        <f t="shared" si="28"/>
        <v xml:space="preserve"> </v>
      </c>
      <c r="AE65" s="188" t="str">
        <f t="shared" si="28"/>
        <v xml:space="preserve"> </v>
      </c>
      <c r="AF65" s="188" t="str">
        <f t="shared" si="28"/>
        <v xml:space="preserve"> </v>
      </c>
      <c r="AG65" s="188" t="str">
        <f t="shared" si="28"/>
        <v xml:space="preserve"> </v>
      </c>
    </row>
    <row r="66" spans="1:33">
      <c r="A66" s="1"/>
      <c r="B66" s="123"/>
      <c r="C66" s="212" t="s">
        <v>187</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row>
    <row r="67" spans="1:33">
      <c r="A67" s="1"/>
      <c r="B67" s="123"/>
      <c r="C67" s="212" t="s">
        <v>188</v>
      </c>
      <c r="D67" s="198"/>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row>
    <row r="68" spans="1:33">
      <c r="A68" s="1"/>
      <c r="B68" s="123"/>
      <c r="C68" s="212" t="s">
        <v>189</v>
      </c>
      <c r="D68" s="199"/>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row>
    <row r="69" spans="1:33">
      <c r="A69" s="1"/>
      <c r="B69" s="61">
        <v>5</v>
      </c>
      <c r="C69" s="125" t="s">
        <v>190</v>
      </c>
      <c r="D69" s="188" t="str">
        <f t="shared" ref="D69:AG69" si="30">IF(COUNTIF(D66:D68,"C")&gt;=1,"A",IF(COUNTIF(D66:D68,"C")&gt;0,"P"," "))</f>
        <v xml:space="preserve"> </v>
      </c>
      <c r="E69" s="188" t="str">
        <f t="shared" si="30"/>
        <v xml:space="preserve"> </v>
      </c>
      <c r="F69" s="188" t="str">
        <f t="shared" ref="F69:S69" si="31">IF(COUNTIF(F66:F68,"C")&gt;=1,"A",IF(COUNTIF(F66:F68,"C")&gt;0,"P"," "))</f>
        <v xml:space="preserve"> </v>
      </c>
      <c r="G69" s="188" t="str">
        <f t="shared" si="31"/>
        <v xml:space="preserve"> </v>
      </c>
      <c r="H69" s="188" t="str">
        <f t="shared" si="31"/>
        <v xml:space="preserve"> </v>
      </c>
      <c r="I69" s="188" t="str">
        <f t="shared" si="31"/>
        <v xml:space="preserve"> </v>
      </c>
      <c r="J69" s="188" t="str">
        <f t="shared" si="31"/>
        <v xml:space="preserve"> </v>
      </c>
      <c r="K69" s="188" t="str">
        <f t="shared" si="31"/>
        <v xml:space="preserve"> </v>
      </c>
      <c r="L69" s="188" t="str">
        <f t="shared" si="31"/>
        <v xml:space="preserve"> </v>
      </c>
      <c r="M69" s="188" t="str">
        <f t="shared" si="31"/>
        <v xml:space="preserve"> </v>
      </c>
      <c r="N69" s="188" t="str">
        <f t="shared" si="31"/>
        <v xml:space="preserve"> </v>
      </c>
      <c r="O69" s="188" t="str">
        <f t="shared" si="31"/>
        <v xml:space="preserve"> </v>
      </c>
      <c r="P69" s="188" t="str">
        <f t="shared" si="31"/>
        <v xml:space="preserve"> </v>
      </c>
      <c r="Q69" s="188" t="str">
        <f t="shared" si="31"/>
        <v xml:space="preserve"> </v>
      </c>
      <c r="R69" s="188" t="str">
        <f t="shared" si="31"/>
        <v xml:space="preserve"> </v>
      </c>
      <c r="S69" s="188" t="str">
        <f t="shared" si="31"/>
        <v xml:space="preserve"> </v>
      </c>
      <c r="T69" s="188" t="str">
        <f t="shared" si="30"/>
        <v xml:space="preserve"> </v>
      </c>
      <c r="U69" s="188" t="str">
        <f t="shared" si="30"/>
        <v xml:space="preserve"> </v>
      </c>
      <c r="V69" s="188" t="str">
        <f t="shared" si="30"/>
        <v xml:space="preserve"> </v>
      </c>
      <c r="W69" s="188" t="str">
        <f t="shared" si="30"/>
        <v xml:space="preserve"> </v>
      </c>
      <c r="X69" s="188" t="str">
        <f t="shared" si="30"/>
        <v xml:space="preserve"> </v>
      </c>
      <c r="Y69" s="188" t="str">
        <f t="shared" si="30"/>
        <v xml:space="preserve"> </v>
      </c>
      <c r="Z69" s="188" t="str">
        <f t="shared" si="30"/>
        <v xml:space="preserve"> </v>
      </c>
      <c r="AA69" s="188" t="str">
        <f t="shared" si="30"/>
        <v xml:space="preserve"> </v>
      </c>
      <c r="AB69" s="188" t="str">
        <f t="shared" si="30"/>
        <v xml:space="preserve"> </v>
      </c>
      <c r="AC69" s="188" t="str">
        <f t="shared" si="30"/>
        <v xml:space="preserve"> </v>
      </c>
      <c r="AD69" s="188" t="str">
        <f t="shared" si="30"/>
        <v xml:space="preserve"> </v>
      </c>
      <c r="AE69" s="188" t="str">
        <f t="shared" si="30"/>
        <v xml:space="preserve"> </v>
      </c>
      <c r="AF69" s="188" t="str">
        <f t="shared" si="30"/>
        <v xml:space="preserve"> </v>
      </c>
      <c r="AG69" s="188" t="str">
        <f t="shared" si="30"/>
        <v xml:space="preserve"> </v>
      </c>
    </row>
    <row r="70" spans="1:33">
      <c r="A70" s="1"/>
      <c r="B70" s="126"/>
      <c r="C70" s="213" t="s">
        <v>191</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row>
    <row r="71" spans="1:33">
      <c r="A71" s="1"/>
      <c r="B71" s="126"/>
      <c r="C71" s="213" t="s">
        <v>149</v>
      </c>
      <c r="D71" s="198"/>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row>
    <row r="72" spans="1:33" ht="13.5" thickBot="1">
      <c r="A72" s="1"/>
      <c r="B72" s="126"/>
      <c r="C72" s="213" t="s">
        <v>192</v>
      </c>
      <c r="D72" s="199"/>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row>
    <row r="73" spans="1:33" ht="13.5" hidden="1" thickBot="1">
      <c r="A73" s="1"/>
      <c r="B73" s="126"/>
      <c r="C73" s="127"/>
      <c r="D73" s="203" t="str">
        <f t="shared" ref="D73:AG73" si="32">IF(COUNTIF(D70:D72,"C")&gt;=1,"A",IF(COUNTIF(D70:D72,"C")&gt;0,"P"," "))</f>
        <v xml:space="preserve"> </v>
      </c>
      <c r="E73" s="203" t="str">
        <f t="shared" si="32"/>
        <v xml:space="preserve"> </v>
      </c>
      <c r="F73" s="203" t="str">
        <f t="shared" ref="F73:S73" si="33">IF(COUNTIF(F70:F72,"C")&gt;=1,"A",IF(COUNTIF(F70:F72,"C")&gt;0,"P"," "))</f>
        <v xml:space="preserve"> </v>
      </c>
      <c r="G73" s="188" t="str">
        <f t="shared" si="33"/>
        <v xml:space="preserve"> </v>
      </c>
      <c r="H73" s="188" t="str">
        <f t="shared" si="33"/>
        <v xml:space="preserve"> </v>
      </c>
      <c r="I73" s="188" t="str">
        <f t="shared" si="33"/>
        <v xml:space="preserve"> </v>
      </c>
      <c r="J73" s="188" t="str">
        <f t="shared" si="33"/>
        <v xml:space="preserve"> </v>
      </c>
      <c r="K73" s="188" t="str">
        <f t="shared" si="33"/>
        <v xml:space="preserve"> </v>
      </c>
      <c r="L73" s="188" t="str">
        <f t="shared" si="33"/>
        <v xml:space="preserve"> </v>
      </c>
      <c r="M73" s="188" t="str">
        <f t="shared" si="33"/>
        <v xml:space="preserve"> </v>
      </c>
      <c r="N73" s="188" t="str">
        <f t="shared" si="33"/>
        <v xml:space="preserve"> </v>
      </c>
      <c r="O73" s="188" t="str">
        <f t="shared" si="33"/>
        <v xml:space="preserve"> </v>
      </c>
      <c r="P73" s="188" t="str">
        <f t="shared" si="33"/>
        <v xml:space="preserve"> </v>
      </c>
      <c r="Q73" s="188" t="str">
        <f t="shared" si="33"/>
        <v xml:space="preserve"> </v>
      </c>
      <c r="R73" s="188" t="str">
        <f t="shared" si="33"/>
        <v xml:space="preserve"> </v>
      </c>
      <c r="S73" s="188" t="str">
        <f t="shared" si="33"/>
        <v xml:space="preserve"> </v>
      </c>
      <c r="T73" s="203" t="str">
        <f t="shared" si="32"/>
        <v xml:space="preserve"> </v>
      </c>
      <c r="U73" s="188" t="str">
        <f t="shared" si="32"/>
        <v xml:space="preserve"> </v>
      </c>
      <c r="V73" s="188" t="str">
        <f t="shared" si="32"/>
        <v xml:space="preserve"> </v>
      </c>
      <c r="W73" s="188" t="str">
        <f t="shared" si="32"/>
        <v xml:space="preserve"> </v>
      </c>
      <c r="X73" s="188" t="str">
        <f t="shared" si="32"/>
        <v xml:space="preserve"> </v>
      </c>
      <c r="Y73" s="188" t="str">
        <f t="shared" si="32"/>
        <v xml:space="preserve"> </v>
      </c>
      <c r="Z73" s="188" t="str">
        <f t="shared" si="32"/>
        <v xml:space="preserve"> </v>
      </c>
      <c r="AA73" s="188" t="str">
        <f t="shared" si="32"/>
        <v xml:space="preserve"> </v>
      </c>
      <c r="AB73" s="188" t="str">
        <f t="shared" si="32"/>
        <v xml:space="preserve"> </v>
      </c>
      <c r="AC73" s="188" t="str">
        <f t="shared" si="32"/>
        <v xml:space="preserve"> </v>
      </c>
      <c r="AD73" s="188" t="str">
        <f t="shared" si="32"/>
        <v xml:space="preserve"> </v>
      </c>
      <c r="AE73" s="188" t="str">
        <f t="shared" si="32"/>
        <v xml:space="preserve"> </v>
      </c>
      <c r="AF73" s="188" t="str">
        <f t="shared" si="32"/>
        <v xml:space="preserve"> </v>
      </c>
      <c r="AG73" s="188" t="str">
        <f t="shared" si="32"/>
        <v xml:space="preserve"> </v>
      </c>
    </row>
    <row r="74" spans="1:33" ht="13.5" thickBot="1">
      <c r="A74" s="1"/>
      <c r="B74" s="117"/>
      <c r="C74" s="44" t="s">
        <v>117</v>
      </c>
      <c r="D74" s="195" t="str">
        <f>IF(COUNTIF(D57:D73,"A")&gt;4,"C",IF(COUNTIF(D57:D73,"A")&gt;0,"P"," "))</f>
        <v xml:space="preserve"> </v>
      </c>
      <c r="E74" s="195" t="str">
        <f>IF(COUNTIF(E57:E73,"A")&gt;4,"C",IF(COUNTIF(E57:E73,"A")&gt;0,"P"," "))</f>
        <v xml:space="preserve"> </v>
      </c>
      <c r="F74" s="195" t="str">
        <f t="shared" ref="F74:S74" si="34">IF(COUNTIF(F57:F73,"A")&gt;4,"C",IF(COUNTIF(F57:F73,"A")&gt;0,"P"," "))</f>
        <v xml:space="preserve"> </v>
      </c>
      <c r="G74" s="195" t="str">
        <f t="shared" si="34"/>
        <v xml:space="preserve"> </v>
      </c>
      <c r="H74" s="195" t="str">
        <f t="shared" si="34"/>
        <v xml:space="preserve"> </v>
      </c>
      <c r="I74" s="195" t="str">
        <f t="shared" si="34"/>
        <v xml:space="preserve"> </v>
      </c>
      <c r="J74" s="195" t="str">
        <f t="shared" si="34"/>
        <v xml:space="preserve"> </v>
      </c>
      <c r="K74" s="195" t="str">
        <f t="shared" si="34"/>
        <v xml:space="preserve"> </v>
      </c>
      <c r="L74" s="195" t="str">
        <f t="shared" si="34"/>
        <v xml:space="preserve"> </v>
      </c>
      <c r="M74" s="195" t="str">
        <f t="shared" si="34"/>
        <v xml:space="preserve"> </v>
      </c>
      <c r="N74" s="195" t="str">
        <f t="shared" si="34"/>
        <v xml:space="preserve"> </v>
      </c>
      <c r="O74" s="195" t="str">
        <f t="shared" si="34"/>
        <v xml:space="preserve"> </v>
      </c>
      <c r="P74" s="195" t="str">
        <f t="shared" si="34"/>
        <v xml:space="preserve"> </v>
      </c>
      <c r="Q74" s="195" t="str">
        <f t="shared" si="34"/>
        <v xml:space="preserve"> </v>
      </c>
      <c r="R74" s="195" t="str">
        <f t="shared" si="34"/>
        <v xml:space="preserve"> </v>
      </c>
      <c r="S74" s="195" t="str">
        <f t="shared" si="34"/>
        <v xml:space="preserve"> </v>
      </c>
      <c r="T74" s="195" t="str">
        <f t="shared" ref="T74:AG74" si="35">IF(COUNTIF(T57:T73,"A")&gt;4,"C",IF(COUNTIF(T57:T73,"A")&gt;0,"P"," "))</f>
        <v xml:space="preserve"> </v>
      </c>
      <c r="U74" s="195" t="str">
        <f t="shared" si="35"/>
        <v xml:space="preserve"> </v>
      </c>
      <c r="V74" s="195" t="str">
        <f t="shared" si="35"/>
        <v xml:space="preserve"> </v>
      </c>
      <c r="W74" s="195" t="str">
        <f t="shared" si="35"/>
        <v xml:space="preserve"> </v>
      </c>
      <c r="X74" s="195" t="str">
        <f t="shared" si="35"/>
        <v xml:space="preserve"> </v>
      </c>
      <c r="Y74" s="195" t="str">
        <f t="shared" si="35"/>
        <v xml:space="preserve"> </v>
      </c>
      <c r="Z74" s="195" t="str">
        <f t="shared" si="35"/>
        <v xml:space="preserve"> </v>
      </c>
      <c r="AA74" s="195" t="str">
        <f t="shared" si="35"/>
        <v xml:space="preserve"> </v>
      </c>
      <c r="AB74" s="195" t="str">
        <f t="shared" si="35"/>
        <v xml:space="preserve"> </v>
      </c>
      <c r="AC74" s="195" t="str">
        <f t="shared" si="35"/>
        <v xml:space="preserve"> </v>
      </c>
      <c r="AD74" s="195" t="str">
        <f t="shared" si="35"/>
        <v xml:space="preserve"> </v>
      </c>
      <c r="AE74" s="195" t="str">
        <f t="shared" si="35"/>
        <v xml:space="preserve"> </v>
      </c>
      <c r="AF74" s="195" t="str">
        <f t="shared" si="35"/>
        <v xml:space="preserve"> </v>
      </c>
      <c r="AG74" s="195" t="str">
        <f t="shared" si="35"/>
        <v xml:space="preserve"> </v>
      </c>
    </row>
    <row r="75" spans="1:33" ht="15">
      <c r="A75" s="1"/>
      <c r="B75" s="120" t="s">
        <v>193</v>
      </c>
      <c r="C75" s="121"/>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row>
    <row r="76" spans="1:33">
      <c r="A76"/>
      <c r="B76" s="61">
        <v>1</v>
      </c>
      <c r="C76" s="122" t="s">
        <v>194</v>
      </c>
      <c r="D76" s="196"/>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row>
    <row r="77" spans="1:33">
      <c r="A77" s="1"/>
      <c r="B77" s="123"/>
      <c r="C77" s="212" t="s">
        <v>195</v>
      </c>
      <c r="D77" s="198"/>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row>
    <row r="78" spans="1:33">
      <c r="A78" s="1"/>
      <c r="B78" s="123"/>
      <c r="C78" s="212" t="s">
        <v>196</v>
      </c>
      <c r="D78" s="198"/>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row>
    <row r="79" spans="1:33">
      <c r="A79" s="1"/>
      <c r="B79" s="123"/>
      <c r="C79" s="212" t="s">
        <v>197</v>
      </c>
      <c r="D79" s="199"/>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row>
    <row r="80" spans="1:33">
      <c r="A80" s="1"/>
      <c r="B80" s="61">
        <v>2</v>
      </c>
      <c r="C80" s="124" t="s">
        <v>198</v>
      </c>
      <c r="D80" s="188" t="str">
        <f t="shared" ref="D80:AG80" si="36">IF(COUNTIF(D77:D79,"C")&gt;=1,"A",IF(COUNTIF(D77:D79,"C")&gt;0,"P"," "))</f>
        <v xml:space="preserve"> </v>
      </c>
      <c r="E80" s="188" t="str">
        <f t="shared" si="36"/>
        <v xml:space="preserve"> </v>
      </c>
      <c r="F80" s="188" t="str">
        <f t="shared" ref="F80:S80" si="37">IF(COUNTIF(F77:F79,"C")&gt;=1,"A",IF(COUNTIF(F77:F79,"C")&gt;0,"P"," "))</f>
        <v xml:space="preserve"> </v>
      </c>
      <c r="G80" s="188" t="str">
        <f t="shared" si="37"/>
        <v xml:space="preserve"> </v>
      </c>
      <c r="H80" s="188" t="str">
        <f t="shared" si="37"/>
        <v xml:space="preserve"> </v>
      </c>
      <c r="I80" s="188" t="str">
        <f t="shared" si="37"/>
        <v xml:space="preserve"> </v>
      </c>
      <c r="J80" s="188" t="str">
        <f t="shared" si="37"/>
        <v xml:space="preserve"> </v>
      </c>
      <c r="K80" s="188" t="str">
        <f t="shared" si="37"/>
        <v xml:space="preserve"> </v>
      </c>
      <c r="L80" s="188" t="str">
        <f t="shared" si="37"/>
        <v xml:space="preserve"> </v>
      </c>
      <c r="M80" s="188" t="str">
        <f t="shared" si="37"/>
        <v xml:space="preserve"> </v>
      </c>
      <c r="N80" s="188" t="str">
        <f t="shared" si="37"/>
        <v xml:space="preserve"> </v>
      </c>
      <c r="O80" s="188" t="str">
        <f t="shared" si="37"/>
        <v xml:space="preserve"> </v>
      </c>
      <c r="P80" s="188" t="str">
        <f t="shared" si="37"/>
        <v xml:space="preserve"> </v>
      </c>
      <c r="Q80" s="188" t="str">
        <f t="shared" si="37"/>
        <v xml:space="preserve"> </v>
      </c>
      <c r="R80" s="188" t="str">
        <f t="shared" si="37"/>
        <v xml:space="preserve"> </v>
      </c>
      <c r="S80" s="188" t="str">
        <f t="shared" si="37"/>
        <v xml:space="preserve"> </v>
      </c>
      <c r="T80" s="188" t="str">
        <f t="shared" si="36"/>
        <v xml:space="preserve"> </v>
      </c>
      <c r="U80" s="188" t="str">
        <f t="shared" si="36"/>
        <v xml:space="preserve"> </v>
      </c>
      <c r="V80" s="188" t="str">
        <f t="shared" si="36"/>
        <v xml:space="preserve"> </v>
      </c>
      <c r="W80" s="188" t="str">
        <f t="shared" si="36"/>
        <v xml:space="preserve"> </v>
      </c>
      <c r="X80" s="188" t="str">
        <f t="shared" si="36"/>
        <v xml:space="preserve"> </v>
      </c>
      <c r="Y80" s="188" t="str">
        <f t="shared" si="36"/>
        <v xml:space="preserve"> </v>
      </c>
      <c r="Z80" s="188" t="str">
        <f t="shared" si="36"/>
        <v xml:space="preserve"> </v>
      </c>
      <c r="AA80" s="188" t="str">
        <f t="shared" si="36"/>
        <v xml:space="preserve"> </v>
      </c>
      <c r="AB80" s="188" t="str">
        <f t="shared" si="36"/>
        <v xml:space="preserve"> </v>
      </c>
      <c r="AC80" s="188" t="str">
        <f t="shared" si="36"/>
        <v xml:space="preserve"> </v>
      </c>
      <c r="AD80" s="188" t="str">
        <f t="shared" si="36"/>
        <v xml:space="preserve"> </v>
      </c>
      <c r="AE80" s="188" t="str">
        <f t="shared" si="36"/>
        <v xml:space="preserve"> </v>
      </c>
      <c r="AF80" s="188" t="str">
        <f t="shared" si="36"/>
        <v xml:space="preserve"> </v>
      </c>
      <c r="AG80" s="188" t="str">
        <f t="shared" si="36"/>
        <v xml:space="preserve"> </v>
      </c>
    </row>
    <row r="81" spans="1:33">
      <c r="A81" s="1"/>
      <c r="B81" s="123"/>
      <c r="C81" s="212" t="s">
        <v>199</v>
      </c>
      <c r="D81" s="200"/>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row>
    <row r="82" spans="1:33">
      <c r="A82" s="1"/>
      <c r="B82" s="123"/>
      <c r="C82" s="212" t="s">
        <v>200</v>
      </c>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row>
    <row r="83" spans="1:33">
      <c r="A83" s="1"/>
      <c r="B83" s="123"/>
      <c r="C83" s="212" t="s">
        <v>201</v>
      </c>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row>
    <row r="84" spans="1:33">
      <c r="A84" s="1"/>
      <c r="B84" s="61">
        <v>3</v>
      </c>
      <c r="C84" s="124" t="s">
        <v>202</v>
      </c>
      <c r="D84" s="188" t="str">
        <f t="shared" ref="D84:AG84" si="38">IF(COUNTIF(D81:D83,"C")&gt;=1,"A",IF(COUNTIF(D81:D83,"C")&gt;0,"P"," "))</f>
        <v xml:space="preserve"> </v>
      </c>
      <c r="E84" s="188" t="str">
        <f t="shared" si="38"/>
        <v xml:space="preserve"> </v>
      </c>
      <c r="F84" s="188" t="str">
        <f t="shared" ref="F84:S84" si="39">IF(COUNTIF(F81:F83,"C")&gt;=1,"A",IF(COUNTIF(F81:F83,"C")&gt;0,"P"," "))</f>
        <v xml:space="preserve"> </v>
      </c>
      <c r="G84" s="188" t="str">
        <f t="shared" si="39"/>
        <v xml:space="preserve"> </v>
      </c>
      <c r="H84" s="188" t="str">
        <f t="shared" si="39"/>
        <v xml:space="preserve"> </v>
      </c>
      <c r="I84" s="188" t="str">
        <f t="shared" si="39"/>
        <v xml:space="preserve"> </v>
      </c>
      <c r="J84" s="188" t="str">
        <f t="shared" si="39"/>
        <v xml:space="preserve"> </v>
      </c>
      <c r="K84" s="188" t="str">
        <f t="shared" si="39"/>
        <v xml:space="preserve"> </v>
      </c>
      <c r="L84" s="188" t="str">
        <f t="shared" si="39"/>
        <v xml:space="preserve"> </v>
      </c>
      <c r="M84" s="188" t="str">
        <f t="shared" si="39"/>
        <v xml:space="preserve"> </v>
      </c>
      <c r="N84" s="188" t="str">
        <f t="shared" si="39"/>
        <v xml:space="preserve"> </v>
      </c>
      <c r="O84" s="188" t="str">
        <f t="shared" si="39"/>
        <v xml:space="preserve"> </v>
      </c>
      <c r="P84" s="188" t="str">
        <f t="shared" si="39"/>
        <v xml:space="preserve"> </v>
      </c>
      <c r="Q84" s="188" t="str">
        <f t="shared" si="39"/>
        <v xml:space="preserve"> </v>
      </c>
      <c r="R84" s="188" t="str">
        <f t="shared" si="39"/>
        <v xml:space="preserve"> </v>
      </c>
      <c r="S84" s="188" t="str">
        <f t="shared" si="39"/>
        <v xml:space="preserve"> </v>
      </c>
      <c r="T84" s="188" t="str">
        <f t="shared" si="38"/>
        <v xml:space="preserve"> </v>
      </c>
      <c r="U84" s="188" t="str">
        <f t="shared" si="38"/>
        <v xml:space="preserve"> </v>
      </c>
      <c r="V84" s="188" t="str">
        <f t="shared" si="38"/>
        <v xml:space="preserve"> </v>
      </c>
      <c r="W84" s="188" t="str">
        <f t="shared" si="38"/>
        <v xml:space="preserve"> </v>
      </c>
      <c r="X84" s="188" t="str">
        <f t="shared" si="38"/>
        <v xml:space="preserve"> </v>
      </c>
      <c r="Y84" s="188" t="str">
        <f t="shared" si="38"/>
        <v xml:space="preserve"> </v>
      </c>
      <c r="Z84" s="188" t="str">
        <f t="shared" si="38"/>
        <v xml:space="preserve"> </v>
      </c>
      <c r="AA84" s="188" t="str">
        <f t="shared" si="38"/>
        <v xml:space="preserve"> </v>
      </c>
      <c r="AB84" s="188" t="str">
        <f t="shared" si="38"/>
        <v xml:space="preserve"> </v>
      </c>
      <c r="AC84" s="188" t="str">
        <f t="shared" si="38"/>
        <v xml:space="preserve"> </v>
      </c>
      <c r="AD84" s="188" t="str">
        <f t="shared" si="38"/>
        <v xml:space="preserve"> </v>
      </c>
      <c r="AE84" s="188" t="str">
        <f t="shared" si="38"/>
        <v xml:space="preserve"> </v>
      </c>
      <c r="AF84" s="188" t="str">
        <f t="shared" si="38"/>
        <v xml:space="preserve"> </v>
      </c>
      <c r="AG84" s="188" t="str">
        <f t="shared" si="38"/>
        <v xml:space="preserve"> </v>
      </c>
    </row>
    <row r="85" spans="1:33">
      <c r="A85" s="1"/>
      <c r="B85" s="123"/>
      <c r="C85" s="212" t="s">
        <v>203</v>
      </c>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row>
    <row r="86" spans="1:33">
      <c r="A86" s="1"/>
      <c r="B86" s="123"/>
      <c r="C86" s="212" t="s">
        <v>204</v>
      </c>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row>
    <row r="87" spans="1:33">
      <c r="A87" s="1"/>
      <c r="B87" s="123"/>
      <c r="C87" s="212" t="s">
        <v>205</v>
      </c>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row>
    <row r="88" spans="1:33">
      <c r="A88" s="1"/>
      <c r="B88" s="61">
        <v>4</v>
      </c>
      <c r="C88" s="124" t="s">
        <v>206</v>
      </c>
      <c r="D88" s="188" t="str">
        <f t="shared" ref="D88:AG88" si="40">IF(COUNTIF(D85:D87,"C")&gt;=1,"A",IF(COUNTIF(D85:D87,"C")&gt;0,"P"," "))</f>
        <v xml:space="preserve"> </v>
      </c>
      <c r="E88" s="188" t="str">
        <f t="shared" si="40"/>
        <v xml:space="preserve"> </v>
      </c>
      <c r="F88" s="188" t="str">
        <f t="shared" ref="F88:S88" si="41">IF(COUNTIF(F85:F87,"C")&gt;=1,"A",IF(COUNTIF(F85:F87,"C")&gt;0,"P"," "))</f>
        <v xml:space="preserve"> </v>
      </c>
      <c r="G88" s="188" t="str">
        <f t="shared" si="41"/>
        <v xml:space="preserve"> </v>
      </c>
      <c r="H88" s="188" t="str">
        <f t="shared" si="41"/>
        <v xml:space="preserve"> </v>
      </c>
      <c r="I88" s="188" t="str">
        <f t="shared" si="41"/>
        <v xml:space="preserve"> </v>
      </c>
      <c r="J88" s="188" t="str">
        <f t="shared" si="41"/>
        <v xml:space="preserve"> </v>
      </c>
      <c r="K88" s="188" t="str">
        <f t="shared" si="41"/>
        <v xml:space="preserve"> </v>
      </c>
      <c r="L88" s="188" t="str">
        <f t="shared" si="41"/>
        <v xml:space="preserve"> </v>
      </c>
      <c r="M88" s="188" t="str">
        <f t="shared" si="41"/>
        <v xml:space="preserve"> </v>
      </c>
      <c r="N88" s="188" t="str">
        <f t="shared" si="41"/>
        <v xml:space="preserve"> </v>
      </c>
      <c r="O88" s="188" t="str">
        <f t="shared" si="41"/>
        <v xml:space="preserve"> </v>
      </c>
      <c r="P88" s="188" t="str">
        <f t="shared" si="41"/>
        <v xml:space="preserve"> </v>
      </c>
      <c r="Q88" s="188" t="str">
        <f t="shared" si="41"/>
        <v xml:space="preserve"> </v>
      </c>
      <c r="R88" s="188" t="str">
        <f t="shared" si="41"/>
        <v xml:space="preserve"> </v>
      </c>
      <c r="S88" s="188" t="str">
        <f t="shared" si="41"/>
        <v xml:space="preserve"> </v>
      </c>
      <c r="T88" s="188" t="str">
        <f t="shared" si="40"/>
        <v xml:space="preserve"> </v>
      </c>
      <c r="U88" s="188" t="str">
        <f t="shared" si="40"/>
        <v xml:space="preserve"> </v>
      </c>
      <c r="V88" s="188" t="str">
        <f t="shared" si="40"/>
        <v xml:space="preserve"> </v>
      </c>
      <c r="W88" s="188" t="str">
        <f t="shared" si="40"/>
        <v xml:space="preserve"> </v>
      </c>
      <c r="X88" s="188" t="str">
        <f t="shared" si="40"/>
        <v xml:space="preserve"> </v>
      </c>
      <c r="Y88" s="188" t="str">
        <f t="shared" si="40"/>
        <v xml:space="preserve"> </v>
      </c>
      <c r="Z88" s="188" t="str">
        <f t="shared" si="40"/>
        <v xml:space="preserve"> </v>
      </c>
      <c r="AA88" s="188" t="str">
        <f t="shared" si="40"/>
        <v xml:space="preserve"> </v>
      </c>
      <c r="AB88" s="188" t="str">
        <f t="shared" si="40"/>
        <v xml:space="preserve"> </v>
      </c>
      <c r="AC88" s="188" t="str">
        <f t="shared" si="40"/>
        <v xml:space="preserve"> </v>
      </c>
      <c r="AD88" s="188" t="str">
        <f t="shared" si="40"/>
        <v xml:space="preserve"> </v>
      </c>
      <c r="AE88" s="188" t="str">
        <f t="shared" si="40"/>
        <v xml:space="preserve"> </v>
      </c>
      <c r="AF88" s="188" t="str">
        <f t="shared" si="40"/>
        <v xml:space="preserve"> </v>
      </c>
      <c r="AG88" s="188" t="str">
        <f t="shared" si="40"/>
        <v xml:space="preserve"> </v>
      </c>
    </row>
    <row r="89" spans="1:33">
      <c r="A89" s="1"/>
      <c r="B89" s="123"/>
      <c r="C89" s="212" t="s">
        <v>207</v>
      </c>
      <c r="D89" s="137"/>
      <c r="E89" s="137"/>
      <c r="F89" s="137"/>
      <c r="G89" s="137"/>
      <c r="H89" s="137"/>
      <c r="I89" s="137"/>
      <c r="J89" s="137"/>
      <c r="K89" s="137"/>
      <c r="L89" s="137"/>
      <c r="M89" s="137"/>
      <c r="N89" s="137"/>
      <c r="O89" s="137"/>
      <c r="P89" s="137"/>
      <c r="Q89" s="137"/>
      <c r="R89" s="137"/>
      <c r="S89" s="201"/>
      <c r="T89" s="137"/>
      <c r="U89" s="137"/>
      <c r="V89" s="137"/>
      <c r="W89" s="137"/>
      <c r="X89" s="137"/>
      <c r="Y89" s="137"/>
      <c r="Z89" s="137"/>
      <c r="AA89" s="137"/>
      <c r="AB89" s="137"/>
      <c r="AC89" s="137"/>
      <c r="AD89" s="137"/>
      <c r="AE89" s="137"/>
      <c r="AF89" s="137"/>
      <c r="AG89" s="201"/>
    </row>
    <row r="90" spans="1:33">
      <c r="A90" s="1"/>
      <c r="B90" s="123"/>
      <c r="C90" s="212" t="s">
        <v>208</v>
      </c>
      <c r="D90" s="137"/>
      <c r="E90" s="137"/>
      <c r="F90" s="137"/>
      <c r="G90" s="137"/>
      <c r="H90" s="137"/>
      <c r="I90" s="137"/>
      <c r="J90" s="137"/>
      <c r="K90" s="137"/>
      <c r="L90" s="137"/>
      <c r="M90" s="137"/>
      <c r="N90" s="137"/>
      <c r="O90" s="137"/>
      <c r="P90" s="137"/>
      <c r="Q90" s="137"/>
      <c r="R90" s="137"/>
      <c r="S90" s="201"/>
      <c r="T90" s="137"/>
      <c r="U90" s="137"/>
      <c r="V90" s="137"/>
      <c r="W90" s="137"/>
      <c r="X90" s="137"/>
      <c r="Y90" s="137"/>
      <c r="Z90" s="137"/>
      <c r="AA90" s="137"/>
      <c r="AB90" s="137"/>
      <c r="AC90" s="137"/>
      <c r="AD90" s="137"/>
      <c r="AE90" s="137"/>
      <c r="AF90" s="137"/>
      <c r="AG90" s="201"/>
    </row>
    <row r="91" spans="1:33">
      <c r="A91" s="1"/>
      <c r="B91" s="123"/>
      <c r="C91" s="212" t="s">
        <v>209</v>
      </c>
      <c r="D91" s="137"/>
      <c r="E91" s="137"/>
      <c r="F91" s="137"/>
      <c r="G91" s="137"/>
      <c r="H91" s="137"/>
      <c r="I91" s="137"/>
      <c r="J91" s="137"/>
      <c r="K91" s="137"/>
      <c r="L91" s="137"/>
      <c r="M91" s="137"/>
      <c r="N91" s="137"/>
      <c r="O91" s="137"/>
      <c r="P91" s="137"/>
      <c r="Q91" s="137"/>
      <c r="R91" s="137"/>
      <c r="S91" s="201"/>
      <c r="T91" s="137"/>
      <c r="U91" s="137"/>
      <c r="V91" s="137"/>
      <c r="W91" s="137"/>
      <c r="X91" s="137"/>
      <c r="Y91" s="137"/>
      <c r="Z91" s="137"/>
      <c r="AA91" s="137"/>
      <c r="AB91" s="137"/>
      <c r="AC91" s="137"/>
      <c r="AD91" s="137"/>
      <c r="AE91" s="137"/>
      <c r="AF91" s="137"/>
      <c r="AG91" s="201"/>
    </row>
    <row r="92" spans="1:33">
      <c r="A92" s="1"/>
      <c r="B92" s="61">
        <v>5</v>
      </c>
      <c r="C92" s="125" t="s">
        <v>210</v>
      </c>
      <c r="D92" s="188" t="str">
        <f t="shared" ref="D92:AG92" si="42">IF(COUNTIF(D89:D91,"C")&gt;=1,"A",IF(COUNTIF(D89:D91,"C")&gt;0,"P"," "))</f>
        <v xml:space="preserve"> </v>
      </c>
      <c r="E92" s="188" t="str">
        <f t="shared" si="42"/>
        <v xml:space="preserve"> </v>
      </c>
      <c r="F92" s="188" t="str">
        <f t="shared" ref="F92:S92" si="43">IF(COUNTIF(F89:F91,"C")&gt;=1,"A",IF(COUNTIF(F89:F91,"C")&gt;0,"P"," "))</f>
        <v xml:space="preserve"> </v>
      </c>
      <c r="G92" s="188" t="str">
        <f t="shared" si="43"/>
        <v xml:space="preserve"> </v>
      </c>
      <c r="H92" s="188" t="str">
        <f t="shared" si="43"/>
        <v xml:space="preserve"> </v>
      </c>
      <c r="I92" s="188" t="str">
        <f t="shared" si="43"/>
        <v xml:space="preserve"> </v>
      </c>
      <c r="J92" s="188" t="str">
        <f t="shared" si="43"/>
        <v xml:space="preserve"> </v>
      </c>
      <c r="K92" s="188" t="str">
        <f t="shared" si="43"/>
        <v xml:space="preserve"> </v>
      </c>
      <c r="L92" s="188" t="str">
        <f t="shared" si="43"/>
        <v xml:space="preserve"> </v>
      </c>
      <c r="M92" s="188" t="str">
        <f t="shared" si="43"/>
        <v xml:space="preserve"> </v>
      </c>
      <c r="N92" s="188" t="str">
        <f t="shared" si="43"/>
        <v xml:space="preserve"> </v>
      </c>
      <c r="O92" s="188" t="str">
        <f t="shared" si="43"/>
        <v xml:space="preserve"> </v>
      </c>
      <c r="P92" s="188" t="str">
        <f t="shared" si="43"/>
        <v xml:space="preserve"> </v>
      </c>
      <c r="Q92" s="188" t="str">
        <f t="shared" si="43"/>
        <v xml:space="preserve"> </v>
      </c>
      <c r="R92" s="188" t="str">
        <f t="shared" si="43"/>
        <v xml:space="preserve"> </v>
      </c>
      <c r="S92" s="188" t="str">
        <f t="shared" si="43"/>
        <v xml:space="preserve"> </v>
      </c>
      <c r="T92" s="188" t="str">
        <f t="shared" si="42"/>
        <v xml:space="preserve"> </v>
      </c>
      <c r="U92" s="188" t="str">
        <f t="shared" si="42"/>
        <v xml:space="preserve"> </v>
      </c>
      <c r="V92" s="188" t="str">
        <f t="shared" si="42"/>
        <v xml:space="preserve"> </v>
      </c>
      <c r="W92" s="188" t="str">
        <f t="shared" si="42"/>
        <v xml:space="preserve"> </v>
      </c>
      <c r="X92" s="188" t="str">
        <f t="shared" si="42"/>
        <v xml:space="preserve"> </v>
      </c>
      <c r="Y92" s="188" t="str">
        <f t="shared" si="42"/>
        <v xml:space="preserve"> </v>
      </c>
      <c r="Z92" s="188" t="str">
        <f t="shared" si="42"/>
        <v xml:space="preserve"> </v>
      </c>
      <c r="AA92" s="188" t="str">
        <f t="shared" si="42"/>
        <v xml:space="preserve"> </v>
      </c>
      <c r="AB92" s="188" t="str">
        <f t="shared" si="42"/>
        <v xml:space="preserve"> </v>
      </c>
      <c r="AC92" s="188" t="str">
        <f t="shared" si="42"/>
        <v xml:space="preserve"> </v>
      </c>
      <c r="AD92" s="188" t="str">
        <f t="shared" si="42"/>
        <v xml:space="preserve"> </v>
      </c>
      <c r="AE92" s="188" t="str">
        <f t="shared" si="42"/>
        <v xml:space="preserve"> </v>
      </c>
      <c r="AF92" s="188" t="str">
        <f t="shared" si="42"/>
        <v xml:space="preserve"> </v>
      </c>
      <c r="AG92" s="188" t="str">
        <f t="shared" si="42"/>
        <v xml:space="preserve"> </v>
      </c>
    </row>
    <row r="93" spans="1:33">
      <c r="A93" s="1"/>
      <c r="B93" s="126"/>
      <c r="C93" s="213" t="s">
        <v>211</v>
      </c>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row>
    <row r="94" spans="1:33">
      <c r="A94" s="1"/>
      <c r="B94" s="126"/>
      <c r="C94" s="213" t="s">
        <v>212</v>
      </c>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row>
    <row r="95" spans="1:33" ht="13.5" thickBot="1">
      <c r="A95" s="1"/>
      <c r="B95" s="126"/>
      <c r="C95" s="213" t="s">
        <v>213</v>
      </c>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row>
    <row r="96" spans="1:33" ht="13.5" hidden="1" thickBot="1">
      <c r="A96" s="1"/>
      <c r="B96" s="126"/>
      <c r="C96" s="127"/>
      <c r="D96" s="188" t="str">
        <f t="shared" ref="D96:AG96" si="44">IF(COUNTIF(D93:D95,"C")&gt;=1,"A",IF(COUNTIF(D93:D95,"C")&gt;0,"P"," "))</f>
        <v xml:space="preserve"> </v>
      </c>
      <c r="E96" s="188" t="str">
        <f t="shared" si="44"/>
        <v xml:space="preserve"> </v>
      </c>
      <c r="F96" s="188" t="str">
        <f t="shared" ref="F96:S96" si="45">IF(COUNTIF(F93:F95,"C")&gt;=1,"A",IF(COUNTIF(F93:F95,"C")&gt;0,"P"," "))</f>
        <v xml:space="preserve"> </v>
      </c>
      <c r="G96" s="188" t="str">
        <f t="shared" si="45"/>
        <v xml:space="preserve"> </v>
      </c>
      <c r="H96" s="188" t="str">
        <f t="shared" si="45"/>
        <v xml:space="preserve"> </v>
      </c>
      <c r="I96" s="188" t="str">
        <f t="shared" si="45"/>
        <v xml:space="preserve"> </v>
      </c>
      <c r="J96" s="188" t="str">
        <f t="shared" si="45"/>
        <v xml:space="preserve"> </v>
      </c>
      <c r="K96" s="188" t="str">
        <f t="shared" si="45"/>
        <v xml:space="preserve"> </v>
      </c>
      <c r="L96" s="188" t="str">
        <f t="shared" si="45"/>
        <v xml:space="preserve"> </v>
      </c>
      <c r="M96" s="188" t="str">
        <f t="shared" si="45"/>
        <v xml:space="preserve"> </v>
      </c>
      <c r="N96" s="188" t="str">
        <f t="shared" si="45"/>
        <v xml:space="preserve"> </v>
      </c>
      <c r="O96" s="188" t="str">
        <f t="shared" si="45"/>
        <v xml:space="preserve"> </v>
      </c>
      <c r="P96" s="188" t="str">
        <f t="shared" si="45"/>
        <v xml:space="preserve"> </v>
      </c>
      <c r="Q96" s="188" t="str">
        <f t="shared" si="45"/>
        <v xml:space="preserve"> </v>
      </c>
      <c r="R96" s="188" t="str">
        <f t="shared" si="45"/>
        <v xml:space="preserve"> </v>
      </c>
      <c r="S96" s="188" t="str">
        <f t="shared" si="45"/>
        <v xml:space="preserve"> </v>
      </c>
      <c r="T96" s="188" t="str">
        <f t="shared" si="44"/>
        <v xml:space="preserve"> </v>
      </c>
      <c r="U96" s="188" t="str">
        <f t="shared" si="44"/>
        <v xml:space="preserve"> </v>
      </c>
      <c r="V96" s="188" t="str">
        <f t="shared" si="44"/>
        <v xml:space="preserve"> </v>
      </c>
      <c r="W96" s="188" t="str">
        <f t="shared" si="44"/>
        <v xml:space="preserve"> </v>
      </c>
      <c r="X96" s="188" t="str">
        <f t="shared" si="44"/>
        <v xml:space="preserve"> </v>
      </c>
      <c r="Y96" s="188" t="str">
        <f t="shared" si="44"/>
        <v xml:space="preserve"> </v>
      </c>
      <c r="Z96" s="188" t="str">
        <f t="shared" si="44"/>
        <v xml:space="preserve"> </v>
      </c>
      <c r="AA96" s="188" t="str">
        <f t="shared" si="44"/>
        <v xml:space="preserve"> </v>
      </c>
      <c r="AB96" s="188" t="str">
        <f t="shared" si="44"/>
        <v xml:space="preserve"> </v>
      </c>
      <c r="AC96" s="188" t="str">
        <f t="shared" si="44"/>
        <v xml:space="preserve"> </v>
      </c>
      <c r="AD96" s="188" t="str">
        <f t="shared" si="44"/>
        <v xml:space="preserve"> </v>
      </c>
      <c r="AE96" s="188" t="str">
        <f t="shared" si="44"/>
        <v xml:space="preserve"> </v>
      </c>
      <c r="AF96" s="188" t="str">
        <f t="shared" si="44"/>
        <v xml:space="preserve"> </v>
      </c>
      <c r="AG96" s="188" t="str">
        <f t="shared" si="44"/>
        <v xml:space="preserve"> </v>
      </c>
    </row>
    <row r="97" spans="1:33" ht="13.5" thickBot="1">
      <c r="A97" s="1"/>
      <c r="B97" s="117"/>
      <c r="C97" s="44" t="s">
        <v>117</v>
      </c>
      <c r="D97" s="195" t="str">
        <f>IF(COUNTIF(D80:D96,"A")&gt;4,"C",IF(COUNTIF(D80:D96,"A")&gt;0,"P"," "))</f>
        <v xml:space="preserve"> </v>
      </c>
      <c r="E97" s="195" t="str">
        <f>IF(COUNTIF(E80:E96,"A")&gt;4,"C",IF(COUNTIF(E80:E96,"A")&gt;0,"P"," "))</f>
        <v xml:space="preserve"> </v>
      </c>
      <c r="F97" s="195" t="str">
        <f t="shared" ref="F97:S97" si="46">IF(COUNTIF(F80:F96,"A")&gt;4,"C",IF(COUNTIF(F80:F96,"A")&gt;0,"P"," "))</f>
        <v xml:space="preserve"> </v>
      </c>
      <c r="G97" s="195" t="str">
        <f t="shared" si="46"/>
        <v xml:space="preserve"> </v>
      </c>
      <c r="H97" s="195" t="str">
        <f t="shared" si="46"/>
        <v xml:space="preserve"> </v>
      </c>
      <c r="I97" s="195" t="str">
        <f t="shared" si="46"/>
        <v xml:space="preserve"> </v>
      </c>
      <c r="J97" s="195" t="str">
        <f t="shared" si="46"/>
        <v xml:space="preserve"> </v>
      </c>
      <c r="K97" s="195" t="str">
        <f t="shared" si="46"/>
        <v xml:space="preserve"> </v>
      </c>
      <c r="L97" s="195" t="str">
        <f t="shared" si="46"/>
        <v xml:space="preserve"> </v>
      </c>
      <c r="M97" s="195" t="str">
        <f t="shared" si="46"/>
        <v xml:space="preserve"> </v>
      </c>
      <c r="N97" s="195" t="str">
        <f t="shared" si="46"/>
        <v xml:space="preserve"> </v>
      </c>
      <c r="O97" s="195" t="str">
        <f t="shared" si="46"/>
        <v xml:space="preserve"> </v>
      </c>
      <c r="P97" s="195" t="str">
        <f t="shared" si="46"/>
        <v xml:space="preserve"> </v>
      </c>
      <c r="Q97" s="195" t="str">
        <f t="shared" si="46"/>
        <v xml:space="preserve"> </v>
      </c>
      <c r="R97" s="195" t="str">
        <f t="shared" si="46"/>
        <v xml:space="preserve"> </v>
      </c>
      <c r="S97" s="195" t="str">
        <f t="shared" si="46"/>
        <v xml:space="preserve"> </v>
      </c>
      <c r="T97" s="195" t="str">
        <f t="shared" ref="T97:AG97" si="47">IF(COUNTIF(T80:T96,"A")&gt;4,"C",IF(COUNTIF(T80:T96,"A")&gt;0,"P"," "))</f>
        <v xml:space="preserve"> </v>
      </c>
      <c r="U97" s="195" t="str">
        <f t="shared" si="47"/>
        <v xml:space="preserve"> </v>
      </c>
      <c r="V97" s="195" t="str">
        <f t="shared" si="47"/>
        <v xml:space="preserve"> </v>
      </c>
      <c r="W97" s="195" t="str">
        <f t="shared" si="47"/>
        <v xml:space="preserve"> </v>
      </c>
      <c r="X97" s="195" t="str">
        <f t="shared" si="47"/>
        <v xml:space="preserve"> </v>
      </c>
      <c r="Y97" s="195" t="str">
        <f t="shared" si="47"/>
        <v xml:space="preserve"> </v>
      </c>
      <c r="Z97" s="195" t="str">
        <f t="shared" si="47"/>
        <v xml:space="preserve"> </v>
      </c>
      <c r="AA97" s="195" t="str">
        <f t="shared" si="47"/>
        <v xml:space="preserve"> </v>
      </c>
      <c r="AB97" s="195" t="str">
        <f t="shared" si="47"/>
        <v xml:space="preserve"> </v>
      </c>
      <c r="AC97" s="195" t="str">
        <f t="shared" si="47"/>
        <v xml:space="preserve"> </v>
      </c>
      <c r="AD97" s="195" t="str">
        <f t="shared" si="47"/>
        <v xml:space="preserve"> </v>
      </c>
      <c r="AE97" s="195" t="str">
        <f t="shared" si="47"/>
        <v xml:space="preserve"> </v>
      </c>
      <c r="AF97" s="195" t="str">
        <f t="shared" si="47"/>
        <v xml:space="preserve"> </v>
      </c>
      <c r="AG97" s="195" t="str">
        <f t="shared" si="47"/>
        <v xml:space="preserve"> </v>
      </c>
    </row>
    <row r="98" spans="1:33" ht="15">
      <c r="B98" s="129" t="s">
        <v>214</v>
      </c>
    </row>
    <row r="99" spans="1:33">
      <c r="A99"/>
      <c r="B99" s="20">
        <v>1</v>
      </c>
      <c r="C99" s="134" t="s">
        <v>215</v>
      </c>
    </row>
    <row r="100" spans="1:33">
      <c r="B100" s="130"/>
      <c r="C100" s="133" t="s">
        <v>216</v>
      </c>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row>
    <row r="101" spans="1:33">
      <c r="B101" s="130"/>
      <c r="C101" s="133" t="s">
        <v>217</v>
      </c>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row>
    <row r="102" spans="1:33">
      <c r="B102" s="130"/>
      <c r="C102" s="133" t="s">
        <v>218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row>
    <row r="103" spans="1:33">
      <c r="B103" s="20">
        <v>2</v>
      </c>
      <c r="C103" s="132" t="s">
        <v>219</v>
      </c>
      <c r="D103" s="188" t="str">
        <f t="shared" ref="D103:AG103" si="48">IF(COUNTIF(D100:D102,"C")&gt;=1,"A",IF(COUNTIF(D100:D102,"C")&gt;0,"P"," "))</f>
        <v xml:space="preserve"> </v>
      </c>
      <c r="E103" s="188" t="str">
        <f t="shared" si="48"/>
        <v xml:space="preserve"> </v>
      </c>
      <c r="F103" s="188" t="str">
        <f t="shared" ref="F103:S103" si="49">IF(COUNTIF(F100:F102,"C")&gt;=1,"A",IF(COUNTIF(F100:F102,"C")&gt;0,"P"," "))</f>
        <v xml:space="preserve"> </v>
      </c>
      <c r="G103" s="188" t="str">
        <f t="shared" si="49"/>
        <v xml:space="preserve"> </v>
      </c>
      <c r="H103" s="188" t="str">
        <f t="shared" si="49"/>
        <v xml:space="preserve"> </v>
      </c>
      <c r="I103" s="188" t="str">
        <f t="shared" si="49"/>
        <v xml:space="preserve"> </v>
      </c>
      <c r="J103" s="188" t="str">
        <f t="shared" si="49"/>
        <v xml:space="preserve"> </v>
      </c>
      <c r="K103" s="188" t="str">
        <f t="shared" si="49"/>
        <v xml:space="preserve"> </v>
      </c>
      <c r="L103" s="188" t="str">
        <f t="shared" si="49"/>
        <v xml:space="preserve"> </v>
      </c>
      <c r="M103" s="188" t="str">
        <f t="shared" si="49"/>
        <v xml:space="preserve"> </v>
      </c>
      <c r="N103" s="188" t="str">
        <f t="shared" si="49"/>
        <v xml:space="preserve"> </v>
      </c>
      <c r="O103" s="188" t="str">
        <f t="shared" si="49"/>
        <v xml:space="preserve"> </v>
      </c>
      <c r="P103" s="188" t="str">
        <f t="shared" si="49"/>
        <v xml:space="preserve"> </v>
      </c>
      <c r="Q103" s="188" t="str">
        <f t="shared" si="49"/>
        <v xml:space="preserve"> </v>
      </c>
      <c r="R103" s="188" t="str">
        <f t="shared" si="49"/>
        <v xml:space="preserve"> </v>
      </c>
      <c r="S103" s="188" t="str">
        <f t="shared" si="49"/>
        <v xml:space="preserve"> </v>
      </c>
      <c r="T103" s="188" t="str">
        <f t="shared" si="48"/>
        <v xml:space="preserve"> </v>
      </c>
      <c r="U103" s="188" t="str">
        <f t="shared" si="48"/>
        <v xml:space="preserve"> </v>
      </c>
      <c r="V103" s="188" t="str">
        <f t="shared" si="48"/>
        <v xml:space="preserve"> </v>
      </c>
      <c r="W103" s="188" t="str">
        <f t="shared" si="48"/>
        <v xml:space="preserve"> </v>
      </c>
      <c r="X103" s="188" t="str">
        <f t="shared" si="48"/>
        <v xml:space="preserve"> </v>
      </c>
      <c r="Y103" s="188" t="str">
        <f t="shared" si="48"/>
        <v xml:space="preserve"> </v>
      </c>
      <c r="Z103" s="188" t="str">
        <f t="shared" si="48"/>
        <v xml:space="preserve"> </v>
      </c>
      <c r="AA103" s="188" t="str">
        <f t="shared" si="48"/>
        <v xml:space="preserve"> </v>
      </c>
      <c r="AB103" s="188" t="str">
        <f t="shared" si="48"/>
        <v xml:space="preserve"> </v>
      </c>
      <c r="AC103" s="188" t="str">
        <f t="shared" si="48"/>
        <v xml:space="preserve"> </v>
      </c>
      <c r="AD103" s="188" t="str">
        <f t="shared" si="48"/>
        <v xml:space="preserve"> </v>
      </c>
      <c r="AE103" s="188" t="str">
        <f t="shared" si="48"/>
        <v xml:space="preserve"> </v>
      </c>
      <c r="AF103" s="188" t="str">
        <f t="shared" si="48"/>
        <v xml:space="preserve"> </v>
      </c>
      <c r="AG103" s="188" t="str">
        <f t="shared" si="48"/>
        <v xml:space="preserve"> </v>
      </c>
    </row>
    <row r="104" spans="1:33">
      <c r="B104" s="131"/>
      <c r="C104" s="133" t="s">
        <v>220</v>
      </c>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row>
    <row r="105" spans="1:33">
      <c r="B105" s="131"/>
      <c r="C105" s="133" t="s">
        <v>221</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row>
    <row r="106" spans="1:33">
      <c r="B106" s="131"/>
      <c r="C106" s="133" t="s">
        <v>222</v>
      </c>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row>
    <row r="107" spans="1:33">
      <c r="B107" s="20">
        <v>3</v>
      </c>
      <c r="C107" s="132" t="s">
        <v>223</v>
      </c>
      <c r="D107" s="188" t="str">
        <f t="shared" ref="D107:AG107" si="50">IF(COUNTIF(D104:D106,"C")&gt;=1,"A",IF(COUNTIF(D104:D106,"C")&gt;0,"P"," "))</f>
        <v xml:space="preserve"> </v>
      </c>
      <c r="E107" s="188" t="str">
        <f t="shared" si="50"/>
        <v xml:space="preserve"> </v>
      </c>
      <c r="F107" s="188" t="str">
        <f t="shared" ref="F107:S107" si="51">IF(COUNTIF(F104:F106,"C")&gt;=1,"A",IF(COUNTIF(F104:F106,"C")&gt;0,"P"," "))</f>
        <v xml:space="preserve"> </v>
      </c>
      <c r="G107" s="188" t="str">
        <f t="shared" si="51"/>
        <v xml:space="preserve"> </v>
      </c>
      <c r="H107" s="188" t="str">
        <f t="shared" si="51"/>
        <v xml:space="preserve"> </v>
      </c>
      <c r="I107" s="188" t="str">
        <f t="shared" si="51"/>
        <v xml:space="preserve"> </v>
      </c>
      <c r="J107" s="188" t="str">
        <f t="shared" si="51"/>
        <v xml:space="preserve"> </v>
      </c>
      <c r="K107" s="188" t="str">
        <f t="shared" si="51"/>
        <v xml:space="preserve"> </v>
      </c>
      <c r="L107" s="188" t="str">
        <f t="shared" si="51"/>
        <v xml:space="preserve"> </v>
      </c>
      <c r="M107" s="188" t="str">
        <f t="shared" si="51"/>
        <v xml:space="preserve"> </v>
      </c>
      <c r="N107" s="188" t="str">
        <f t="shared" si="51"/>
        <v xml:space="preserve"> </v>
      </c>
      <c r="O107" s="188" t="str">
        <f t="shared" si="51"/>
        <v xml:space="preserve"> </v>
      </c>
      <c r="P107" s="188" t="str">
        <f t="shared" si="51"/>
        <v xml:space="preserve"> </v>
      </c>
      <c r="Q107" s="188" t="str">
        <f t="shared" si="51"/>
        <v xml:space="preserve"> </v>
      </c>
      <c r="R107" s="188" t="str">
        <f t="shared" si="51"/>
        <v xml:space="preserve"> </v>
      </c>
      <c r="S107" s="188" t="str">
        <f t="shared" si="51"/>
        <v xml:space="preserve"> </v>
      </c>
      <c r="T107" s="188" t="str">
        <f t="shared" si="50"/>
        <v xml:space="preserve"> </v>
      </c>
      <c r="U107" s="188" t="str">
        <f t="shared" si="50"/>
        <v xml:space="preserve"> </v>
      </c>
      <c r="V107" s="188" t="str">
        <f t="shared" si="50"/>
        <v xml:space="preserve"> </v>
      </c>
      <c r="W107" s="188" t="str">
        <f t="shared" si="50"/>
        <v xml:space="preserve"> </v>
      </c>
      <c r="X107" s="188" t="str">
        <f t="shared" si="50"/>
        <v xml:space="preserve"> </v>
      </c>
      <c r="Y107" s="188" t="str">
        <f t="shared" si="50"/>
        <v xml:space="preserve"> </v>
      </c>
      <c r="Z107" s="188" t="str">
        <f t="shared" si="50"/>
        <v xml:space="preserve"> </v>
      </c>
      <c r="AA107" s="188" t="str">
        <f t="shared" si="50"/>
        <v xml:space="preserve"> </v>
      </c>
      <c r="AB107" s="188" t="str">
        <f t="shared" si="50"/>
        <v xml:space="preserve"> </v>
      </c>
      <c r="AC107" s="188" t="str">
        <f t="shared" si="50"/>
        <v xml:space="preserve"> </v>
      </c>
      <c r="AD107" s="188" t="str">
        <f t="shared" si="50"/>
        <v xml:space="preserve"> </v>
      </c>
      <c r="AE107" s="188" t="str">
        <f t="shared" si="50"/>
        <v xml:space="preserve"> </v>
      </c>
      <c r="AF107" s="188" t="str">
        <f t="shared" si="50"/>
        <v xml:space="preserve"> </v>
      </c>
      <c r="AG107" s="188" t="str">
        <f t="shared" si="50"/>
        <v xml:space="preserve"> </v>
      </c>
    </row>
    <row r="108" spans="1:33">
      <c r="B108" s="131"/>
      <c r="C108" s="133" t="s">
        <v>224</v>
      </c>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row>
    <row r="109" spans="1:33">
      <c r="B109" s="131"/>
      <c r="C109" s="133" t="s">
        <v>222</v>
      </c>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row>
    <row r="110" spans="1:33">
      <c r="B110" s="131"/>
      <c r="C110" s="133" t="s">
        <v>180</v>
      </c>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row>
    <row r="111" spans="1:33">
      <c r="B111" s="20">
        <v>4</v>
      </c>
      <c r="C111" s="132" t="s">
        <v>225</v>
      </c>
      <c r="D111" s="188" t="str">
        <f t="shared" ref="D111:AG111" si="52">IF(COUNTIF(D108:D110,"C")&gt;=1,"A",IF(COUNTIF(D108:D110,"C")&gt;0,"P"," "))</f>
        <v xml:space="preserve"> </v>
      </c>
      <c r="E111" s="188" t="str">
        <f t="shared" si="52"/>
        <v xml:space="preserve"> </v>
      </c>
      <c r="F111" s="188" t="str">
        <f t="shared" ref="F111:S111" si="53">IF(COUNTIF(F108:F110,"C")&gt;=1,"A",IF(COUNTIF(F108:F110,"C")&gt;0,"P"," "))</f>
        <v xml:space="preserve"> </v>
      </c>
      <c r="G111" s="188" t="str">
        <f t="shared" si="53"/>
        <v xml:space="preserve"> </v>
      </c>
      <c r="H111" s="188" t="str">
        <f t="shared" si="53"/>
        <v xml:space="preserve"> </v>
      </c>
      <c r="I111" s="188" t="str">
        <f t="shared" si="53"/>
        <v xml:space="preserve"> </v>
      </c>
      <c r="J111" s="188" t="str">
        <f t="shared" si="53"/>
        <v xml:space="preserve"> </v>
      </c>
      <c r="K111" s="188" t="str">
        <f t="shared" si="53"/>
        <v xml:space="preserve"> </v>
      </c>
      <c r="L111" s="188" t="str">
        <f t="shared" si="53"/>
        <v xml:space="preserve"> </v>
      </c>
      <c r="M111" s="188" t="str">
        <f t="shared" si="53"/>
        <v xml:space="preserve"> </v>
      </c>
      <c r="N111" s="188" t="str">
        <f t="shared" si="53"/>
        <v xml:space="preserve"> </v>
      </c>
      <c r="O111" s="188" t="str">
        <f t="shared" si="53"/>
        <v xml:space="preserve"> </v>
      </c>
      <c r="P111" s="188" t="str">
        <f t="shared" si="53"/>
        <v xml:space="preserve"> </v>
      </c>
      <c r="Q111" s="188" t="str">
        <f t="shared" si="53"/>
        <v xml:space="preserve"> </v>
      </c>
      <c r="R111" s="188" t="str">
        <f t="shared" si="53"/>
        <v xml:space="preserve"> </v>
      </c>
      <c r="S111" s="188" t="str">
        <f t="shared" si="53"/>
        <v xml:space="preserve"> </v>
      </c>
      <c r="T111" s="188" t="str">
        <f t="shared" si="52"/>
        <v xml:space="preserve"> </v>
      </c>
      <c r="U111" s="188" t="str">
        <f t="shared" si="52"/>
        <v xml:space="preserve"> </v>
      </c>
      <c r="V111" s="188" t="str">
        <f t="shared" si="52"/>
        <v xml:space="preserve"> </v>
      </c>
      <c r="W111" s="188" t="str">
        <f t="shared" si="52"/>
        <v xml:space="preserve"> </v>
      </c>
      <c r="X111" s="188" t="str">
        <f t="shared" si="52"/>
        <v xml:space="preserve"> </v>
      </c>
      <c r="Y111" s="188" t="str">
        <f t="shared" si="52"/>
        <v xml:space="preserve"> </v>
      </c>
      <c r="Z111" s="188" t="str">
        <f t="shared" si="52"/>
        <v xml:space="preserve"> </v>
      </c>
      <c r="AA111" s="188" t="str">
        <f t="shared" si="52"/>
        <v xml:space="preserve"> </v>
      </c>
      <c r="AB111" s="188" t="str">
        <f t="shared" si="52"/>
        <v xml:space="preserve"> </v>
      </c>
      <c r="AC111" s="188" t="str">
        <f t="shared" si="52"/>
        <v xml:space="preserve"> </v>
      </c>
      <c r="AD111" s="188" t="str">
        <f t="shared" si="52"/>
        <v xml:space="preserve"> </v>
      </c>
      <c r="AE111" s="188" t="str">
        <f t="shared" si="52"/>
        <v xml:space="preserve"> </v>
      </c>
      <c r="AF111" s="188" t="str">
        <f t="shared" si="52"/>
        <v xml:space="preserve"> </v>
      </c>
      <c r="AG111" s="188" t="str">
        <f t="shared" si="52"/>
        <v xml:space="preserve"> </v>
      </c>
    </row>
    <row r="112" spans="1:33">
      <c r="B112" s="131"/>
      <c r="C112" s="133" t="s">
        <v>226</v>
      </c>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row>
    <row r="113" spans="1:33">
      <c r="B113" s="131"/>
      <c r="C113" s="133" t="s">
        <v>227</v>
      </c>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row>
    <row r="114" spans="1:33">
      <c r="B114" s="131"/>
      <c r="C114" s="133" t="s">
        <v>228</v>
      </c>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row>
    <row r="115" spans="1:33">
      <c r="B115" s="20">
        <v>5</v>
      </c>
      <c r="C115" s="132" t="s">
        <v>229</v>
      </c>
      <c r="D115" s="188" t="str">
        <f t="shared" ref="D115:AG115" si="54">IF(COUNTIF(D112:D114,"C")&gt;=1,"A",IF(COUNTIF(D112:D114,"C")&gt;0,"P"," "))</f>
        <v xml:space="preserve"> </v>
      </c>
      <c r="E115" s="188" t="str">
        <f t="shared" si="54"/>
        <v xml:space="preserve"> </v>
      </c>
      <c r="F115" s="188" t="str">
        <f t="shared" ref="F115:S115" si="55">IF(COUNTIF(F112:F114,"C")&gt;=1,"A",IF(COUNTIF(F112:F114,"C")&gt;0,"P"," "))</f>
        <v xml:space="preserve"> </v>
      </c>
      <c r="G115" s="188" t="str">
        <f t="shared" si="55"/>
        <v xml:space="preserve"> </v>
      </c>
      <c r="H115" s="188" t="str">
        <f t="shared" si="55"/>
        <v xml:space="preserve"> </v>
      </c>
      <c r="I115" s="188" t="str">
        <f t="shared" si="55"/>
        <v xml:space="preserve"> </v>
      </c>
      <c r="J115" s="188" t="str">
        <f t="shared" si="55"/>
        <v xml:space="preserve"> </v>
      </c>
      <c r="K115" s="188" t="str">
        <f t="shared" si="55"/>
        <v xml:space="preserve"> </v>
      </c>
      <c r="L115" s="188" t="str">
        <f t="shared" si="55"/>
        <v xml:space="preserve"> </v>
      </c>
      <c r="M115" s="188" t="str">
        <f t="shared" si="55"/>
        <v xml:space="preserve"> </v>
      </c>
      <c r="N115" s="188" t="str">
        <f t="shared" si="55"/>
        <v xml:space="preserve"> </v>
      </c>
      <c r="O115" s="188" t="str">
        <f t="shared" si="55"/>
        <v xml:space="preserve"> </v>
      </c>
      <c r="P115" s="188" t="str">
        <f t="shared" si="55"/>
        <v xml:space="preserve"> </v>
      </c>
      <c r="Q115" s="188" t="str">
        <f t="shared" si="55"/>
        <v xml:space="preserve"> </v>
      </c>
      <c r="R115" s="188" t="str">
        <f t="shared" si="55"/>
        <v xml:space="preserve"> </v>
      </c>
      <c r="S115" s="188" t="str">
        <f t="shared" si="55"/>
        <v xml:space="preserve"> </v>
      </c>
      <c r="T115" s="188" t="str">
        <f t="shared" si="54"/>
        <v xml:space="preserve"> </v>
      </c>
      <c r="U115" s="188" t="str">
        <f t="shared" si="54"/>
        <v xml:space="preserve"> </v>
      </c>
      <c r="V115" s="188" t="str">
        <f t="shared" si="54"/>
        <v xml:space="preserve"> </v>
      </c>
      <c r="W115" s="188" t="str">
        <f t="shared" si="54"/>
        <v xml:space="preserve"> </v>
      </c>
      <c r="X115" s="188" t="str">
        <f t="shared" si="54"/>
        <v xml:space="preserve"> </v>
      </c>
      <c r="Y115" s="188" t="str">
        <f t="shared" si="54"/>
        <v xml:space="preserve"> </v>
      </c>
      <c r="Z115" s="188" t="str">
        <f t="shared" si="54"/>
        <v xml:space="preserve"> </v>
      </c>
      <c r="AA115" s="188" t="str">
        <f t="shared" si="54"/>
        <v xml:space="preserve"> </v>
      </c>
      <c r="AB115" s="188" t="str">
        <f t="shared" si="54"/>
        <v xml:space="preserve"> </v>
      </c>
      <c r="AC115" s="188" t="str">
        <f t="shared" si="54"/>
        <v xml:space="preserve"> </v>
      </c>
      <c r="AD115" s="188" t="str">
        <f t="shared" si="54"/>
        <v xml:space="preserve"> </v>
      </c>
      <c r="AE115" s="188" t="str">
        <f t="shared" si="54"/>
        <v xml:space="preserve"> </v>
      </c>
      <c r="AF115" s="188" t="str">
        <f t="shared" si="54"/>
        <v xml:space="preserve"> </v>
      </c>
      <c r="AG115" s="188" t="str">
        <f t="shared" si="54"/>
        <v xml:space="preserve"> </v>
      </c>
    </row>
    <row r="116" spans="1:33">
      <c r="B116" s="131"/>
      <c r="C116" s="133" t="s">
        <v>230</v>
      </c>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row>
    <row r="117" spans="1:33">
      <c r="B117" s="131"/>
      <c r="C117" s="133" t="s">
        <v>231</v>
      </c>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row>
    <row r="118" spans="1:33" ht="13.5" thickBot="1">
      <c r="B118" s="131"/>
      <c r="C118" s="133" t="s">
        <v>232</v>
      </c>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row>
    <row r="119" spans="1:33" ht="13.5" hidden="1" thickBot="1">
      <c r="D119" s="188" t="str">
        <f t="shared" ref="D119:AG119" si="56">IF(COUNTIF(D116:D118,"C")&gt;=1,"A",IF(COUNTIF(D116:D118,"C")&gt;0,"P"," "))</f>
        <v xml:space="preserve"> </v>
      </c>
      <c r="E119" s="188" t="str">
        <f t="shared" si="56"/>
        <v xml:space="preserve"> </v>
      </c>
      <c r="F119" s="188" t="str">
        <f t="shared" ref="F119:S119" si="57">IF(COUNTIF(F116:F118,"C")&gt;=1,"A",IF(COUNTIF(F116:F118,"C")&gt;0,"P"," "))</f>
        <v xml:space="preserve"> </v>
      </c>
      <c r="G119" s="188" t="str">
        <f t="shared" si="57"/>
        <v xml:space="preserve"> </v>
      </c>
      <c r="H119" s="188" t="str">
        <f t="shared" si="57"/>
        <v xml:space="preserve"> </v>
      </c>
      <c r="I119" s="188" t="str">
        <f t="shared" si="57"/>
        <v xml:space="preserve"> </v>
      </c>
      <c r="J119" s="188" t="str">
        <f t="shared" si="57"/>
        <v xml:space="preserve"> </v>
      </c>
      <c r="K119" s="188" t="str">
        <f t="shared" si="57"/>
        <v xml:space="preserve"> </v>
      </c>
      <c r="L119" s="188" t="str">
        <f t="shared" si="57"/>
        <v xml:space="preserve"> </v>
      </c>
      <c r="M119" s="188" t="str">
        <f t="shared" si="57"/>
        <v xml:space="preserve"> </v>
      </c>
      <c r="N119" s="188" t="str">
        <f t="shared" si="57"/>
        <v xml:space="preserve"> </v>
      </c>
      <c r="O119" s="188" t="str">
        <f t="shared" si="57"/>
        <v xml:space="preserve"> </v>
      </c>
      <c r="P119" s="188" t="str">
        <f t="shared" si="57"/>
        <v xml:space="preserve"> </v>
      </c>
      <c r="Q119" s="188" t="str">
        <f t="shared" si="57"/>
        <v xml:space="preserve"> </v>
      </c>
      <c r="R119" s="188" t="str">
        <f t="shared" si="57"/>
        <v xml:space="preserve"> </v>
      </c>
      <c r="S119" s="188" t="str">
        <f t="shared" si="57"/>
        <v xml:space="preserve"> </v>
      </c>
      <c r="T119" s="188" t="str">
        <f t="shared" si="56"/>
        <v xml:space="preserve"> </v>
      </c>
      <c r="U119" s="188" t="str">
        <f t="shared" si="56"/>
        <v xml:space="preserve"> </v>
      </c>
      <c r="V119" s="188" t="str">
        <f t="shared" si="56"/>
        <v xml:space="preserve"> </v>
      </c>
      <c r="W119" s="188" t="str">
        <f t="shared" si="56"/>
        <v xml:space="preserve"> </v>
      </c>
      <c r="X119" s="188" t="str">
        <f t="shared" si="56"/>
        <v xml:space="preserve"> </v>
      </c>
      <c r="Y119" s="188" t="str">
        <f t="shared" si="56"/>
        <v xml:space="preserve"> </v>
      </c>
      <c r="Z119" s="188" t="str">
        <f t="shared" si="56"/>
        <v xml:space="preserve"> </v>
      </c>
      <c r="AA119" s="188" t="str">
        <f t="shared" si="56"/>
        <v xml:space="preserve"> </v>
      </c>
      <c r="AB119" s="188" t="str">
        <f t="shared" si="56"/>
        <v xml:space="preserve"> </v>
      </c>
      <c r="AC119" s="188" t="str">
        <f t="shared" si="56"/>
        <v xml:space="preserve"> </v>
      </c>
      <c r="AD119" s="188" t="str">
        <f t="shared" si="56"/>
        <v xml:space="preserve"> </v>
      </c>
      <c r="AE119" s="188" t="str">
        <f t="shared" si="56"/>
        <v xml:space="preserve"> </v>
      </c>
      <c r="AF119" s="188" t="str">
        <f t="shared" si="56"/>
        <v xml:space="preserve"> </v>
      </c>
      <c r="AG119" s="188" t="str">
        <f t="shared" si="56"/>
        <v xml:space="preserve"> </v>
      </c>
    </row>
    <row r="120" spans="1:33" ht="13.5" thickBot="1">
      <c r="C120" s="44" t="s">
        <v>117</v>
      </c>
      <c r="D120" s="195" t="str">
        <f>IF(COUNTIF(D103:D119,"A")&gt;4,"C",IF(COUNTIF(D103:D119,"A")&gt;0,"P"," "))</f>
        <v xml:space="preserve"> </v>
      </c>
      <c r="E120" s="195" t="str">
        <f>IF(COUNTIF(E103:E119,"A")&gt;4,"C",IF(COUNTIF(E103:E119,"A")&gt;0,"P"," "))</f>
        <v xml:space="preserve"> </v>
      </c>
      <c r="F120" s="195" t="str">
        <f t="shared" ref="F120:S120" si="58">IF(COUNTIF(F103:F119,"A")&gt;4,"C",IF(COUNTIF(F103:F119,"A")&gt;0,"P"," "))</f>
        <v xml:space="preserve"> </v>
      </c>
      <c r="G120" s="195" t="str">
        <f t="shared" si="58"/>
        <v xml:space="preserve"> </v>
      </c>
      <c r="H120" s="195" t="str">
        <f t="shared" si="58"/>
        <v xml:space="preserve"> </v>
      </c>
      <c r="I120" s="195" t="str">
        <f t="shared" si="58"/>
        <v xml:space="preserve"> </v>
      </c>
      <c r="J120" s="195" t="str">
        <f t="shared" si="58"/>
        <v xml:space="preserve"> </v>
      </c>
      <c r="K120" s="195" t="str">
        <f t="shared" si="58"/>
        <v xml:space="preserve"> </v>
      </c>
      <c r="L120" s="195" t="str">
        <f t="shared" si="58"/>
        <v xml:space="preserve"> </v>
      </c>
      <c r="M120" s="195" t="str">
        <f t="shared" si="58"/>
        <v xml:space="preserve"> </v>
      </c>
      <c r="N120" s="195" t="str">
        <f t="shared" si="58"/>
        <v xml:space="preserve"> </v>
      </c>
      <c r="O120" s="195" t="str">
        <f t="shared" si="58"/>
        <v xml:space="preserve"> </v>
      </c>
      <c r="P120" s="195" t="str">
        <f t="shared" si="58"/>
        <v xml:space="preserve"> </v>
      </c>
      <c r="Q120" s="195" t="str">
        <f t="shared" si="58"/>
        <v xml:space="preserve"> </v>
      </c>
      <c r="R120" s="195" t="str">
        <f t="shared" si="58"/>
        <v xml:space="preserve"> </v>
      </c>
      <c r="S120" s="195" t="str">
        <f t="shared" si="58"/>
        <v xml:space="preserve"> </v>
      </c>
      <c r="T120" s="195" t="str">
        <f t="shared" ref="T120:AG120" si="59">IF(COUNTIF(T103:T119,"A")&gt;4,"C",IF(COUNTIF(T103:T119,"A")&gt;0,"P"," "))</f>
        <v xml:space="preserve"> </v>
      </c>
      <c r="U120" s="195" t="str">
        <f t="shared" si="59"/>
        <v xml:space="preserve"> </v>
      </c>
      <c r="V120" s="195" t="str">
        <f t="shared" si="59"/>
        <v xml:space="preserve"> </v>
      </c>
      <c r="W120" s="195" t="str">
        <f t="shared" si="59"/>
        <v xml:space="preserve"> </v>
      </c>
      <c r="X120" s="195" t="str">
        <f t="shared" si="59"/>
        <v xml:space="preserve"> </v>
      </c>
      <c r="Y120" s="195" t="str">
        <f t="shared" si="59"/>
        <v xml:space="preserve"> </v>
      </c>
      <c r="Z120" s="195" t="str">
        <f t="shared" si="59"/>
        <v xml:space="preserve"> </v>
      </c>
      <c r="AA120" s="195" t="str">
        <f t="shared" si="59"/>
        <v xml:space="preserve"> </v>
      </c>
      <c r="AB120" s="195" t="str">
        <f t="shared" si="59"/>
        <v xml:space="preserve"> </v>
      </c>
      <c r="AC120" s="195" t="str">
        <f t="shared" si="59"/>
        <v xml:space="preserve"> </v>
      </c>
      <c r="AD120" s="195" t="str">
        <f t="shared" si="59"/>
        <v xml:space="preserve"> </v>
      </c>
      <c r="AE120" s="195" t="str">
        <f t="shared" si="59"/>
        <v xml:space="preserve"> </v>
      </c>
      <c r="AF120" s="195" t="str">
        <f t="shared" si="59"/>
        <v xml:space="preserve"> </v>
      </c>
      <c r="AG120" s="195" t="str">
        <f t="shared" si="59"/>
        <v xml:space="preserve"> </v>
      </c>
    </row>
    <row r="121" spans="1:33" s="184" customFormat="1" ht="15">
      <c r="A121" s="424"/>
      <c r="B121" s="185" t="s">
        <v>233</v>
      </c>
      <c r="C121" s="424"/>
      <c r="D121" s="424"/>
      <c r="E121" s="424"/>
      <c r="F121" s="424"/>
      <c r="G121" s="424"/>
      <c r="H121" s="424"/>
      <c r="I121" s="424"/>
      <c r="J121" s="424"/>
      <c r="K121" s="424"/>
      <c r="L121" s="424"/>
      <c r="M121" s="424"/>
      <c r="N121" s="424"/>
      <c r="O121" s="424"/>
      <c r="P121" s="424"/>
      <c r="Q121" s="424"/>
      <c r="R121" s="424"/>
      <c r="S121" s="424"/>
      <c r="T121" s="424"/>
      <c r="U121" s="424"/>
      <c r="V121" s="424"/>
      <c r="W121" s="424"/>
      <c r="X121" s="424"/>
      <c r="Y121" s="424"/>
      <c r="Z121" s="424"/>
      <c r="AA121" s="424"/>
      <c r="AB121" s="424"/>
      <c r="AC121" s="424"/>
      <c r="AD121" s="424"/>
      <c r="AE121" s="424"/>
      <c r="AF121" s="424"/>
      <c r="AG121" s="424"/>
    </row>
    <row r="122" spans="1:33">
      <c r="A122"/>
      <c r="B122" s="20">
        <v>1</v>
      </c>
      <c r="C122" s="136" t="s">
        <v>234</v>
      </c>
    </row>
    <row r="123" spans="1:33">
      <c r="B123" s="130"/>
      <c r="C123" s="133" t="s">
        <v>235</v>
      </c>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row>
    <row r="124" spans="1:33">
      <c r="B124" s="130"/>
      <c r="C124" s="133" t="s">
        <v>236</v>
      </c>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row>
    <row r="125" spans="1:33">
      <c r="B125" s="130"/>
      <c r="C125" s="133" t="s">
        <v>237</v>
      </c>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row>
    <row r="126" spans="1:33">
      <c r="B126" s="20">
        <v>2</v>
      </c>
      <c r="C126" s="132" t="s">
        <v>238</v>
      </c>
      <c r="D126" s="188" t="str">
        <f t="shared" ref="D126:AG126" si="60">IF(COUNTIF(D123:D125,"C")&gt;=1,"A",IF(COUNTIF(D123:D125,"C")&gt;0,"P"," "))</f>
        <v xml:space="preserve"> </v>
      </c>
      <c r="E126" s="188" t="str">
        <f t="shared" si="60"/>
        <v xml:space="preserve"> </v>
      </c>
      <c r="F126" s="188" t="str">
        <f t="shared" ref="F126:S126" si="61">IF(COUNTIF(F123:F125,"C")&gt;=1,"A",IF(COUNTIF(F123:F125,"C")&gt;0,"P"," "))</f>
        <v xml:space="preserve"> </v>
      </c>
      <c r="G126" s="188" t="str">
        <f t="shared" si="61"/>
        <v xml:space="preserve"> </v>
      </c>
      <c r="H126" s="188" t="str">
        <f t="shared" si="61"/>
        <v xml:space="preserve"> </v>
      </c>
      <c r="I126" s="188" t="str">
        <f t="shared" si="61"/>
        <v xml:space="preserve"> </v>
      </c>
      <c r="J126" s="188" t="str">
        <f t="shared" si="61"/>
        <v xml:space="preserve"> </v>
      </c>
      <c r="K126" s="188" t="str">
        <f t="shared" si="61"/>
        <v xml:space="preserve"> </v>
      </c>
      <c r="L126" s="188" t="str">
        <f t="shared" si="61"/>
        <v xml:space="preserve"> </v>
      </c>
      <c r="M126" s="188" t="str">
        <f t="shared" si="61"/>
        <v xml:space="preserve"> </v>
      </c>
      <c r="N126" s="188" t="str">
        <f t="shared" si="61"/>
        <v xml:space="preserve"> </v>
      </c>
      <c r="O126" s="188" t="str">
        <f t="shared" si="61"/>
        <v xml:space="preserve"> </v>
      </c>
      <c r="P126" s="188" t="str">
        <f t="shared" si="61"/>
        <v xml:space="preserve"> </v>
      </c>
      <c r="Q126" s="188" t="str">
        <f t="shared" si="61"/>
        <v xml:space="preserve"> </v>
      </c>
      <c r="R126" s="188" t="str">
        <f t="shared" si="61"/>
        <v xml:space="preserve"> </v>
      </c>
      <c r="S126" s="188" t="str">
        <f t="shared" si="61"/>
        <v xml:space="preserve"> </v>
      </c>
      <c r="T126" s="188" t="str">
        <f t="shared" si="60"/>
        <v xml:space="preserve"> </v>
      </c>
      <c r="U126" s="188" t="str">
        <f t="shared" si="60"/>
        <v xml:space="preserve"> </v>
      </c>
      <c r="V126" s="188" t="str">
        <f t="shared" si="60"/>
        <v xml:space="preserve"> </v>
      </c>
      <c r="W126" s="188" t="str">
        <f t="shared" si="60"/>
        <v xml:space="preserve"> </v>
      </c>
      <c r="X126" s="188" t="str">
        <f t="shared" si="60"/>
        <v xml:space="preserve"> </v>
      </c>
      <c r="Y126" s="188" t="str">
        <f t="shared" si="60"/>
        <v xml:space="preserve"> </v>
      </c>
      <c r="Z126" s="188" t="str">
        <f t="shared" si="60"/>
        <v xml:space="preserve"> </v>
      </c>
      <c r="AA126" s="188" t="str">
        <f t="shared" si="60"/>
        <v xml:space="preserve"> </v>
      </c>
      <c r="AB126" s="188" t="str">
        <f t="shared" si="60"/>
        <v xml:space="preserve"> </v>
      </c>
      <c r="AC126" s="188" t="str">
        <f t="shared" si="60"/>
        <v xml:space="preserve"> </v>
      </c>
      <c r="AD126" s="188" t="str">
        <f t="shared" si="60"/>
        <v xml:space="preserve"> </v>
      </c>
      <c r="AE126" s="188" t="str">
        <f t="shared" si="60"/>
        <v xml:space="preserve"> </v>
      </c>
      <c r="AF126" s="188" t="str">
        <f t="shared" si="60"/>
        <v xml:space="preserve"> </v>
      </c>
      <c r="AG126" s="188" t="str">
        <f t="shared" si="60"/>
        <v xml:space="preserve"> </v>
      </c>
    </row>
    <row r="127" spans="1:33">
      <c r="B127" s="131"/>
      <c r="C127" s="133" t="s">
        <v>239</v>
      </c>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row>
    <row r="128" spans="1:33">
      <c r="B128" s="131"/>
      <c r="C128" s="133" t="s">
        <v>240</v>
      </c>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row>
    <row r="129" spans="2:33">
      <c r="B129" s="131"/>
      <c r="C129" s="133" t="s">
        <v>241</v>
      </c>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row>
    <row r="130" spans="2:33">
      <c r="B130" s="20">
        <v>3</v>
      </c>
      <c r="C130" s="132" t="s">
        <v>242</v>
      </c>
      <c r="D130" s="188" t="str">
        <f t="shared" ref="D130:AG130" si="62">IF(COUNTIF(D127:D129,"C")&gt;=1,"A",IF(COUNTIF(D127:D129,"C")&gt;0,"P"," "))</f>
        <v xml:space="preserve"> </v>
      </c>
      <c r="E130" s="188" t="str">
        <f t="shared" si="62"/>
        <v xml:space="preserve"> </v>
      </c>
      <c r="F130" s="188" t="str">
        <f t="shared" ref="F130:S130" si="63">IF(COUNTIF(F127:F129,"C")&gt;=1,"A",IF(COUNTIF(F127:F129,"C")&gt;0,"P"," "))</f>
        <v xml:space="preserve"> </v>
      </c>
      <c r="G130" s="188" t="str">
        <f t="shared" si="63"/>
        <v xml:space="preserve"> </v>
      </c>
      <c r="H130" s="188" t="str">
        <f t="shared" si="63"/>
        <v xml:space="preserve"> </v>
      </c>
      <c r="I130" s="188" t="str">
        <f t="shared" si="63"/>
        <v xml:space="preserve"> </v>
      </c>
      <c r="J130" s="188" t="str">
        <f t="shared" si="63"/>
        <v xml:space="preserve"> </v>
      </c>
      <c r="K130" s="188" t="str">
        <f t="shared" si="63"/>
        <v xml:space="preserve"> </v>
      </c>
      <c r="L130" s="188" t="str">
        <f t="shared" si="63"/>
        <v xml:space="preserve"> </v>
      </c>
      <c r="M130" s="188" t="str">
        <f t="shared" si="63"/>
        <v xml:space="preserve"> </v>
      </c>
      <c r="N130" s="188" t="str">
        <f t="shared" si="63"/>
        <v xml:space="preserve"> </v>
      </c>
      <c r="O130" s="188" t="str">
        <f t="shared" si="63"/>
        <v xml:space="preserve"> </v>
      </c>
      <c r="P130" s="188" t="str">
        <f t="shared" si="63"/>
        <v xml:space="preserve"> </v>
      </c>
      <c r="Q130" s="188" t="str">
        <f t="shared" si="63"/>
        <v xml:space="preserve"> </v>
      </c>
      <c r="R130" s="188" t="str">
        <f t="shared" si="63"/>
        <v xml:space="preserve"> </v>
      </c>
      <c r="S130" s="188" t="str">
        <f t="shared" si="63"/>
        <v xml:space="preserve"> </v>
      </c>
      <c r="T130" s="188" t="str">
        <f t="shared" si="62"/>
        <v xml:space="preserve"> </v>
      </c>
      <c r="U130" s="188" t="str">
        <f t="shared" si="62"/>
        <v xml:space="preserve"> </v>
      </c>
      <c r="V130" s="188" t="str">
        <f t="shared" si="62"/>
        <v xml:space="preserve"> </v>
      </c>
      <c r="W130" s="188" t="str">
        <f t="shared" si="62"/>
        <v xml:space="preserve"> </v>
      </c>
      <c r="X130" s="188" t="str">
        <f t="shared" si="62"/>
        <v xml:space="preserve"> </v>
      </c>
      <c r="Y130" s="188" t="str">
        <f t="shared" si="62"/>
        <v xml:space="preserve"> </v>
      </c>
      <c r="Z130" s="188" t="str">
        <f t="shared" si="62"/>
        <v xml:space="preserve"> </v>
      </c>
      <c r="AA130" s="188" t="str">
        <f t="shared" si="62"/>
        <v xml:space="preserve"> </v>
      </c>
      <c r="AB130" s="188" t="str">
        <f t="shared" si="62"/>
        <v xml:space="preserve"> </v>
      </c>
      <c r="AC130" s="188" t="str">
        <f t="shared" si="62"/>
        <v xml:space="preserve"> </v>
      </c>
      <c r="AD130" s="188" t="str">
        <f t="shared" si="62"/>
        <v xml:space="preserve"> </v>
      </c>
      <c r="AE130" s="188" t="str">
        <f t="shared" si="62"/>
        <v xml:space="preserve"> </v>
      </c>
      <c r="AF130" s="188" t="str">
        <f t="shared" si="62"/>
        <v xml:space="preserve"> </v>
      </c>
      <c r="AG130" s="188" t="str">
        <f t="shared" si="62"/>
        <v xml:space="preserve"> </v>
      </c>
    </row>
    <row r="131" spans="2:33">
      <c r="B131" s="131"/>
      <c r="C131" s="133" t="s">
        <v>243</v>
      </c>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row>
    <row r="132" spans="2:33">
      <c r="B132" s="131"/>
      <c r="C132" s="133" t="s">
        <v>244</v>
      </c>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row>
    <row r="133" spans="2:33">
      <c r="B133" s="131"/>
      <c r="C133" s="133" t="s">
        <v>245</v>
      </c>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row>
    <row r="134" spans="2:33">
      <c r="B134" s="20">
        <v>4</v>
      </c>
      <c r="C134" s="132" t="s">
        <v>246</v>
      </c>
      <c r="D134" s="188" t="str">
        <f t="shared" ref="D134:AG134" si="64">IF(COUNTIF(D131:D133,"C")&gt;=1,"A",IF(COUNTIF(D131:D133,"C")&gt;0,"P"," "))</f>
        <v xml:space="preserve"> </v>
      </c>
      <c r="E134" s="188" t="str">
        <f t="shared" si="64"/>
        <v xml:space="preserve"> </v>
      </c>
      <c r="F134" s="188" t="str">
        <f t="shared" ref="F134:S134" si="65">IF(COUNTIF(F131:F133,"C")&gt;=1,"A",IF(COUNTIF(F131:F133,"C")&gt;0,"P"," "))</f>
        <v xml:space="preserve"> </v>
      </c>
      <c r="G134" s="188" t="str">
        <f t="shared" si="65"/>
        <v xml:space="preserve"> </v>
      </c>
      <c r="H134" s="188" t="str">
        <f t="shared" si="65"/>
        <v xml:space="preserve"> </v>
      </c>
      <c r="I134" s="188" t="str">
        <f t="shared" si="65"/>
        <v xml:space="preserve"> </v>
      </c>
      <c r="J134" s="188" t="str">
        <f t="shared" si="65"/>
        <v xml:space="preserve"> </v>
      </c>
      <c r="K134" s="188" t="str">
        <f t="shared" si="65"/>
        <v xml:space="preserve"> </v>
      </c>
      <c r="L134" s="188" t="str">
        <f t="shared" si="65"/>
        <v xml:space="preserve"> </v>
      </c>
      <c r="M134" s="188" t="str">
        <f t="shared" si="65"/>
        <v xml:space="preserve"> </v>
      </c>
      <c r="N134" s="188" t="str">
        <f t="shared" si="65"/>
        <v xml:space="preserve"> </v>
      </c>
      <c r="O134" s="188" t="str">
        <f t="shared" si="65"/>
        <v xml:space="preserve"> </v>
      </c>
      <c r="P134" s="188" t="str">
        <f t="shared" si="65"/>
        <v xml:space="preserve"> </v>
      </c>
      <c r="Q134" s="188" t="str">
        <f t="shared" si="65"/>
        <v xml:space="preserve"> </v>
      </c>
      <c r="R134" s="188" t="str">
        <f t="shared" si="65"/>
        <v xml:space="preserve"> </v>
      </c>
      <c r="S134" s="188" t="str">
        <f t="shared" si="65"/>
        <v xml:space="preserve"> </v>
      </c>
      <c r="T134" s="188" t="str">
        <f t="shared" si="64"/>
        <v xml:space="preserve"> </v>
      </c>
      <c r="U134" s="188" t="str">
        <f t="shared" si="64"/>
        <v xml:space="preserve"> </v>
      </c>
      <c r="V134" s="188" t="str">
        <f t="shared" si="64"/>
        <v xml:space="preserve"> </v>
      </c>
      <c r="W134" s="188" t="str">
        <f t="shared" si="64"/>
        <v xml:space="preserve"> </v>
      </c>
      <c r="X134" s="188" t="str">
        <f t="shared" si="64"/>
        <v xml:space="preserve"> </v>
      </c>
      <c r="Y134" s="188" t="str">
        <f t="shared" si="64"/>
        <v xml:space="preserve"> </v>
      </c>
      <c r="Z134" s="188" t="str">
        <f t="shared" si="64"/>
        <v xml:space="preserve"> </v>
      </c>
      <c r="AA134" s="188" t="str">
        <f t="shared" si="64"/>
        <v xml:space="preserve"> </v>
      </c>
      <c r="AB134" s="188" t="str">
        <f t="shared" si="64"/>
        <v xml:space="preserve"> </v>
      </c>
      <c r="AC134" s="188" t="str">
        <f t="shared" si="64"/>
        <v xml:space="preserve"> </v>
      </c>
      <c r="AD134" s="188" t="str">
        <f t="shared" si="64"/>
        <v xml:space="preserve"> </v>
      </c>
      <c r="AE134" s="188" t="str">
        <f t="shared" si="64"/>
        <v xml:space="preserve"> </v>
      </c>
      <c r="AF134" s="188" t="str">
        <f t="shared" si="64"/>
        <v xml:space="preserve"> </v>
      </c>
      <c r="AG134" s="188" t="str">
        <f t="shared" si="64"/>
        <v xml:space="preserve"> </v>
      </c>
    </row>
    <row r="135" spans="2:33">
      <c r="B135" s="131"/>
      <c r="C135" s="133" t="s">
        <v>247</v>
      </c>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row>
    <row r="136" spans="2:33">
      <c r="B136" s="131"/>
      <c r="C136" s="133" t="s">
        <v>248</v>
      </c>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row>
    <row r="137" spans="2:33">
      <c r="B137" s="131"/>
      <c r="C137" s="133" t="s">
        <v>249</v>
      </c>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row>
    <row r="138" spans="2:33">
      <c r="B138" s="20">
        <v>5</v>
      </c>
      <c r="C138" s="132" t="s">
        <v>250</v>
      </c>
      <c r="D138" s="188" t="str">
        <f t="shared" ref="D138:AG138" si="66">IF(COUNTIF(D135:D137,"C")&gt;=1,"A",IF(COUNTIF(D135:D137,"C")&gt;0,"P"," "))</f>
        <v xml:space="preserve"> </v>
      </c>
      <c r="E138" s="188" t="str">
        <f t="shared" si="66"/>
        <v xml:space="preserve"> </v>
      </c>
      <c r="F138" s="188" t="str">
        <f t="shared" ref="F138:S138" si="67">IF(COUNTIF(F135:F137,"C")&gt;=1,"A",IF(COUNTIF(F135:F137,"C")&gt;0,"P"," "))</f>
        <v xml:space="preserve"> </v>
      </c>
      <c r="G138" s="188" t="str">
        <f t="shared" si="67"/>
        <v xml:space="preserve"> </v>
      </c>
      <c r="H138" s="188" t="str">
        <f t="shared" si="67"/>
        <v xml:space="preserve"> </v>
      </c>
      <c r="I138" s="188" t="str">
        <f t="shared" si="67"/>
        <v xml:space="preserve"> </v>
      </c>
      <c r="J138" s="188" t="str">
        <f t="shared" si="67"/>
        <v xml:space="preserve"> </v>
      </c>
      <c r="K138" s="188" t="str">
        <f t="shared" si="67"/>
        <v xml:space="preserve"> </v>
      </c>
      <c r="L138" s="188" t="str">
        <f t="shared" si="67"/>
        <v xml:space="preserve"> </v>
      </c>
      <c r="M138" s="188" t="str">
        <f t="shared" si="67"/>
        <v xml:space="preserve"> </v>
      </c>
      <c r="N138" s="188" t="str">
        <f t="shared" si="67"/>
        <v xml:space="preserve"> </v>
      </c>
      <c r="O138" s="188" t="str">
        <f t="shared" si="67"/>
        <v xml:space="preserve"> </v>
      </c>
      <c r="P138" s="188" t="str">
        <f t="shared" si="67"/>
        <v xml:space="preserve"> </v>
      </c>
      <c r="Q138" s="188" t="str">
        <f t="shared" si="67"/>
        <v xml:space="preserve"> </v>
      </c>
      <c r="R138" s="188" t="str">
        <f t="shared" si="67"/>
        <v xml:space="preserve"> </v>
      </c>
      <c r="S138" s="188" t="str">
        <f t="shared" si="67"/>
        <v xml:space="preserve"> </v>
      </c>
      <c r="T138" s="188" t="str">
        <f t="shared" si="66"/>
        <v xml:space="preserve"> </v>
      </c>
      <c r="U138" s="188" t="str">
        <f t="shared" si="66"/>
        <v xml:space="preserve"> </v>
      </c>
      <c r="V138" s="188" t="str">
        <f t="shared" si="66"/>
        <v xml:space="preserve"> </v>
      </c>
      <c r="W138" s="188" t="str">
        <f t="shared" si="66"/>
        <v xml:space="preserve"> </v>
      </c>
      <c r="X138" s="188" t="str">
        <f t="shared" si="66"/>
        <v xml:space="preserve"> </v>
      </c>
      <c r="Y138" s="188" t="str">
        <f t="shared" si="66"/>
        <v xml:space="preserve"> </v>
      </c>
      <c r="Z138" s="188" t="str">
        <f t="shared" si="66"/>
        <v xml:space="preserve"> </v>
      </c>
      <c r="AA138" s="188" t="str">
        <f t="shared" si="66"/>
        <v xml:space="preserve"> </v>
      </c>
      <c r="AB138" s="188" t="str">
        <f t="shared" si="66"/>
        <v xml:space="preserve"> </v>
      </c>
      <c r="AC138" s="188" t="str">
        <f t="shared" si="66"/>
        <v xml:space="preserve"> </v>
      </c>
      <c r="AD138" s="188" t="str">
        <f t="shared" si="66"/>
        <v xml:space="preserve"> </v>
      </c>
      <c r="AE138" s="188" t="str">
        <f t="shared" si="66"/>
        <v xml:space="preserve"> </v>
      </c>
      <c r="AF138" s="188" t="str">
        <f t="shared" si="66"/>
        <v xml:space="preserve"> </v>
      </c>
      <c r="AG138" s="188" t="str">
        <f t="shared" si="66"/>
        <v xml:space="preserve"> </v>
      </c>
    </row>
    <row r="139" spans="2:33">
      <c r="B139" s="131"/>
      <c r="C139" s="133" t="s">
        <v>251</v>
      </c>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row>
    <row r="140" spans="2:33">
      <c r="B140" s="131"/>
      <c r="C140" s="133" t="s">
        <v>252</v>
      </c>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row>
    <row r="141" spans="2:33" ht="13.5" thickBot="1">
      <c r="B141" s="131"/>
      <c r="C141" s="133" t="s">
        <v>253</v>
      </c>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row>
    <row r="142" spans="2:33" ht="13.5" hidden="1" thickBot="1">
      <c r="D142" s="188" t="str">
        <f t="shared" ref="D142:AG142" si="68">IF(COUNTIF(D139:D141,"C")&gt;=1,"A",IF(COUNTIF(D139:D141,"C")&gt;0,"P"," "))</f>
        <v xml:space="preserve"> </v>
      </c>
      <c r="E142" s="188" t="str">
        <f t="shared" si="68"/>
        <v xml:space="preserve"> </v>
      </c>
      <c r="F142" s="188" t="str">
        <f t="shared" ref="F142:S142" si="69">IF(COUNTIF(F139:F141,"C")&gt;=1,"A",IF(COUNTIF(F139:F141,"C")&gt;0,"P"," "))</f>
        <v xml:space="preserve"> </v>
      </c>
      <c r="G142" s="188" t="str">
        <f t="shared" si="69"/>
        <v xml:space="preserve"> </v>
      </c>
      <c r="H142" s="188" t="str">
        <f t="shared" si="69"/>
        <v xml:space="preserve"> </v>
      </c>
      <c r="I142" s="188" t="str">
        <f t="shared" si="69"/>
        <v xml:space="preserve"> </v>
      </c>
      <c r="J142" s="188" t="str">
        <f t="shared" si="69"/>
        <v xml:space="preserve"> </v>
      </c>
      <c r="K142" s="188" t="str">
        <f t="shared" si="69"/>
        <v xml:space="preserve"> </v>
      </c>
      <c r="L142" s="188" t="str">
        <f t="shared" si="69"/>
        <v xml:space="preserve"> </v>
      </c>
      <c r="M142" s="188" t="str">
        <f t="shared" si="69"/>
        <v xml:space="preserve"> </v>
      </c>
      <c r="N142" s="188" t="str">
        <f t="shared" si="69"/>
        <v xml:space="preserve"> </v>
      </c>
      <c r="O142" s="188" t="str">
        <f t="shared" si="69"/>
        <v xml:space="preserve"> </v>
      </c>
      <c r="P142" s="188" t="str">
        <f t="shared" si="69"/>
        <v xml:space="preserve"> </v>
      </c>
      <c r="Q142" s="188" t="str">
        <f t="shared" si="69"/>
        <v xml:space="preserve"> </v>
      </c>
      <c r="R142" s="188" t="str">
        <f t="shared" si="69"/>
        <v xml:space="preserve"> </v>
      </c>
      <c r="S142" s="188" t="str">
        <f t="shared" si="69"/>
        <v xml:space="preserve"> </v>
      </c>
      <c r="T142" s="188" t="str">
        <f t="shared" si="68"/>
        <v xml:space="preserve"> </v>
      </c>
      <c r="U142" s="188" t="str">
        <f t="shared" si="68"/>
        <v xml:space="preserve"> </v>
      </c>
      <c r="V142" s="188" t="str">
        <f t="shared" si="68"/>
        <v xml:space="preserve"> </v>
      </c>
      <c r="W142" s="188" t="str">
        <f t="shared" si="68"/>
        <v xml:space="preserve"> </v>
      </c>
      <c r="X142" s="188" t="str">
        <f t="shared" si="68"/>
        <v xml:space="preserve"> </v>
      </c>
      <c r="Y142" s="188" t="str">
        <f t="shared" si="68"/>
        <v xml:space="preserve"> </v>
      </c>
      <c r="Z142" s="188" t="str">
        <f t="shared" si="68"/>
        <v xml:space="preserve"> </v>
      </c>
      <c r="AA142" s="188" t="str">
        <f t="shared" si="68"/>
        <v xml:space="preserve"> </v>
      </c>
      <c r="AB142" s="188" t="str">
        <f t="shared" si="68"/>
        <v xml:space="preserve"> </v>
      </c>
      <c r="AC142" s="188" t="str">
        <f t="shared" si="68"/>
        <v xml:space="preserve"> </v>
      </c>
      <c r="AD142" s="188" t="str">
        <f t="shared" si="68"/>
        <v xml:space="preserve"> </v>
      </c>
      <c r="AE142" s="188" t="str">
        <f t="shared" si="68"/>
        <v xml:space="preserve"> </v>
      </c>
      <c r="AF142" s="188" t="str">
        <f t="shared" si="68"/>
        <v xml:space="preserve"> </v>
      </c>
      <c r="AG142" s="188" t="str">
        <f t="shared" si="68"/>
        <v xml:space="preserve"> </v>
      </c>
    </row>
    <row r="143" spans="2:33" ht="13.5" thickBot="1">
      <c r="C143" s="44" t="s">
        <v>117</v>
      </c>
      <c r="D143" s="195" t="str">
        <f>IF(COUNTIF(D126:D142,"A")&gt;4,"C",IF(COUNTIF(D126:D142,"A")&gt;0,"P"," "))</f>
        <v xml:space="preserve"> </v>
      </c>
      <c r="E143" s="195" t="str">
        <f>IF(COUNTIF(E126:E142,"A")&gt;4,"C",IF(COUNTIF(E126:E142,"A")&gt;0,"P"," "))</f>
        <v xml:space="preserve"> </v>
      </c>
      <c r="F143" s="195" t="str">
        <f t="shared" ref="F143:S143" si="70">IF(COUNTIF(F126:F142,"A")&gt;4,"C",IF(COUNTIF(F126:F142,"A")&gt;0,"P"," "))</f>
        <v xml:space="preserve"> </v>
      </c>
      <c r="G143" s="195" t="str">
        <f t="shared" si="70"/>
        <v xml:space="preserve"> </v>
      </c>
      <c r="H143" s="195" t="str">
        <f t="shared" si="70"/>
        <v xml:space="preserve"> </v>
      </c>
      <c r="I143" s="195" t="str">
        <f t="shared" si="70"/>
        <v xml:space="preserve"> </v>
      </c>
      <c r="J143" s="195" t="str">
        <f t="shared" si="70"/>
        <v xml:space="preserve"> </v>
      </c>
      <c r="K143" s="195" t="str">
        <f t="shared" si="70"/>
        <v xml:space="preserve"> </v>
      </c>
      <c r="L143" s="195" t="str">
        <f t="shared" si="70"/>
        <v xml:space="preserve"> </v>
      </c>
      <c r="M143" s="195" t="str">
        <f t="shared" si="70"/>
        <v xml:space="preserve"> </v>
      </c>
      <c r="N143" s="195" t="str">
        <f t="shared" si="70"/>
        <v xml:space="preserve"> </v>
      </c>
      <c r="O143" s="195" t="str">
        <f t="shared" si="70"/>
        <v xml:space="preserve"> </v>
      </c>
      <c r="P143" s="195" t="str">
        <f t="shared" si="70"/>
        <v xml:space="preserve"> </v>
      </c>
      <c r="Q143" s="195" t="str">
        <f t="shared" si="70"/>
        <v xml:space="preserve"> </v>
      </c>
      <c r="R143" s="195" t="str">
        <f t="shared" si="70"/>
        <v xml:space="preserve"> </v>
      </c>
      <c r="S143" s="195" t="str">
        <f t="shared" si="70"/>
        <v xml:space="preserve"> </v>
      </c>
      <c r="T143" s="195" t="str">
        <f t="shared" ref="T143:AG143" si="71">IF(COUNTIF(T126:T142,"A")&gt;4,"C",IF(COUNTIF(T126:T142,"A")&gt;0,"P"," "))</f>
        <v xml:space="preserve"> </v>
      </c>
      <c r="U143" s="195" t="str">
        <f t="shared" si="71"/>
        <v xml:space="preserve"> </v>
      </c>
      <c r="V143" s="195" t="str">
        <f t="shared" si="71"/>
        <v xml:space="preserve"> </v>
      </c>
      <c r="W143" s="195" t="str">
        <f t="shared" si="71"/>
        <v xml:space="preserve"> </v>
      </c>
      <c r="X143" s="195" t="str">
        <f t="shared" si="71"/>
        <v xml:space="preserve"> </v>
      </c>
      <c r="Y143" s="195" t="str">
        <f t="shared" si="71"/>
        <v xml:space="preserve"> </v>
      </c>
      <c r="Z143" s="195" t="str">
        <f t="shared" si="71"/>
        <v xml:space="preserve"> </v>
      </c>
      <c r="AA143" s="195" t="str">
        <f t="shared" si="71"/>
        <v xml:space="preserve"> </v>
      </c>
      <c r="AB143" s="195" t="str">
        <f t="shared" si="71"/>
        <v xml:space="preserve"> </v>
      </c>
      <c r="AC143" s="195" t="str">
        <f t="shared" si="71"/>
        <v xml:space="preserve"> </v>
      </c>
      <c r="AD143" s="195" t="str">
        <f t="shared" si="71"/>
        <v xml:space="preserve"> </v>
      </c>
      <c r="AE143" s="195" t="str">
        <f t="shared" si="71"/>
        <v xml:space="preserve"> </v>
      </c>
      <c r="AF143" s="195" t="str">
        <f t="shared" si="71"/>
        <v xml:space="preserve"> </v>
      </c>
      <c r="AG143" s="195" t="str">
        <f t="shared" si="71"/>
        <v xml:space="preserve"> </v>
      </c>
    </row>
    <row r="144" spans="2:33" ht="15">
      <c r="B144" s="129" t="s">
        <v>254</v>
      </c>
    </row>
    <row r="145" spans="1:33">
      <c r="A145"/>
      <c r="B145" s="20">
        <v>1</v>
      </c>
      <c r="C145" s="135" t="s">
        <v>255</v>
      </c>
    </row>
    <row r="146" spans="1:33">
      <c r="B146" s="130"/>
      <c r="C146" s="133" t="s">
        <v>256</v>
      </c>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row>
    <row r="147" spans="1:33">
      <c r="B147" s="130"/>
      <c r="C147" s="133" t="s">
        <v>257</v>
      </c>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row>
    <row r="148" spans="1:33">
      <c r="B148" s="130"/>
      <c r="C148" s="133" t="s">
        <v>258</v>
      </c>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row>
    <row r="149" spans="1:33">
      <c r="B149" s="20">
        <v>2</v>
      </c>
      <c r="C149" s="132" t="s">
        <v>259</v>
      </c>
      <c r="D149" s="188" t="str">
        <f t="shared" ref="D149:AG149" si="72">IF(COUNTIF(D146:D148,"C")&gt;=1,"A",IF(COUNTIF(D146:D148,"C")&gt;0,"P"," "))</f>
        <v xml:space="preserve"> </v>
      </c>
      <c r="E149" s="188" t="str">
        <f t="shared" si="72"/>
        <v xml:space="preserve"> </v>
      </c>
      <c r="F149" s="188" t="str">
        <f t="shared" ref="F149:S149" si="73">IF(COUNTIF(F146:F148,"C")&gt;=1,"A",IF(COUNTIF(F146:F148,"C")&gt;0,"P"," "))</f>
        <v xml:space="preserve"> </v>
      </c>
      <c r="G149" s="188" t="str">
        <f t="shared" si="73"/>
        <v xml:space="preserve"> </v>
      </c>
      <c r="H149" s="188" t="str">
        <f t="shared" si="73"/>
        <v xml:space="preserve"> </v>
      </c>
      <c r="I149" s="188" t="str">
        <f t="shared" si="73"/>
        <v xml:space="preserve"> </v>
      </c>
      <c r="J149" s="188" t="str">
        <f t="shared" si="73"/>
        <v xml:space="preserve"> </v>
      </c>
      <c r="K149" s="188" t="str">
        <f t="shared" si="73"/>
        <v xml:space="preserve"> </v>
      </c>
      <c r="L149" s="188" t="str">
        <f t="shared" si="73"/>
        <v xml:space="preserve"> </v>
      </c>
      <c r="M149" s="188" t="str">
        <f t="shared" si="73"/>
        <v xml:space="preserve"> </v>
      </c>
      <c r="N149" s="188" t="str">
        <f t="shared" si="73"/>
        <v xml:space="preserve"> </v>
      </c>
      <c r="O149" s="188" t="str">
        <f t="shared" si="73"/>
        <v xml:space="preserve"> </v>
      </c>
      <c r="P149" s="188" t="str">
        <f t="shared" si="73"/>
        <v xml:space="preserve"> </v>
      </c>
      <c r="Q149" s="188" t="str">
        <f t="shared" si="73"/>
        <v xml:space="preserve"> </v>
      </c>
      <c r="R149" s="188" t="str">
        <f t="shared" si="73"/>
        <v xml:space="preserve"> </v>
      </c>
      <c r="S149" s="188" t="str">
        <f t="shared" si="73"/>
        <v xml:space="preserve"> </v>
      </c>
      <c r="T149" s="188" t="str">
        <f t="shared" si="72"/>
        <v xml:space="preserve"> </v>
      </c>
      <c r="U149" s="188" t="str">
        <f t="shared" si="72"/>
        <v xml:space="preserve"> </v>
      </c>
      <c r="V149" s="188" t="str">
        <f t="shared" si="72"/>
        <v xml:space="preserve"> </v>
      </c>
      <c r="W149" s="188" t="str">
        <f t="shared" si="72"/>
        <v xml:space="preserve"> </v>
      </c>
      <c r="X149" s="188" t="str">
        <f t="shared" si="72"/>
        <v xml:space="preserve"> </v>
      </c>
      <c r="Y149" s="188" t="str">
        <f t="shared" si="72"/>
        <v xml:space="preserve"> </v>
      </c>
      <c r="Z149" s="188" t="str">
        <f t="shared" si="72"/>
        <v xml:space="preserve"> </v>
      </c>
      <c r="AA149" s="188" t="str">
        <f t="shared" si="72"/>
        <v xml:space="preserve"> </v>
      </c>
      <c r="AB149" s="188" t="str">
        <f t="shared" si="72"/>
        <v xml:space="preserve"> </v>
      </c>
      <c r="AC149" s="188" t="str">
        <f t="shared" si="72"/>
        <v xml:space="preserve"> </v>
      </c>
      <c r="AD149" s="188" t="str">
        <f t="shared" si="72"/>
        <v xml:space="preserve"> </v>
      </c>
      <c r="AE149" s="188" t="str">
        <f t="shared" si="72"/>
        <v xml:space="preserve"> </v>
      </c>
      <c r="AF149" s="188" t="str">
        <f t="shared" si="72"/>
        <v xml:space="preserve"> </v>
      </c>
      <c r="AG149" s="188" t="str">
        <f t="shared" si="72"/>
        <v xml:space="preserve"> </v>
      </c>
    </row>
    <row r="150" spans="1:33">
      <c r="B150" s="131"/>
      <c r="C150" s="133" t="s">
        <v>260</v>
      </c>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row>
    <row r="151" spans="1:33">
      <c r="B151" s="131"/>
      <c r="C151" s="133" t="s">
        <v>261</v>
      </c>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row>
    <row r="152" spans="1:33">
      <c r="B152" s="131"/>
      <c r="C152" s="133" t="s">
        <v>262</v>
      </c>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row>
    <row r="153" spans="1:33">
      <c r="B153" s="20">
        <v>3</v>
      </c>
      <c r="C153" s="132" t="s">
        <v>263</v>
      </c>
      <c r="D153" s="188" t="str">
        <f t="shared" ref="D153:AG153" si="74">IF(COUNTIF(D150:D152,"C")&gt;=1,"A",IF(COUNTIF(D150:D152,"C")&gt;0,"P"," "))</f>
        <v xml:space="preserve"> </v>
      </c>
      <c r="E153" s="188" t="str">
        <f t="shared" si="74"/>
        <v xml:space="preserve"> </v>
      </c>
      <c r="F153" s="188" t="str">
        <f t="shared" ref="F153:S153" si="75">IF(COUNTIF(F150:F152,"C")&gt;=1,"A",IF(COUNTIF(F150:F152,"C")&gt;0,"P"," "))</f>
        <v xml:space="preserve"> </v>
      </c>
      <c r="G153" s="188" t="str">
        <f t="shared" si="75"/>
        <v xml:space="preserve"> </v>
      </c>
      <c r="H153" s="188" t="str">
        <f t="shared" si="75"/>
        <v xml:space="preserve"> </v>
      </c>
      <c r="I153" s="188" t="str">
        <f t="shared" si="75"/>
        <v xml:space="preserve"> </v>
      </c>
      <c r="J153" s="188" t="str">
        <f t="shared" si="75"/>
        <v xml:space="preserve"> </v>
      </c>
      <c r="K153" s="188" t="str">
        <f t="shared" si="75"/>
        <v xml:space="preserve"> </v>
      </c>
      <c r="L153" s="188" t="str">
        <f t="shared" si="75"/>
        <v xml:space="preserve"> </v>
      </c>
      <c r="M153" s="188" t="str">
        <f t="shared" si="75"/>
        <v xml:space="preserve"> </v>
      </c>
      <c r="N153" s="188" t="str">
        <f t="shared" si="75"/>
        <v xml:space="preserve"> </v>
      </c>
      <c r="O153" s="188" t="str">
        <f t="shared" si="75"/>
        <v xml:space="preserve"> </v>
      </c>
      <c r="P153" s="188" t="str">
        <f t="shared" si="75"/>
        <v xml:space="preserve"> </v>
      </c>
      <c r="Q153" s="188" t="str">
        <f t="shared" si="75"/>
        <v xml:space="preserve"> </v>
      </c>
      <c r="R153" s="188" t="str">
        <f t="shared" si="75"/>
        <v xml:space="preserve"> </v>
      </c>
      <c r="S153" s="188" t="str">
        <f t="shared" si="75"/>
        <v xml:space="preserve"> </v>
      </c>
      <c r="T153" s="188" t="str">
        <f t="shared" si="74"/>
        <v xml:space="preserve"> </v>
      </c>
      <c r="U153" s="188" t="str">
        <f t="shared" si="74"/>
        <v xml:space="preserve"> </v>
      </c>
      <c r="V153" s="188" t="str">
        <f t="shared" si="74"/>
        <v xml:space="preserve"> </v>
      </c>
      <c r="W153" s="188" t="str">
        <f t="shared" si="74"/>
        <v xml:space="preserve"> </v>
      </c>
      <c r="X153" s="188" t="str">
        <f t="shared" si="74"/>
        <v xml:space="preserve"> </v>
      </c>
      <c r="Y153" s="188" t="str">
        <f t="shared" si="74"/>
        <v xml:space="preserve"> </v>
      </c>
      <c r="Z153" s="188" t="str">
        <f t="shared" si="74"/>
        <v xml:space="preserve"> </v>
      </c>
      <c r="AA153" s="188" t="str">
        <f t="shared" si="74"/>
        <v xml:space="preserve"> </v>
      </c>
      <c r="AB153" s="188" t="str">
        <f t="shared" si="74"/>
        <v xml:space="preserve"> </v>
      </c>
      <c r="AC153" s="188" t="str">
        <f t="shared" si="74"/>
        <v xml:space="preserve"> </v>
      </c>
      <c r="AD153" s="188" t="str">
        <f t="shared" si="74"/>
        <v xml:space="preserve"> </v>
      </c>
      <c r="AE153" s="188" t="str">
        <f t="shared" si="74"/>
        <v xml:space="preserve"> </v>
      </c>
      <c r="AF153" s="188" t="str">
        <f t="shared" si="74"/>
        <v xml:space="preserve"> </v>
      </c>
      <c r="AG153" s="188" t="str">
        <f t="shared" si="74"/>
        <v xml:space="preserve"> </v>
      </c>
    </row>
    <row r="154" spans="1:33">
      <c r="B154" s="131"/>
      <c r="C154" s="133" t="s">
        <v>264</v>
      </c>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row>
    <row r="155" spans="1:33">
      <c r="B155" s="131"/>
      <c r="C155" s="133" t="s">
        <v>265</v>
      </c>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row>
    <row r="156" spans="1:33">
      <c r="B156" s="131"/>
      <c r="C156" s="133" t="s">
        <v>266</v>
      </c>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row>
    <row r="157" spans="1:33">
      <c r="B157" s="20">
        <v>4</v>
      </c>
      <c r="C157" s="132" t="s">
        <v>267</v>
      </c>
      <c r="D157" s="188" t="str">
        <f t="shared" ref="D157:AG157" si="76">IF(COUNTIF(D154:D156,"C")&gt;=1,"A",IF(COUNTIF(D154:D156,"C")&gt;0,"P"," "))</f>
        <v xml:space="preserve"> </v>
      </c>
      <c r="E157" s="188" t="str">
        <f t="shared" si="76"/>
        <v xml:space="preserve"> </v>
      </c>
      <c r="F157" s="188" t="str">
        <f t="shared" ref="F157:S157" si="77">IF(COUNTIF(F154:F156,"C")&gt;=1,"A",IF(COUNTIF(F154:F156,"C")&gt;0,"P"," "))</f>
        <v xml:space="preserve"> </v>
      </c>
      <c r="G157" s="188" t="str">
        <f t="shared" si="77"/>
        <v xml:space="preserve"> </v>
      </c>
      <c r="H157" s="188" t="str">
        <f t="shared" si="77"/>
        <v xml:space="preserve"> </v>
      </c>
      <c r="I157" s="188" t="str">
        <f t="shared" si="77"/>
        <v xml:space="preserve"> </v>
      </c>
      <c r="J157" s="188" t="str">
        <f t="shared" si="77"/>
        <v xml:space="preserve"> </v>
      </c>
      <c r="K157" s="188" t="str">
        <f t="shared" si="77"/>
        <v xml:space="preserve"> </v>
      </c>
      <c r="L157" s="188" t="str">
        <f t="shared" si="77"/>
        <v xml:space="preserve"> </v>
      </c>
      <c r="M157" s="188" t="str">
        <f t="shared" si="77"/>
        <v xml:space="preserve"> </v>
      </c>
      <c r="N157" s="188" t="str">
        <f t="shared" si="77"/>
        <v xml:space="preserve"> </v>
      </c>
      <c r="O157" s="188" t="str">
        <f t="shared" si="77"/>
        <v xml:space="preserve"> </v>
      </c>
      <c r="P157" s="188" t="str">
        <f t="shared" si="77"/>
        <v xml:space="preserve"> </v>
      </c>
      <c r="Q157" s="188" t="str">
        <f t="shared" si="77"/>
        <v xml:space="preserve"> </v>
      </c>
      <c r="R157" s="188" t="str">
        <f t="shared" si="77"/>
        <v xml:space="preserve"> </v>
      </c>
      <c r="S157" s="188" t="str">
        <f t="shared" si="77"/>
        <v xml:space="preserve"> </v>
      </c>
      <c r="T157" s="188" t="str">
        <f t="shared" si="76"/>
        <v xml:space="preserve"> </v>
      </c>
      <c r="U157" s="188" t="str">
        <f t="shared" si="76"/>
        <v xml:space="preserve"> </v>
      </c>
      <c r="V157" s="188" t="str">
        <f t="shared" si="76"/>
        <v xml:space="preserve"> </v>
      </c>
      <c r="W157" s="188" t="str">
        <f t="shared" si="76"/>
        <v xml:space="preserve"> </v>
      </c>
      <c r="X157" s="188" t="str">
        <f t="shared" si="76"/>
        <v xml:space="preserve"> </v>
      </c>
      <c r="Y157" s="188" t="str">
        <f t="shared" si="76"/>
        <v xml:space="preserve"> </v>
      </c>
      <c r="Z157" s="188" t="str">
        <f t="shared" si="76"/>
        <v xml:space="preserve"> </v>
      </c>
      <c r="AA157" s="188" t="str">
        <f t="shared" si="76"/>
        <v xml:space="preserve"> </v>
      </c>
      <c r="AB157" s="188" t="str">
        <f t="shared" si="76"/>
        <v xml:space="preserve"> </v>
      </c>
      <c r="AC157" s="188" t="str">
        <f t="shared" si="76"/>
        <v xml:space="preserve"> </v>
      </c>
      <c r="AD157" s="188" t="str">
        <f t="shared" si="76"/>
        <v xml:space="preserve"> </v>
      </c>
      <c r="AE157" s="188" t="str">
        <f t="shared" si="76"/>
        <v xml:space="preserve"> </v>
      </c>
      <c r="AF157" s="188" t="str">
        <f t="shared" si="76"/>
        <v xml:space="preserve"> </v>
      </c>
      <c r="AG157" s="188" t="str">
        <f t="shared" si="76"/>
        <v xml:space="preserve"> </v>
      </c>
    </row>
    <row r="158" spans="1:33">
      <c r="B158" s="131"/>
      <c r="C158" s="133" t="s">
        <v>268</v>
      </c>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row>
    <row r="159" spans="1:33">
      <c r="B159" s="131"/>
      <c r="C159" s="133" t="s">
        <v>269</v>
      </c>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row>
    <row r="160" spans="1:33">
      <c r="B160" s="131"/>
      <c r="C160" s="133" t="s">
        <v>270</v>
      </c>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row>
    <row r="161" spans="1:33">
      <c r="B161" s="20">
        <v>5</v>
      </c>
      <c r="C161" s="132" t="s">
        <v>271</v>
      </c>
      <c r="D161" s="188" t="str">
        <f t="shared" ref="D161:AG161" si="78">IF(COUNTIF(D158:D160,"C")&gt;=1,"A",IF(COUNTIF(D158:D160,"C")&gt;0,"P"," "))</f>
        <v xml:space="preserve"> </v>
      </c>
      <c r="E161" s="188" t="str">
        <f t="shared" si="78"/>
        <v xml:space="preserve"> </v>
      </c>
      <c r="F161" s="188" t="str">
        <f t="shared" ref="F161:S161" si="79">IF(COUNTIF(F158:F160,"C")&gt;=1,"A",IF(COUNTIF(F158:F160,"C")&gt;0,"P"," "))</f>
        <v xml:space="preserve"> </v>
      </c>
      <c r="G161" s="188" t="str">
        <f t="shared" si="79"/>
        <v xml:space="preserve"> </v>
      </c>
      <c r="H161" s="188" t="str">
        <f t="shared" si="79"/>
        <v xml:space="preserve"> </v>
      </c>
      <c r="I161" s="188" t="str">
        <f t="shared" si="79"/>
        <v xml:space="preserve"> </v>
      </c>
      <c r="J161" s="188" t="str">
        <f t="shared" si="79"/>
        <v xml:space="preserve"> </v>
      </c>
      <c r="K161" s="188" t="str">
        <f t="shared" si="79"/>
        <v xml:space="preserve"> </v>
      </c>
      <c r="L161" s="188" t="str">
        <f t="shared" si="79"/>
        <v xml:space="preserve"> </v>
      </c>
      <c r="M161" s="188" t="str">
        <f t="shared" si="79"/>
        <v xml:space="preserve"> </v>
      </c>
      <c r="N161" s="188" t="str">
        <f t="shared" si="79"/>
        <v xml:space="preserve"> </v>
      </c>
      <c r="O161" s="188" t="str">
        <f t="shared" si="79"/>
        <v xml:space="preserve"> </v>
      </c>
      <c r="P161" s="188" t="str">
        <f t="shared" si="79"/>
        <v xml:space="preserve"> </v>
      </c>
      <c r="Q161" s="188" t="str">
        <f t="shared" si="79"/>
        <v xml:space="preserve"> </v>
      </c>
      <c r="R161" s="188" t="str">
        <f t="shared" si="79"/>
        <v xml:space="preserve"> </v>
      </c>
      <c r="S161" s="188" t="str">
        <f t="shared" si="79"/>
        <v xml:space="preserve"> </v>
      </c>
      <c r="T161" s="188" t="str">
        <f t="shared" si="78"/>
        <v xml:space="preserve"> </v>
      </c>
      <c r="U161" s="188" t="str">
        <f t="shared" si="78"/>
        <v xml:space="preserve"> </v>
      </c>
      <c r="V161" s="188" t="str">
        <f t="shared" si="78"/>
        <v xml:space="preserve"> </v>
      </c>
      <c r="W161" s="188" t="str">
        <f t="shared" si="78"/>
        <v xml:space="preserve"> </v>
      </c>
      <c r="X161" s="188" t="str">
        <f t="shared" si="78"/>
        <v xml:space="preserve"> </v>
      </c>
      <c r="Y161" s="188" t="str">
        <f t="shared" si="78"/>
        <v xml:space="preserve"> </v>
      </c>
      <c r="Z161" s="188" t="str">
        <f t="shared" si="78"/>
        <v xml:space="preserve"> </v>
      </c>
      <c r="AA161" s="188" t="str">
        <f t="shared" si="78"/>
        <v xml:space="preserve"> </v>
      </c>
      <c r="AB161" s="188" t="str">
        <f t="shared" si="78"/>
        <v xml:space="preserve"> </v>
      </c>
      <c r="AC161" s="188" t="str">
        <f t="shared" si="78"/>
        <v xml:space="preserve"> </v>
      </c>
      <c r="AD161" s="188" t="str">
        <f t="shared" si="78"/>
        <v xml:space="preserve"> </v>
      </c>
      <c r="AE161" s="188" t="str">
        <f t="shared" si="78"/>
        <v xml:space="preserve"> </v>
      </c>
      <c r="AF161" s="188" t="str">
        <f t="shared" si="78"/>
        <v xml:space="preserve"> </v>
      </c>
      <c r="AG161" s="188" t="str">
        <f t="shared" si="78"/>
        <v xml:space="preserve"> </v>
      </c>
    </row>
    <row r="162" spans="1:33">
      <c r="B162" s="131"/>
      <c r="C162" s="133" t="s">
        <v>272</v>
      </c>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row>
    <row r="163" spans="1:33">
      <c r="B163" s="131"/>
      <c r="C163" s="133" t="s">
        <v>273</v>
      </c>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row>
    <row r="164" spans="1:33" ht="13.5" thickBot="1">
      <c r="B164" s="131"/>
      <c r="C164" s="133" t="s">
        <v>274</v>
      </c>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row>
    <row r="165" spans="1:33" ht="13.5" hidden="1" thickBot="1">
      <c r="D165" s="188" t="str">
        <f t="shared" ref="D165:AG165" si="80">IF(COUNTIF(D162:D164,"C")&gt;=1,"A",IF(COUNTIF(D162:D164,"C")&gt;0,"P"," "))</f>
        <v xml:space="preserve"> </v>
      </c>
      <c r="E165" s="188" t="str">
        <f t="shared" si="80"/>
        <v xml:space="preserve"> </v>
      </c>
      <c r="F165" s="188" t="str">
        <f t="shared" ref="F165:S165" si="81">IF(COUNTIF(F162:F164,"C")&gt;=1,"A",IF(COUNTIF(F162:F164,"C")&gt;0,"P"," "))</f>
        <v xml:space="preserve"> </v>
      </c>
      <c r="G165" s="188" t="str">
        <f t="shared" si="81"/>
        <v xml:space="preserve"> </v>
      </c>
      <c r="H165" s="188" t="str">
        <f t="shared" si="81"/>
        <v xml:space="preserve"> </v>
      </c>
      <c r="I165" s="188" t="str">
        <f t="shared" si="81"/>
        <v xml:space="preserve"> </v>
      </c>
      <c r="J165" s="188" t="str">
        <f t="shared" si="81"/>
        <v xml:space="preserve"> </v>
      </c>
      <c r="K165" s="188" t="str">
        <f t="shared" si="81"/>
        <v xml:space="preserve"> </v>
      </c>
      <c r="L165" s="188" t="str">
        <f t="shared" si="81"/>
        <v xml:space="preserve"> </v>
      </c>
      <c r="M165" s="188" t="str">
        <f t="shared" si="81"/>
        <v xml:space="preserve"> </v>
      </c>
      <c r="N165" s="188" t="str">
        <f t="shared" si="81"/>
        <v xml:space="preserve"> </v>
      </c>
      <c r="O165" s="188" t="str">
        <f t="shared" si="81"/>
        <v xml:space="preserve"> </v>
      </c>
      <c r="P165" s="188" t="str">
        <f t="shared" si="81"/>
        <v xml:space="preserve"> </v>
      </c>
      <c r="Q165" s="188" t="str">
        <f t="shared" si="81"/>
        <v xml:space="preserve"> </v>
      </c>
      <c r="R165" s="188" t="str">
        <f t="shared" si="81"/>
        <v xml:space="preserve"> </v>
      </c>
      <c r="S165" s="188" t="str">
        <f t="shared" si="81"/>
        <v xml:space="preserve"> </v>
      </c>
      <c r="T165" s="188" t="str">
        <f t="shared" si="80"/>
        <v xml:space="preserve"> </v>
      </c>
      <c r="U165" s="188" t="str">
        <f t="shared" si="80"/>
        <v xml:space="preserve"> </v>
      </c>
      <c r="V165" s="188" t="str">
        <f t="shared" si="80"/>
        <v xml:space="preserve"> </v>
      </c>
      <c r="W165" s="188" t="str">
        <f t="shared" si="80"/>
        <v xml:space="preserve"> </v>
      </c>
      <c r="X165" s="188" t="str">
        <f t="shared" si="80"/>
        <v xml:space="preserve"> </v>
      </c>
      <c r="Y165" s="188" t="str">
        <f t="shared" si="80"/>
        <v xml:space="preserve"> </v>
      </c>
      <c r="Z165" s="188" t="str">
        <f t="shared" si="80"/>
        <v xml:space="preserve"> </v>
      </c>
      <c r="AA165" s="188" t="str">
        <f t="shared" si="80"/>
        <v xml:space="preserve"> </v>
      </c>
      <c r="AB165" s="188" t="str">
        <f t="shared" si="80"/>
        <v xml:space="preserve"> </v>
      </c>
      <c r="AC165" s="188" t="str">
        <f t="shared" si="80"/>
        <v xml:space="preserve"> </v>
      </c>
      <c r="AD165" s="188" t="str">
        <f t="shared" si="80"/>
        <v xml:space="preserve"> </v>
      </c>
      <c r="AE165" s="188" t="str">
        <f t="shared" si="80"/>
        <v xml:space="preserve"> </v>
      </c>
      <c r="AF165" s="188" t="str">
        <f t="shared" si="80"/>
        <v xml:space="preserve"> </v>
      </c>
      <c r="AG165" s="188" t="str">
        <f t="shared" si="80"/>
        <v xml:space="preserve"> </v>
      </c>
    </row>
    <row r="166" spans="1:33" ht="13.5" thickBot="1">
      <c r="C166" s="44" t="s">
        <v>117</v>
      </c>
      <c r="D166" s="195" t="str">
        <f>IF(COUNTIF(D149:D165,"A")&gt;4,"C",IF(COUNTIF(D149:D165,"A")&gt;0,"P"," "))</f>
        <v xml:space="preserve"> </v>
      </c>
      <c r="E166" s="195" t="str">
        <f>IF(COUNTIF(E149:E165,"A")&gt;4,"C",IF(COUNTIF(E149:E165,"A")&gt;0,"P"," "))</f>
        <v xml:space="preserve"> </v>
      </c>
      <c r="F166" s="195" t="str">
        <f t="shared" ref="F166:S166" si="82">IF(COUNTIF(F149:F165,"A")&gt;4,"C",IF(COUNTIF(F149:F165,"A")&gt;0,"P"," "))</f>
        <v xml:space="preserve"> </v>
      </c>
      <c r="G166" s="195" t="str">
        <f t="shared" si="82"/>
        <v xml:space="preserve"> </v>
      </c>
      <c r="H166" s="195" t="str">
        <f t="shared" si="82"/>
        <v xml:space="preserve"> </v>
      </c>
      <c r="I166" s="195" t="str">
        <f t="shared" si="82"/>
        <v xml:space="preserve"> </v>
      </c>
      <c r="J166" s="195" t="str">
        <f t="shared" si="82"/>
        <v xml:space="preserve"> </v>
      </c>
      <c r="K166" s="195" t="str">
        <f t="shared" si="82"/>
        <v xml:space="preserve"> </v>
      </c>
      <c r="L166" s="195" t="str">
        <f t="shared" si="82"/>
        <v xml:space="preserve"> </v>
      </c>
      <c r="M166" s="195" t="str">
        <f t="shared" si="82"/>
        <v xml:space="preserve"> </v>
      </c>
      <c r="N166" s="195" t="str">
        <f t="shared" si="82"/>
        <v xml:space="preserve"> </v>
      </c>
      <c r="O166" s="195" t="str">
        <f t="shared" si="82"/>
        <v xml:space="preserve"> </v>
      </c>
      <c r="P166" s="195" t="str">
        <f t="shared" si="82"/>
        <v xml:space="preserve"> </v>
      </c>
      <c r="Q166" s="195" t="str">
        <f t="shared" si="82"/>
        <v xml:space="preserve"> </v>
      </c>
      <c r="R166" s="195" t="str">
        <f t="shared" si="82"/>
        <v xml:space="preserve"> </v>
      </c>
      <c r="S166" s="195" t="str">
        <f t="shared" si="82"/>
        <v xml:space="preserve"> </v>
      </c>
      <c r="T166" s="195" t="str">
        <f t="shared" ref="T166:AG166" si="83">IF(COUNTIF(T149:T165,"A")&gt;4,"C",IF(COUNTIF(T149:T165,"A")&gt;0,"P"," "))</f>
        <v xml:space="preserve"> </v>
      </c>
      <c r="U166" s="195" t="str">
        <f t="shared" si="83"/>
        <v xml:space="preserve"> </v>
      </c>
      <c r="V166" s="195" t="str">
        <f t="shared" si="83"/>
        <v xml:space="preserve"> </v>
      </c>
      <c r="W166" s="195" t="str">
        <f t="shared" si="83"/>
        <v xml:space="preserve"> </v>
      </c>
      <c r="X166" s="195" t="str">
        <f t="shared" si="83"/>
        <v xml:space="preserve"> </v>
      </c>
      <c r="Y166" s="195" t="str">
        <f t="shared" si="83"/>
        <v xml:space="preserve"> </v>
      </c>
      <c r="Z166" s="195" t="str">
        <f t="shared" si="83"/>
        <v xml:space="preserve"> </v>
      </c>
      <c r="AA166" s="195" t="str">
        <f t="shared" si="83"/>
        <v xml:space="preserve"> </v>
      </c>
      <c r="AB166" s="195" t="str">
        <f t="shared" si="83"/>
        <v xml:space="preserve"> </v>
      </c>
      <c r="AC166" s="195" t="str">
        <f t="shared" si="83"/>
        <v xml:space="preserve"> </v>
      </c>
      <c r="AD166" s="195" t="str">
        <f t="shared" si="83"/>
        <v xml:space="preserve"> </v>
      </c>
      <c r="AE166" s="195" t="str">
        <f t="shared" si="83"/>
        <v xml:space="preserve"> </v>
      </c>
      <c r="AF166" s="195" t="str">
        <f t="shared" si="83"/>
        <v xml:space="preserve"> </v>
      </c>
      <c r="AG166" s="195" t="str">
        <f t="shared" si="83"/>
        <v xml:space="preserve"> </v>
      </c>
    </row>
    <row r="167" spans="1:33" ht="15">
      <c r="B167" s="129" t="s">
        <v>275</v>
      </c>
    </row>
    <row r="168" spans="1:33">
      <c r="A168"/>
      <c r="B168" s="20">
        <v>1</v>
      </c>
      <c r="C168" s="135" t="s">
        <v>276</v>
      </c>
    </row>
    <row r="169" spans="1:33">
      <c r="B169" s="130"/>
      <c r="C169" s="133" t="s">
        <v>1145</v>
      </c>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row>
    <row r="170" spans="1:33">
      <c r="B170" s="130"/>
      <c r="C170" s="133" t="s">
        <v>1097</v>
      </c>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row>
    <row r="171" spans="1:33">
      <c r="B171" s="130"/>
      <c r="C171" s="133" t="s">
        <v>1098</v>
      </c>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row>
    <row r="172" spans="1:33">
      <c r="B172" s="20">
        <v>2</v>
      </c>
      <c r="C172" s="132" t="s">
        <v>277</v>
      </c>
      <c r="D172" s="188" t="str">
        <f t="shared" ref="D172:AG172" si="84">IF(COUNTIF(D169:D171,"C")&gt;=1,"A",IF(COUNTIF(D169:D171,"C")&gt;0,"P"," "))</f>
        <v xml:space="preserve"> </v>
      </c>
      <c r="E172" s="188" t="str">
        <f t="shared" si="84"/>
        <v xml:space="preserve"> </v>
      </c>
      <c r="F172" s="188" t="str">
        <f t="shared" ref="F172:S172" si="85">IF(COUNTIF(F169:F171,"C")&gt;=1,"A",IF(COUNTIF(F169:F171,"C")&gt;0,"P"," "))</f>
        <v xml:space="preserve"> </v>
      </c>
      <c r="G172" s="188" t="str">
        <f t="shared" si="85"/>
        <v xml:space="preserve"> </v>
      </c>
      <c r="H172" s="188" t="str">
        <f t="shared" si="85"/>
        <v xml:space="preserve"> </v>
      </c>
      <c r="I172" s="188" t="str">
        <f t="shared" si="85"/>
        <v xml:space="preserve"> </v>
      </c>
      <c r="J172" s="188" t="str">
        <f t="shared" si="85"/>
        <v xml:space="preserve"> </v>
      </c>
      <c r="K172" s="188" t="str">
        <f t="shared" si="85"/>
        <v xml:space="preserve"> </v>
      </c>
      <c r="L172" s="188" t="str">
        <f t="shared" si="85"/>
        <v xml:space="preserve"> </v>
      </c>
      <c r="M172" s="188" t="str">
        <f t="shared" si="85"/>
        <v xml:space="preserve"> </v>
      </c>
      <c r="N172" s="188" t="str">
        <f t="shared" si="85"/>
        <v xml:space="preserve"> </v>
      </c>
      <c r="O172" s="188" t="str">
        <f t="shared" si="85"/>
        <v xml:space="preserve"> </v>
      </c>
      <c r="P172" s="188" t="str">
        <f t="shared" si="85"/>
        <v xml:space="preserve"> </v>
      </c>
      <c r="Q172" s="188" t="str">
        <f t="shared" si="85"/>
        <v xml:space="preserve"> </v>
      </c>
      <c r="R172" s="188" t="str">
        <f t="shared" si="85"/>
        <v xml:space="preserve"> </v>
      </c>
      <c r="S172" s="188" t="str">
        <f t="shared" si="85"/>
        <v xml:space="preserve"> </v>
      </c>
      <c r="T172" s="188" t="str">
        <f t="shared" si="84"/>
        <v xml:space="preserve"> </v>
      </c>
      <c r="U172" s="188" t="str">
        <f t="shared" si="84"/>
        <v xml:space="preserve"> </v>
      </c>
      <c r="V172" s="188" t="str">
        <f t="shared" si="84"/>
        <v xml:space="preserve"> </v>
      </c>
      <c r="W172" s="188" t="str">
        <f t="shared" si="84"/>
        <v xml:space="preserve"> </v>
      </c>
      <c r="X172" s="188" t="str">
        <f t="shared" si="84"/>
        <v xml:space="preserve"> </v>
      </c>
      <c r="Y172" s="188" t="str">
        <f t="shared" si="84"/>
        <v xml:space="preserve"> </v>
      </c>
      <c r="Z172" s="188" t="str">
        <f t="shared" si="84"/>
        <v xml:space="preserve"> </v>
      </c>
      <c r="AA172" s="188" t="str">
        <f t="shared" si="84"/>
        <v xml:space="preserve"> </v>
      </c>
      <c r="AB172" s="188" t="str">
        <f t="shared" si="84"/>
        <v xml:space="preserve"> </v>
      </c>
      <c r="AC172" s="188" t="str">
        <f t="shared" si="84"/>
        <v xml:space="preserve"> </v>
      </c>
      <c r="AD172" s="188" t="str">
        <f t="shared" si="84"/>
        <v xml:space="preserve"> </v>
      </c>
      <c r="AE172" s="188" t="str">
        <f t="shared" si="84"/>
        <v xml:space="preserve"> </v>
      </c>
      <c r="AF172" s="188" t="str">
        <f t="shared" si="84"/>
        <v xml:space="preserve"> </v>
      </c>
      <c r="AG172" s="188" t="str">
        <f t="shared" si="84"/>
        <v xml:space="preserve"> </v>
      </c>
    </row>
    <row r="173" spans="1:33">
      <c r="B173" s="131"/>
      <c r="C173" s="133" t="s">
        <v>1099</v>
      </c>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row>
    <row r="174" spans="1:33">
      <c r="B174" s="131"/>
      <c r="C174" s="133" t="s">
        <v>1146</v>
      </c>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row>
    <row r="175" spans="1:33">
      <c r="B175" s="131"/>
      <c r="C175" s="133" t="s">
        <v>1100</v>
      </c>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row>
    <row r="176" spans="1:33">
      <c r="B176" s="20">
        <v>3</v>
      </c>
      <c r="C176" s="132" t="s">
        <v>1147</v>
      </c>
      <c r="D176" s="188" t="str">
        <f t="shared" ref="D176:AG176" si="86">IF(COUNTIF(D173:D175,"C")&gt;=1,"A",IF(COUNTIF(D173:D175,"C")&gt;0,"P"," "))</f>
        <v xml:space="preserve"> </v>
      </c>
      <c r="E176" s="188" t="str">
        <f t="shared" si="86"/>
        <v xml:space="preserve"> </v>
      </c>
      <c r="F176" s="188" t="str">
        <f t="shared" ref="F176:S176" si="87">IF(COUNTIF(F173:F175,"C")&gt;=1,"A",IF(COUNTIF(F173:F175,"C")&gt;0,"P"," "))</f>
        <v xml:space="preserve"> </v>
      </c>
      <c r="G176" s="188" t="str">
        <f t="shared" si="87"/>
        <v xml:space="preserve"> </v>
      </c>
      <c r="H176" s="188" t="str">
        <f t="shared" si="87"/>
        <v xml:space="preserve"> </v>
      </c>
      <c r="I176" s="188" t="str">
        <f t="shared" si="87"/>
        <v xml:space="preserve"> </v>
      </c>
      <c r="J176" s="188" t="str">
        <f t="shared" si="87"/>
        <v xml:space="preserve"> </v>
      </c>
      <c r="K176" s="188" t="str">
        <f t="shared" si="87"/>
        <v xml:space="preserve"> </v>
      </c>
      <c r="L176" s="188" t="str">
        <f t="shared" si="87"/>
        <v xml:space="preserve"> </v>
      </c>
      <c r="M176" s="188" t="str">
        <f t="shared" si="87"/>
        <v xml:space="preserve"> </v>
      </c>
      <c r="N176" s="188" t="str">
        <f t="shared" si="87"/>
        <v xml:space="preserve"> </v>
      </c>
      <c r="O176" s="188" t="str">
        <f t="shared" si="87"/>
        <v xml:space="preserve"> </v>
      </c>
      <c r="P176" s="188" t="str">
        <f t="shared" si="87"/>
        <v xml:space="preserve"> </v>
      </c>
      <c r="Q176" s="188" t="str">
        <f t="shared" si="87"/>
        <v xml:space="preserve"> </v>
      </c>
      <c r="R176" s="188" t="str">
        <f t="shared" si="87"/>
        <v xml:space="preserve"> </v>
      </c>
      <c r="S176" s="188" t="str">
        <f t="shared" si="87"/>
        <v xml:space="preserve"> </v>
      </c>
      <c r="T176" s="188" t="str">
        <f t="shared" si="86"/>
        <v xml:space="preserve"> </v>
      </c>
      <c r="U176" s="188" t="str">
        <f t="shared" si="86"/>
        <v xml:space="preserve"> </v>
      </c>
      <c r="V176" s="188" t="str">
        <f t="shared" si="86"/>
        <v xml:space="preserve"> </v>
      </c>
      <c r="W176" s="188" t="str">
        <f t="shared" si="86"/>
        <v xml:space="preserve"> </v>
      </c>
      <c r="X176" s="188" t="str">
        <f t="shared" si="86"/>
        <v xml:space="preserve"> </v>
      </c>
      <c r="Y176" s="188" t="str">
        <f t="shared" si="86"/>
        <v xml:space="preserve"> </v>
      </c>
      <c r="Z176" s="188" t="str">
        <f t="shared" si="86"/>
        <v xml:space="preserve"> </v>
      </c>
      <c r="AA176" s="188" t="str">
        <f t="shared" si="86"/>
        <v xml:space="preserve"> </v>
      </c>
      <c r="AB176" s="188" t="str">
        <f t="shared" si="86"/>
        <v xml:space="preserve"> </v>
      </c>
      <c r="AC176" s="188" t="str">
        <f t="shared" si="86"/>
        <v xml:space="preserve"> </v>
      </c>
      <c r="AD176" s="188" t="str">
        <f t="shared" si="86"/>
        <v xml:space="preserve"> </v>
      </c>
      <c r="AE176" s="188" t="str">
        <f t="shared" si="86"/>
        <v xml:space="preserve"> </v>
      </c>
      <c r="AF176" s="188" t="str">
        <f t="shared" si="86"/>
        <v xml:space="preserve"> </v>
      </c>
      <c r="AG176" s="188" t="str">
        <f t="shared" si="86"/>
        <v xml:space="preserve"> </v>
      </c>
    </row>
    <row r="177" spans="1:33">
      <c r="B177" s="131"/>
      <c r="C177" s="133" t="s">
        <v>1101</v>
      </c>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row>
    <row r="178" spans="1:33">
      <c r="B178" s="131"/>
      <c r="C178" s="133" t="s">
        <v>1148</v>
      </c>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row>
    <row r="179" spans="1:33">
      <c r="B179" s="131"/>
      <c r="C179" s="133" t="s">
        <v>1149</v>
      </c>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row>
    <row r="180" spans="1:33">
      <c r="B180" s="20">
        <v>4</v>
      </c>
      <c r="C180" s="132" t="s">
        <v>1147</v>
      </c>
      <c r="D180" s="188" t="str">
        <f t="shared" ref="D180:AG180" si="88">IF(COUNTIF(D177:D179,"C")&gt;=1,"A",IF(COUNTIF(D177:D179,"C")&gt;0,"P"," "))</f>
        <v xml:space="preserve"> </v>
      </c>
      <c r="E180" s="188" t="str">
        <f t="shared" si="88"/>
        <v xml:space="preserve"> </v>
      </c>
      <c r="F180" s="188" t="str">
        <f t="shared" ref="F180:S180" si="89">IF(COUNTIF(F177:F179,"C")&gt;=1,"A",IF(COUNTIF(F177:F179,"C")&gt;0,"P"," "))</f>
        <v xml:space="preserve"> </v>
      </c>
      <c r="G180" s="188" t="str">
        <f t="shared" si="89"/>
        <v xml:space="preserve"> </v>
      </c>
      <c r="H180" s="188" t="str">
        <f t="shared" si="89"/>
        <v xml:space="preserve"> </v>
      </c>
      <c r="I180" s="188" t="str">
        <f t="shared" si="89"/>
        <v xml:space="preserve"> </v>
      </c>
      <c r="J180" s="188" t="str">
        <f t="shared" si="89"/>
        <v xml:space="preserve"> </v>
      </c>
      <c r="K180" s="188" t="str">
        <f t="shared" si="89"/>
        <v xml:space="preserve"> </v>
      </c>
      <c r="L180" s="188" t="str">
        <f t="shared" si="89"/>
        <v xml:space="preserve"> </v>
      </c>
      <c r="M180" s="188" t="str">
        <f t="shared" si="89"/>
        <v xml:space="preserve"> </v>
      </c>
      <c r="N180" s="188" t="str">
        <f t="shared" si="89"/>
        <v xml:space="preserve"> </v>
      </c>
      <c r="O180" s="188" t="str">
        <f t="shared" si="89"/>
        <v xml:space="preserve"> </v>
      </c>
      <c r="P180" s="188" t="str">
        <f t="shared" si="89"/>
        <v xml:space="preserve"> </v>
      </c>
      <c r="Q180" s="188" t="str">
        <f t="shared" si="89"/>
        <v xml:space="preserve"> </v>
      </c>
      <c r="R180" s="188" t="str">
        <f t="shared" si="89"/>
        <v xml:space="preserve"> </v>
      </c>
      <c r="S180" s="188" t="str">
        <f t="shared" si="89"/>
        <v xml:space="preserve"> </v>
      </c>
      <c r="T180" s="188" t="str">
        <f t="shared" si="88"/>
        <v xml:space="preserve"> </v>
      </c>
      <c r="U180" s="188" t="str">
        <f t="shared" si="88"/>
        <v xml:space="preserve"> </v>
      </c>
      <c r="V180" s="188" t="str">
        <f t="shared" si="88"/>
        <v xml:space="preserve"> </v>
      </c>
      <c r="W180" s="188" t="str">
        <f t="shared" si="88"/>
        <v xml:space="preserve"> </v>
      </c>
      <c r="X180" s="188" t="str">
        <f t="shared" si="88"/>
        <v xml:space="preserve"> </v>
      </c>
      <c r="Y180" s="188" t="str">
        <f t="shared" si="88"/>
        <v xml:space="preserve"> </v>
      </c>
      <c r="Z180" s="188" t="str">
        <f t="shared" si="88"/>
        <v xml:space="preserve"> </v>
      </c>
      <c r="AA180" s="188" t="str">
        <f t="shared" si="88"/>
        <v xml:space="preserve"> </v>
      </c>
      <c r="AB180" s="188" t="str">
        <f t="shared" si="88"/>
        <v xml:space="preserve"> </v>
      </c>
      <c r="AC180" s="188" t="str">
        <f t="shared" si="88"/>
        <v xml:space="preserve"> </v>
      </c>
      <c r="AD180" s="188" t="str">
        <f t="shared" si="88"/>
        <v xml:space="preserve"> </v>
      </c>
      <c r="AE180" s="188" t="str">
        <f t="shared" si="88"/>
        <v xml:space="preserve"> </v>
      </c>
      <c r="AF180" s="188" t="str">
        <f t="shared" si="88"/>
        <v xml:space="preserve"> </v>
      </c>
      <c r="AG180" s="188" t="str">
        <f t="shared" si="88"/>
        <v xml:space="preserve"> </v>
      </c>
    </row>
    <row r="181" spans="1:33">
      <c r="B181" s="131"/>
      <c r="C181" s="133" t="s">
        <v>1102</v>
      </c>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row>
    <row r="182" spans="1:33">
      <c r="B182" s="131"/>
      <c r="C182" s="133" t="s">
        <v>1103</v>
      </c>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row>
    <row r="183" spans="1:33">
      <c r="B183" s="131"/>
      <c r="C183" s="133" t="s">
        <v>1104</v>
      </c>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row>
    <row r="184" spans="1:33">
      <c r="B184" s="20">
        <v>5</v>
      </c>
      <c r="C184" s="132" t="s">
        <v>1147</v>
      </c>
      <c r="D184" s="188" t="str">
        <f t="shared" ref="D184:AG184" si="90">IF(COUNTIF(D181:D183,"C")&gt;=1,"A",IF(COUNTIF(D181:D183,"C")&gt;0,"P"," "))</f>
        <v xml:space="preserve"> </v>
      </c>
      <c r="E184" s="188" t="str">
        <f t="shared" si="90"/>
        <v xml:space="preserve"> </v>
      </c>
      <c r="F184" s="188" t="str">
        <f t="shared" ref="F184:S184" si="91">IF(COUNTIF(F181:F183,"C")&gt;=1,"A",IF(COUNTIF(F181:F183,"C")&gt;0,"P"," "))</f>
        <v xml:space="preserve"> </v>
      </c>
      <c r="G184" s="188" t="str">
        <f t="shared" si="91"/>
        <v xml:space="preserve"> </v>
      </c>
      <c r="H184" s="188" t="str">
        <f t="shared" si="91"/>
        <v xml:space="preserve"> </v>
      </c>
      <c r="I184" s="188" t="str">
        <f t="shared" si="91"/>
        <v xml:space="preserve"> </v>
      </c>
      <c r="J184" s="188" t="str">
        <f t="shared" si="91"/>
        <v xml:space="preserve"> </v>
      </c>
      <c r="K184" s="188" t="str">
        <f t="shared" si="91"/>
        <v xml:space="preserve"> </v>
      </c>
      <c r="L184" s="188" t="str">
        <f t="shared" si="91"/>
        <v xml:space="preserve"> </v>
      </c>
      <c r="M184" s="188" t="str">
        <f t="shared" si="91"/>
        <v xml:space="preserve"> </v>
      </c>
      <c r="N184" s="188" t="str">
        <f t="shared" si="91"/>
        <v xml:space="preserve"> </v>
      </c>
      <c r="O184" s="188" t="str">
        <f t="shared" si="91"/>
        <v xml:space="preserve"> </v>
      </c>
      <c r="P184" s="188" t="str">
        <f t="shared" si="91"/>
        <v xml:space="preserve"> </v>
      </c>
      <c r="Q184" s="188" t="str">
        <f t="shared" si="91"/>
        <v xml:space="preserve"> </v>
      </c>
      <c r="R184" s="188" t="str">
        <f t="shared" si="91"/>
        <v xml:space="preserve"> </v>
      </c>
      <c r="S184" s="188" t="str">
        <f t="shared" si="91"/>
        <v xml:space="preserve"> </v>
      </c>
      <c r="T184" s="188" t="str">
        <f t="shared" si="90"/>
        <v xml:space="preserve"> </v>
      </c>
      <c r="U184" s="188" t="str">
        <f t="shared" si="90"/>
        <v xml:space="preserve"> </v>
      </c>
      <c r="V184" s="188" t="str">
        <f t="shared" si="90"/>
        <v xml:space="preserve"> </v>
      </c>
      <c r="W184" s="188" t="str">
        <f t="shared" si="90"/>
        <v xml:space="preserve"> </v>
      </c>
      <c r="X184" s="188" t="str">
        <f t="shared" si="90"/>
        <v xml:space="preserve"> </v>
      </c>
      <c r="Y184" s="188" t="str">
        <f t="shared" si="90"/>
        <v xml:space="preserve"> </v>
      </c>
      <c r="Z184" s="188" t="str">
        <f t="shared" si="90"/>
        <v xml:space="preserve"> </v>
      </c>
      <c r="AA184" s="188" t="str">
        <f t="shared" si="90"/>
        <v xml:space="preserve"> </v>
      </c>
      <c r="AB184" s="188" t="str">
        <f t="shared" si="90"/>
        <v xml:space="preserve"> </v>
      </c>
      <c r="AC184" s="188" t="str">
        <f t="shared" si="90"/>
        <v xml:space="preserve"> </v>
      </c>
      <c r="AD184" s="188" t="str">
        <f t="shared" si="90"/>
        <v xml:space="preserve"> </v>
      </c>
      <c r="AE184" s="188" t="str">
        <f t="shared" si="90"/>
        <v xml:space="preserve"> </v>
      </c>
      <c r="AF184" s="188" t="str">
        <f t="shared" si="90"/>
        <v xml:space="preserve"> </v>
      </c>
      <c r="AG184" s="188" t="str">
        <f t="shared" si="90"/>
        <v xml:space="preserve"> </v>
      </c>
    </row>
    <row r="185" spans="1:33">
      <c r="B185" s="131"/>
      <c r="C185" s="133" t="s">
        <v>1105</v>
      </c>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row>
    <row r="186" spans="1:33">
      <c r="B186" s="131"/>
      <c r="C186" s="133" t="s">
        <v>1106</v>
      </c>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row>
    <row r="187" spans="1:33" ht="13.5" thickBot="1">
      <c r="B187" s="131"/>
      <c r="C187" s="133" t="s">
        <v>1107</v>
      </c>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row>
    <row r="188" spans="1:33" ht="14.1" hidden="1" customHeight="1" thickBot="1">
      <c r="C188" s="438" t="s">
        <v>1108</v>
      </c>
      <c r="D188" s="188" t="str">
        <f t="shared" ref="D188:AG188" si="92">IF(COUNTIF(D185:D187,"C")&gt;=1,"A",IF(COUNTIF(D185:D187,"C")&gt;0,"P"," "))</f>
        <v xml:space="preserve"> </v>
      </c>
      <c r="E188" s="188" t="str">
        <f t="shared" si="92"/>
        <v xml:space="preserve"> </v>
      </c>
      <c r="F188" s="188" t="str">
        <f t="shared" ref="F188:S188" si="93">IF(COUNTIF(F185:F187,"C")&gt;=1,"A",IF(COUNTIF(F185:F187,"C")&gt;0,"P"," "))</f>
        <v xml:space="preserve"> </v>
      </c>
      <c r="G188" s="188" t="str">
        <f t="shared" si="93"/>
        <v xml:space="preserve"> </v>
      </c>
      <c r="H188" s="188" t="str">
        <f t="shared" si="93"/>
        <v xml:space="preserve"> </v>
      </c>
      <c r="I188" s="188" t="str">
        <f t="shared" si="93"/>
        <v xml:space="preserve"> </v>
      </c>
      <c r="J188" s="188" t="str">
        <f t="shared" si="93"/>
        <v xml:space="preserve"> </v>
      </c>
      <c r="K188" s="188" t="str">
        <f t="shared" si="93"/>
        <v xml:space="preserve"> </v>
      </c>
      <c r="L188" s="188" t="str">
        <f t="shared" si="93"/>
        <v xml:space="preserve"> </v>
      </c>
      <c r="M188" s="188" t="str">
        <f t="shared" si="93"/>
        <v xml:space="preserve"> </v>
      </c>
      <c r="N188" s="188" t="str">
        <f t="shared" si="93"/>
        <v xml:space="preserve"> </v>
      </c>
      <c r="O188" s="188" t="str">
        <f t="shared" si="93"/>
        <v xml:space="preserve"> </v>
      </c>
      <c r="P188" s="188" t="str">
        <f t="shared" si="93"/>
        <v xml:space="preserve"> </v>
      </c>
      <c r="Q188" s="188" t="str">
        <f t="shared" si="93"/>
        <v xml:space="preserve"> </v>
      </c>
      <c r="R188" s="188" t="str">
        <f t="shared" si="93"/>
        <v xml:space="preserve"> </v>
      </c>
      <c r="S188" s="188" t="str">
        <f t="shared" si="93"/>
        <v xml:space="preserve"> </v>
      </c>
      <c r="T188" s="188" t="str">
        <f t="shared" si="92"/>
        <v xml:space="preserve"> </v>
      </c>
      <c r="U188" s="188" t="str">
        <f t="shared" si="92"/>
        <v xml:space="preserve"> </v>
      </c>
      <c r="V188" s="188" t="str">
        <f t="shared" si="92"/>
        <v xml:space="preserve"> </v>
      </c>
      <c r="W188" s="188" t="str">
        <f t="shared" si="92"/>
        <v xml:space="preserve"> </v>
      </c>
      <c r="X188" s="188" t="str">
        <f t="shared" si="92"/>
        <v xml:space="preserve"> </v>
      </c>
      <c r="Y188" s="188" t="str">
        <f t="shared" si="92"/>
        <v xml:space="preserve"> </v>
      </c>
      <c r="Z188" s="188" t="str">
        <f t="shared" si="92"/>
        <v xml:space="preserve"> </v>
      </c>
      <c r="AA188" s="188" t="str">
        <f t="shared" si="92"/>
        <v xml:space="preserve"> </v>
      </c>
      <c r="AB188" s="188" t="str">
        <f t="shared" si="92"/>
        <v xml:space="preserve"> </v>
      </c>
      <c r="AC188" s="188" t="str">
        <f t="shared" si="92"/>
        <v xml:space="preserve"> </v>
      </c>
      <c r="AD188" s="188" t="str">
        <f t="shared" si="92"/>
        <v xml:space="preserve"> </v>
      </c>
      <c r="AE188" s="188" t="str">
        <f t="shared" si="92"/>
        <v xml:space="preserve"> </v>
      </c>
      <c r="AF188" s="188" t="str">
        <f t="shared" si="92"/>
        <v xml:space="preserve"> </v>
      </c>
      <c r="AG188" s="188" t="str">
        <f t="shared" si="92"/>
        <v xml:space="preserve"> </v>
      </c>
    </row>
    <row r="189" spans="1:33" ht="13.5" thickBot="1">
      <c r="C189" s="44" t="s">
        <v>117</v>
      </c>
      <c r="D189" s="195" t="str">
        <f>IF(COUNTIF(D172:D188,"A")&gt;4,"C",IF(COUNTIF(D172:D188,"A")&gt;0,"P"," "))</f>
        <v xml:space="preserve"> </v>
      </c>
      <c r="E189" s="195" t="str">
        <f>IF(COUNTIF(E172:E188,"A")&gt;4,"C",IF(COUNTIF(E172:E188,"A")&gt;0,"P"," "))</f>
        <v xml:space="preserve"> </v>
      </c>
      <c r="F189" s="195" t="str">
        <f t="shared" ref="F189:S189" si="94">IF(COUNTIF(F172:F188,"A")&gt;4,"C",IF(COUNTIF(F172:F188,"A")&gt;0,"P"," "))</f>
        <v xml:space="preserve"> </v>
      </c>
      <c r="G189" s="195" t="str">
        <f t="shared" si="94"/>
        <v xml:space="preserve"> </v>
      </c>
      <c r="H189" s="195" t="str">
        <f t="shared" si="94"/>
        <v xml:space="preserve"> </v>
      </c>
      <c r="I189" s="195" t="str">
        <f t="shared" si="94"/>
        <v xml:space="preserve"> </v>
      </c>
      <c r="J189" s="195" t="str">
        <f t="shared" si="94"/>
        <v xml:space="preserve"> </v>
      </c>
      <c r="K189" s="195" t="str">
        <f t="shared" si="94"/>
        <v xml:space="preserve"> </v>
      </c>
      <c r="L189" s="195" t="str">
        <f t="shared" si="94"/>
        <v xml:space="preserve"> </v>
      </c>
      <c r="M189" s="195" t="str">
        <f t="shared" si="94"/>
        <v xml:space="preserve"> </v>
      </c>
      <c r="N189" s="195" t="str">
        <f t="shared" si="94"/>
        <v xml:space="preserve"> </v>
      </c>
      <c r="O189" s="195" t="str">
        <f t="shared" si="94"/>
        <v xml:space="preserve"> </v>
      </c>
      <c r="P189" s="195" t="str">
        <f t="shared" si="94"/>
        <v xml:space="preserve"> </v>
      </c>
      <c r="Q189" s="195" t="str">
        <f t="shared" si="94"/>
        <v xml:space="preserve"> </v>
      </c>
      <c r="R189" s="195" t="str">
        <f t="shared" si="94"/>
        <v xml:space="preserve"> </v>
      </c>
      <c r="S189" s="195" t="str">
        <f t="shared" si="94"/>
        <v xml:space="preserve"> </v>
      </c>
      <c r="T189" s="195" t="str">
        <f t="shared" ref="T189:AG189" si="95">IF(COUNTIF(T172:T188,"A")&gt;4,"C",IF(COUNTIF(T172:T188,"A")&gt;0,"P"," "))</f>
        <v xml:space="preserve"> </v>
      </c>
      <c r="U189" s="195" t="str">
        <f t="shared" si="95"/>
        <v xml:space="preserve"> </v>
      </c>
      <c r="V189" s="195" t="str">
        <f t="shared" si="95"/>
        <v xml:space="preserve"> </v>
      </c>
      <c r="W189" s="195" t="str">
        <f t="shared" si="95"/>
        <v xml:space="preserve"> </v>
      </c>
      <c r="X189" s="195" t="str">
        <f t="shared" si="95"/>
        <v xml:space="preserve"> </v>
      </c>
      <c r="Y189" s="195" t="str">
        <f t="shared" si="95"/>
        <v xml:space="preserve"> </v>
      </c>
      <c r="Z189" s="195" t="str">
        <f t="shared" si="95"/>
        <v xml:space="preserve"> </v>
      </c>
      <c r="AA189" s="195" t="str">
        <f t="shared" si="95"/>
        <v xml:space="preserve"> </v>
      </c>
      <c r="AB189" s="195" t="str">
        <f t="shared" si="95"/>
        <v xml:space="preserve"> </v>
      </c>
      <c r="AC189" s="195" t="str">
        <f t="shared" si="95"/>
        <v xml:space="preserve"> </v>
      </c>
      <c r="AD189" s="195" t="str">
        <f t="shared" si="95"/>
        <v xml:space="preserve"> </v>
      </c>
      <c r="AE189" s="195" t="str">
        <f t="shared" si="95"/>
        <v xml:space="preserve"> </v>
      </c>
      <c r="AF189" s="195" t="str">
        <f t="shared" si="95"/>
        <v xml:space="preserve"> </v>
      </c>
      <c r="AG189" s="195" t="str">
        <f t="shared" si="95"/>
        <v xml:space="preserve"> </v>
      </c>
    </row>
    <row r="190" spans="1:33" ht="15">
      <c r="B190" s="129" t="s">
        <v>278</v>
      </c>
    </row>
    <row r="191" spans="1:33">
      <c r="A191"/>
      <c r="B191" s="20">
        <v>1</v>
      </c>
      <c r="C191" s="135" t="s">
        <v>279</v>
      </c>
    </row>
    <row r="192" spans="1:33">
      <c r="B192" s="130"/>
      <c r="C192" s="133" t="s">
        <v>149</v>
      </c>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row>
    <row r="193" spans="2:33">
      <c r="B193" s="130"/>
      <c r="C193" s="133" t="s">
        <v>280</v>
      </c>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row>
    <row r="194" spans="2:33">
      <c r="B194" s="130"/>
      <c r="C194" s="133" t="s">
        <v>281</v>
      </c>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row>
    <row r="195" spans="2:33">
      <c r="B195" s="20">
        <v>2</v>
      </c>
      <c r="C195" s="132" t="s">
        <v>282</v>
      </c>
      <c r="D195" s="188" t="str">
        <f t="shared" ref="D195:AG195" si="96">IF(COUNTIF(D192:D194,"C")&gt;=1,"A",IF(COUNTIF(D192:D194,"C")&gt;0,"P"," "))</f>
        <v xml:space="preserve"> </v>
      </c>
      <c r="E195" s="188" t="str">
        <f t="shared" si="96"/>
        <v xml:space="preserve"> </v>
      </c>
      <c r="F195" s="188" t="str">
        <f t="shared" ref="F195:S195" si="97">IF(COUNTIF(F192:F194,"C")&gt;=1,"A",IF(COUNTIF(F192:F194,"C")&gt;0,"P"," "))</f>
        <v xml:space="preserve"> </v>
      </c>
      <c r="G195" s="188" t="str">
        <f t="shared" si="97"/>
        <v xml:space="preserve"> </v>
      </c>
      <c r="H195" s="188" t="str">
        <f t="shared" si="97"/>
        <v xml:space="preserve"> </v>
      </c>
      <c r="I195" s="188" t="str">
        <f t="shared" si="97"/>
        <v xml:space="preserve"> </v>
      </c>
      <c r="J195" s="188" t="str">
        <f t="shared" si="97"/>
        <v xml:space="preserve"> </v>
      </c>
      <c r="K195" s="188" t="str">
        <f t="shared" si="97"/>
        <v xml:space="preserve"> </v>
      </c>
      <c r="L195" s="188" t="str">
        <f t="shared" si="97"/>
        <v xml:space="preserve"> </v>
      </c>
      <c r="M195" s="188" t="str">
        <f t="shared" si="97"/>
        <v xml:space="preserve"> </v>
      </c>
      <c r="N195" s="188" t="str">
        <f t="shared" si="97"/>
        <v xml:space="preserve"> </v>
      </c>
      <c r="O195" s="188" t="str">
        <f t="shared" si="97"/>
        <v xml:space="preserve"> </v>
      </c>
      <c r="P195" s="188" t="str">
        <f t="shared" si="97"/>
        <v xml:space="preserve"> </v>
      </c>
      <c r="Q195" s="188" t="str">
        <f t="shared" si="97"/>
        <v xml:space="preserve"> </v>
      </c>
      <c r="R195" s="188" t="str">
        <f t="shared" si="97"/>
        <v xml:space="preserve"> </v>
      </c>
      <c r="S195" s="188" t="str">
        <f t="shared" si="97"/>
        <v xml:space="preserve"> </v>
      </c>
      <c r="T195" s="188" t="str">
        <f t="shared" si="96"/>
        <v xml:space="preserve"> </v>
      </c>
      <c r="U195" s="188" t="str">
        <f t="shared" si="96"/>
        <v xml:space="preserve"> </v>
      </c>
      <c r="V195" s="188" t="str">
        <f t="shared" si="96"/>
        <v xml:space="preserve"> </v>
      </c>
      <c r="W195" s="188" t="str">
        <f t="shared" si="96"/>
        <v xml:space="preserve"> </v>
      </c>
      <c r="X195" s="188" t="str">
        <f t="shared" si="96"/>
        <v xml:space="preserve"> </v>
      </c>
      <c r="Y195" s="188" t="str">
        <f t="shared" si="96"/>
        <v xml:space="preserve"> </v>
      </c>
      <c r="Z195" s="188" t="str">
        <f t="shared" si="96"/>
        <v xml:space="preserve"> </v>
      </c>
      <c r="AA195" s="188" t="str">
        <f t="shared" si="96"/>
        <v xml:space="preserve"> </v>
      </c>
      <c r="AB195" s="188" t="str">
        <f t="shared" si="96"/>
        <v xml:space="preserve"> </v>
      </c>
      <c r="AC195" s="188" t="str">
        <f t="shared" si="96"/>
        <v xml:space="preserve"> </v>
      </c>
      <c r="AD195" s="188" t="str">
        <f t="shared" si="96"/>
        <v xml:space="preserve"> </v>
      </c>
      <c r="AE195" s="188" t="str">
        <f t="shared" si="96"/>
        <v xml:space="preserve"> </v>
      </c>
      <c r="AF195" s="188" t="str">
        <f t="shared" si="96"/>
        <v xml:space="preserve"> </v>
      </c>
      <c r="AG195" s="188" t="str">
        <f t="shared" si="96"/>
        <v xml:space="preserve"> </v>
      </c>
    </row>
    <row r="196" spans="2:33">
      <c r="B196" s="131"/>
      <c r="C196" s="133" t="s">
        <v>283</v>
      </c>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row>
    <row r="197" spans="2:33">
      <c r="B197" s="131"/>
      <c r="C197" s="133" t="s">
        <v>284</v>
      </c>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row>
    <row r="198" spans="2:33">
      <c r="B198" s="131"/>
      <c r="C198" s="133" t="s">
        <v>285</v>
      </c>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row>
    <row r="199" spans="2:33">
      <c r="B199" s="20">
        <v>3</v>
      </c>
      <c r="C199" s="132" t="s">
        <v>286</v>
      </c>
      <c r="D199" s="188" t="str">
        <f t="shared" ref="D199:AG199" si="98">IF(COUNTIF(D196:D198,"C")&gt;=1,"A",IF(COUNTIF(D196:D198,"C")&gt;0,"P"," "))</f>
        <v xml:space="preserve"> </v>
      </c>
      <c r="E199" s="188" t="str">
        <f t="shared" si="98"/>
        <v xml:space="preserve"> </v>
      </c>
      <c r="F199" s="188" t="str">
        <f t="shared" ref="F199:S199" si="99">IF(COUNTIF(F196:F198,"C")&gt;=1,"A",IF(COUNTIF(F196:F198,"C")&gt;0,"P"," "))</f>
        <v xml:space="preserve"> </v>
      </c>
      <c r="G199" s="188" t="str">
        <f t="shared" si="99"/>
        <v xml:space="preserve"> </v>
      </c>
      <c r="H199" s="188" t="str">
        <f t="shared" si="99"/>
        <v xml:space="preserve"> </v>
      </c>
      <c r="I199" s="188" t="str">
        <f t="shared" si="99"/>
        <v xml:space="preserve"> </v>
      </c>
      <c r="J199" s="188" t="str">
        <f t="shared" si="99"/>
        <v xml:space="preserve"> </v>
      </c>
      <c r="K199" s="188" t="str">
        <f t="shared" si="99"/>
        <v xml:space="preserve"> </v>
      </c>
      <c r="L199" s="188" t="str">
        <f t="shared" si="99"/>
        <v xml:space="preserve"> </v>
      </c>
      <c r="M199" s="188" t="str">
        <f t="shared" si="99"/>
        <v xml:space="preserve"> </v>
      </c>
      <c r="N199" s="188" t="str">
        <f t="shared" si="99"/>
        <v xml:space="preserve"> </v>
      </c>
      <c r="O199" s="188" t="str">
        <f t="shared" si="99"/>
        <v xml:space="preserve"> </v>
      </c>
      <c r="P199" s="188" t="str">
        <f t="shared" si="99"/>
        <v xml:space="preserve"> </v>
      </c>
      <c r="Q199" s="188" t="str">
        <f t="shared" si="99"/>
        <v xml:space="preserve"> </v>
      </c>
      <c r="R199" s="188" t="str">
        <f t="shared" si="99"/>
        <v xml:space="preserve"> </v>
      </c>
      <c r="S199" s="188" t="str">
        <f t="shared" si="99"/>
        <v xml:space="preserve"> </v>
      </c>
      <c r="T199" s="188" t="str">
        <f t="shared" si="98"/>
        <v xml:space="preserve"> </v>
      </c>
      <c r="U199" s="188" t="str">
        <f t="shared" si="98"/>
        <v xml:space="preserve"> </v>
      </c>
      <c r="V199" s="188" t="str">
        <f t="shared" si="98"/>
        <v xml:space="preserve"> </v>
      </c>
      <c r="W199" s="188" t="str">
        <f t="shared" si="98"/>
        <v xml:space="preserve"> </v>
      </c>
      <c r="X199" s="188" t="str">
        <f t="shared" si="98"/>
        <v xml:space="preserve"> </v>
      </c>
      <c r="Y199" s="188" t="str">
        <f t="shared" si="98"/>
        <v xml:space="preserve"> </v>
      </c>
      <c r="Z199" s="188" t="str">
        <f t="shared" si="98"/>
        <v xml:space="preserve"> </v>
      </c>
      <c r="AA199" s="188" t="str">
        <f t="shared" si="98"/>
        <v xml:space="preserve"> </v>
      </c>
      <c r="AB199" s="188" t="str">
        <f t="shared" si="98"/>
        <v xml:space="preserve"> </v>
      </c>
      <c r="AC199" s="188" t="str">
        <f t="shared" si="98"/>
        <v xml:space="preserve"> </v>
      </c>
      <c r="AD199" s="188" t="str">
        <f t="shared" si="98"/>
        <v xml:space="preserve"> </v>
      </c>
      <c r="AE199" s="188" t="str">
        <f t="shared" si="98"/>
        <v xml:space="preserve"> </v>
      </c>
      <c r="AF199" s="188" t="str">
        <f t="shared" si="98"/>
        <v xml:space="preserve"> </v>
      </c>
      <c r="AG199" s="188" t="str">
        <f t="shared" si="98"/>
        <v xml:space="preserve"> </v>
      </c>
    </row>
    <row r="200" spans="2:33">
      <c r="B200" s="131"/>
      <c r="C200" s="133" t="s">
        <v>287</v>
      </c>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row>
    <row r="201" spans="2:33">
      <c r="B201" s="131"/>
      <c r="C201" s="133" t="s">
        <v>288</v>
      </c>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row>
    <row r="202" spans="2:33">
      <c r="B202" s="20">
        <v>4</v>
      </c>
      <c r="C202" s="132" t="s">
        <v>289</v>
      </c>
      <c r="D202" s="188" t="str">
        <f>IF(COUNTIF(D200:D201,"C")=2,"A",IF(COUNTIF(D200:D201,"C")&gt;0,"P"," "))</f>
        <v xml:space="preserve"> </v>
      </c>
      <c r="E202" s="188" t="str">
        <f>IF(COUNTIF(E200:E201,"C")=2,"A",IF(COUNTIF(E200:E201,"C")&gt;0,"P"," "))</f>
        <v xml:space="preserve"> </v>
      </c>
      <c r="F202" s="188" t="str">
        <f t="shared" ref="F202:S202" si="100">IF(COUNTIF(F200:F201,"C")=2,"A",IF(COUNTIF(F200:F201,"C")&gt;0,"P"," "))</f>
        <v xml:space="preserve"> </v>
      </c>
      <c r="G202" s="188" t="str">
        <f t="shared" si="100"/>
        <v xml:space="preserve"> </v>
      </c>
      <c r="H202" s="188" t="str">
        <f t="shared" si="100"/>
        <v xml:space="preserve"> </v>
      </c>
      <c r="I202" s="188" t="str">
        <f t="shared" si="100"/>
        <v xml:space="preserve"> </v>
      </c>
      <c r="J202" s="188" t="str">
        <f t="shared" si="100"/>
        <v xml:space="preserve"> </v>
      </c>
      <c r="K202" s="188" t="str">
        <f t="shared" si="100"/>
        <v xml:space="preserve"> </v>
      </c>
      <c r="L202" s="188" t="str">
        <f t="shared" si="100"/>
        <v xml:space="preserve"> </v>
      </c>
      <c r="M202" s="188" t="str">
        <f t="shared" si="100"/>
        <v xml:space="preserve"> </v>
      </c>
      <c r="N202" s="188" t="str">
        <f t="shared" si="100"/>
        <v xml:space="preserve"> </v>
      </c>
      <c r="O202" s="188" t="str">
        <f t="shared" si="100"/>
        <v xml:space="preserve"> </v>
      </c>
      <c r="P202" s="188" t="str">
        <f t="shared" si="100"/>
        <v xml:space="preserve"> </v>
      </c>
      <c r="Q202" s="188" t="str">
        <f t="shared" si="100"/>
        <v xml:space="preserve"> </v>
      </c>
      <c r="R202" s="188" t="str">
        <f t="shared" si="100"/>
        <v xml:space="preserve"> </v>
      </c>
      <c r="S202" s="188" t="str">
        <f t="shared" si="100"/>
        <v xml:space="preserve"> </v>
      </c>
      <c r="T202" s="188" t="str">
        <f t="shared" ref="T202:AG202" si="101">IF(COUNTIF(T200:T201,"C")=2,"A",IF(COUNTIF(T200:T201,"C")&gt;0,"P"," "))</f>
        <v xml:space="preserve"> </v>
      </c>
      <c r="U202" s="188" t="str">
        <f t="shared" si="101"/>
        <v xml:space="preserve"> </v>
      </c>
      <c r="V202" s="188" t="str">
        <f t="shared" si="101"/>
        <v xml:space="preserve"> </v>
      </c>
      <c r="W202" s="188" t="str">
        <f t="shared" si="101"/>
        <v xml:space="preserve"> </v>
      </c>
      <c r="X202" s="188" t="str">
        <f t="shared" si="101"/>
        <v xml:space="preserve"> </v>
      </c>
      <c r="Y202" s="188" t="str">
        <f t="shared" si="101"/>
        <v xml:space="preserve"> </v>
      </c>
      <c r="Z202" s="188" t="str">
        <f t="shared" si="101"/>
        <v xml:space="preserve"> </v>
      </c>
      <c r="AA202" s="188" t="str">
        <f t="shared" si="101"/>
        <v xml:space="preserve"> </v>
      </c>
      <c r="AB202" s="188" t="str">
        <f t="shared" si="101"/>
        <v xml:space="preserve"> </v>
      </c>
      <c r="AC202" s="188" t="str">
        <f t="shared" si="101"/>
        <v xml:space="preserve"> </v>
      </c>
      <c r="AD202" s="188" t="str">
        <f t="shared" si="101"/>
        <v xml:space="preserve"> </v>
      </c>
      <c r="AE202" s="188" t="str">
        <f t="shared" si="101"/>
        <v xml:space="preserve"> </v>
      </c>
      <c r="AF202" s="188" t="str">
        <f t="shared" si="101"/>
        <v xml:space="preserve"> </v>
      </c>
      <c r="AG202" s="188" t="str">
        <f t="shared" si="101"/>
        <v xml:space="preserve"> </v>
      </c>
    </row>
    <row r="203" spans="2:33">
      <c r="B203" s="131"/>
      <c r="C203" s="133" t="s">
        <v>290</v>
      </c>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row>
    <row r="204" spans="2:33">
      <c r="B204" s="131"/>
      <c r="C204" s="133" t="s">
        <v>291</v>
      </c>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row>
    <row r="205" spans="2:33">
      <c r="B205" s="131"/>
      <c r="C205" s="133" t="s">
        <v>292</v>
      </c>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row>
    <row r="206" spans="2:33">
      <c r="B206" s="20">
        <v>5</v>
      </c>
      <c r="C206" s="132" t="s">
        <v>293</v>
      </c>
      <c r="D206" s="188" t="str">
        <f t="shared" ref="D206:AG206" si="102">IF(COUNTIF(D203:D205,"C")&gt;=1,"A",IF(COUNTIF(D203:D205,"C")&gt;0,"P"," "))</f>
        <v xml:space="preserve"> </v>
      </c>
      <c r="E206" s="188" t="str">
        <f t="shared" si="102"/>
        <v xml:space="preserve"> </v>
      </c>
      <c r="F206" s="188" t="str">
        <f t="shared" ref="F206:S206" si="103">IF(COUNTIF(F203:F205,"C")&gt;=1,"A",IF(COUNTIF(F203:F205,"C")&gt;0,"P"," "))</f>
        <v xml:space="preserve"> </v>
      </c>
      <c r="G206" s="188" t="str">
        <f t="shared" si="103"/>
        <v xml:space="preserve"> </v>
      </c>
      <c r="H206" s="188" t="str">
        <f t="shared" si="103"/>
        <v xml:space="preserve"> </v>
      </c>
      <c r="I206" s="188" t="str">
        <f t="shared" si="103"/>
        <v xml:space="preserve"> </v>
      </c>
      <c r="J206" s="188" t="str">
        <f t="shared" si="103"/>
        <v xml:space="preserve"> </v>
      </c>
      <c r="K206" s="188" t="str">
        <f t="shared" si="103"/>
        <v xml:space="preserve"> </v>
      </c>
      <c r="L206" s="188" t="str">
        <f t="shared" si="103"/>
        <v xml:space="preserve"> </v>
      </c>
      <c r="M206" s="188" t="str">
        <f t="shared" si="103"/>
        <v xml:space="preserve"> </v>
      </c>
      <c r="N206" s="188" t="str">
        <f t="shared" si="103"/>
        <v xml:space="preserve"> </v>
      </c>
      <c r="O206" s="188" t="str">
        <f t="shared" si="103"/>
        <v xml:space="preserve"> </v>
      </c>
      <c r="P206" s="188" t="str">
        <f t="shared" si="103"/>
        <v xml:space="preserve"> </v>
      </c>
      <c r="Q206" s="188" t="str">
        <f t="shared" si="103"/>
        <v xml:space="preserve"> </v>
      </c>
      <c r="R206" s="188" t="str">
        <f t="shared" si="103"/>
        <v xml:space="preserve"> </v>
      </c>
      <c r="S206" s="188" t="str">
        <f t="shared" si="103"/>
        <v xml:space="preserve"> </v>
      </c>
      <c r="T206" s="188" t="str">
        <f t="shared" si="102"/>
        <v xml:space="preserve"> </v>
      </c>
      <c r="U206" s="188" t="str">
        <f t="shared" si="102"/>
        <v xml:space="preserve"> </v>
      </c>
      <c r="V206" s="188" t="str">
        <f t="shared" si="102"/>
        <v xml:space="preserve"> </v>
      </c>
      <c r="W206" s="188" t="str">
        <f t="shared" si="102"/>
        <v xml:space="preserve"> </v>
      </c>
      <c r="X206" s="188" t="str">
        <f t="shared" si="102"/>
        <v xml:space="preserve"> </v>
      </c>
      <c r="Y206" s="188" t="str">
        <f t="shared" si="102"/>
        <v xml:space="preserve"> </v>
      </c>
      <c r="Z206" s="188" t="str">
        <f t="shared" si="102"/>
        <v xml:space="preserve"> </v>
      </c>
      <c r="AA206" s="188" t="str">
        <f t="shared" si="102"/>
        <v xml:space="preserve"> </v>
      </c>
      <c r="AB206" s="188" t="str">
        <f t="shared" si="102"/>
        <v xml:space="preserve"> </v>
      </c>
      <c r="AC206" s="188" t="str">
        <f t="shared" si="102"/>
        <v xml:space="preserve"> </v>
      </c>
      <c r="AD206" s="188" t="str">
        <f t="shared" si="102"/>
        <v xml:space="preserve"> </v>
      </c>
      <c r="AE206" s="188" t="str">
        <f t="shared" si="102"/>
        <v xml:space="preserve"> </v>
      </c>
      <c r="AF206" s="188" t="str">
        <f t="shared" si="102"/>
        <v xml:space="preserve"> </v>
      </c>
      <c r="AG206" s="188" t="str">
        <f t="shared" si="102"/>
        <v xml:space="preserve"> </v>
      </c>
    </row>
    <row r="207" spans="2:33">
      <c r="B207" s="131"/>
      <c r="C207" s="133" t="s">
        <v>294</v>
      </c>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row>
    <row r="208" spans="2:33">
      <c r="B208" s="131"/>
      <c r="C208" s="133" t="s">
        <v>295</v>
      </c>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row>
    <row r="209" spans="1:33" ht="13.5" thickBot="1">
      <c r="B209" s="131"/>
      <c r="C209" s="133" t="s">
        <v>296</v>
      </c>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row>
    <row r="210" spans="1:33" ht="13.5" hidden="1" thickBot="1">
      <c r="D210" s="188" t="str">
        <f>IF(COUNTIF(D207:D209,"C")&gt;=1,"A",IF(COUNTIF(D207:D209,"C")&gt;0,"P"," "))</f>
        <v xml:space="preserve"> </v>
      </c>
      <c r="E210" s="188" t="str">
        <f>IF(COUNTIF(E207:E209,"C")&gt;=1,"A",IF(COUNTIF(E207:E209,"C")&gt;0,"P"," "))</f>
        <v xml:space="preserve"> </v>
      </c>
      <c r="F210" s="188" t="str">
        <f t="shared" ref="F210:S210" si="104">IF(COUNTIF(F207:F209,"C")&gt;=1,"A",IF(COUNTIF(F207:F209,"C")&gt;0,"P"," "))</f>
        <v xml:space="preserve"> </v>
      </c>
      <c r="G210" s="188" t="str">
        <f t="shared" si="104"/>
        <v xml:space="preserve"> </v>
      </c>
      <c r="H210" s="188" t="str">
        <f t="shared" si="104"/>
        <v xml:space="preserve"> </v>
      </c>
      <c r="I210" s="188" t="str">
        <f t="shared" si="104"/>
        <v xml:space="preserve"> </v>
      </c>
      <c r="J210" s="188" t="str">
        <f t="shared" si="104"/>
        <v xml:space="preserve"> </v>
      </c>
      <c r="K210" s="188" t="str">
        <f t="shared" si="104"/>
        <v xml:space="preserve"> </v>
      </c>
      <c r="L210" s="188" t="str">
        <f t="shared" si="104"/>
        <v xml:space="preserve"> </v>
      </c>
      <c r="M210" s="188" t="str">
        <f t="shared" si="104"/>
        <v xml:space="preserve"> </v>
      </c>
      <c r="N210" s="188" t="str">
        <f t="shared" si="104"/>
        <v xml:space="preserve"> </v>
      </c>
      <c r="O210" s="188" t="str">
        <f t="shared" si="104"/>
        <v xml:space="preserve"> </v>
      </c>
      <c r="P210" s="188" t="str">
        <f t="shared" si="104"/>
        <v xml:space="preserve"> </v>
      </c>
      <c r="Q210" s="188" t="str">
        <f t="shared" si="104"/>
        <v xml:space="preserve"> </v>
      </c>
      <c r="R210" s="188" t="str">
        <f t="shared" si="104"/>
        <v xml:space="preserve"> </v>
      </c>
      <c r="S210" s="188" t="str">
        <f t="shared" si="104"/>
        <v xml:space="preserve"> </v>
      </c>
      <c r="T210" s="188" t="str">
        <f t="shared" ref="T210:AG210" si="105">IF(COUNTIF(T207:T209,"C")&gt;=1,"A",IF(COUNTIF(T207:T209,"C")&gt;0,"P"," "))</f>
        <v xml:space="preserve"> </v>
      </c>
      <c r="U210" s="188" t="str">
        <f t="shared" si="105"/>
        <v xml:space="preserve"> </v>
      </c>
      <c r="V210" s="188" t="str">
        <f t="shared" si="105"/>
        <v xml:space="preserve"> </v>
      </c>
      <c r="W210" s="188" t="str">
        <f t="shared" si="105"/>
        <v xml:space="preserve"> </v>
      </c>
      <c r="X210" s="188" t="str">
        <f t="shared" si="105"/>
        <v xml:space="preserve"> </v>
      </c>
      <c r="Y210" s="188" t="str">
        <f t="shared" si="105"/>
        <v xml:space="preserve"> </v>
      </c>
      <c r="Z210" s="188" t="str">
        <f t="shared" si="105"/>
        <v xml:space="preserve"> </v>
      </c>
      <c r="AA210" s="188" t="str">
        <f t="shared" si="105"/>
        <v xml:space="preserve"> </v>
      </c>
      <c r="AB210" s="188" t="str">
        <f t="shared" si="105"/>
        <v xml:space="preserve"> </v>
      </c>
      <c r="AC210" s="188" t="str">
        <f t="shared" si="105"/>
        <v xml:space="preserve"> </v>
      </c>
      <c r="AD210" s="188" t="str">
        <f t="shared" si="105"/>
        <v xml:space="preserve"> </v>
      </c>
      <c r="AE210" s="188" t="str">
        <f t="shared" si="105"/>
        <v xml:space="preserve"> </v>
      </c>
      <c r="AF210" s="188" t="str">
        <f t="shared" si="105"/>
        <v xml:space="preserve"> </v>
      </c>
      <c r="AG210" s="188" t="str">
        <f t="shared" si="105"/>
        <v xml:space="preserve"> </v>
      </c>
    </row>
    <row r="211" spans="1:33" ht="13.5" thickBot="1">
      <c r="C211" s="44" t="s">
        <v>117</v>
      </c>
      <c r="D211" s="195" t="str">
        <f>IF(COUNTIF(D194:D210,"A")&gt;4,"C",IF(COUNTIF(D194:D210,"A")&gt;0,"P"," "))</f>
        <v xml:space="preserve"> </v>
      </c>
      <c r="E211" s="195" t="str">
        <f>IF(COUNTIF(E194:E210,"A")&gt;4,"C",IF(COUNTIF(E194:E210,"A")&gt;0,"P"," "))</f>
        <v xml:space="preserve"> </v>
      </c>
      <c r="F211" s="195" t="str">
        <f t="shared" ref="F211:S211" si="106">IF(COUNTIF(F194:F210,"A")&gt;4,"C",IF(COUNTIF(F194:F210,"A")&gt;0,"P"," "))</f>
        <v xml:space="preserve"> </v>
      </c>
      <c r="G211" s="195" t="str">
        <f t="shared" si="106"/>
        <v xml:space="preserve"> </v>
      </c>
      <c r="H211" s="195" t="str">
        <f t="shared" si="106"/>
        <v xml:space="preserve"> </v>
      </c>
      <c r="I211" s="195" t="str">
        <f t="shared" si="106"/>
        <v xml:space="preserve"> </v>
      </c>
      <c r="J211" s="195" t="str">
        <f t="shared" si="106"/>
        <v xml:space="preserve"> </v>
      </c>
      <c r="K211" s="195" t="str">
        <f t="shared" si="106"/>
        <v xml:space="preserve"> </v>
      </c>
      <c r="L211" s="195" t="str">
        <f t="shared" si="106"/>
        <v xml:space="preserve"> </v>
      </c>
      <c r="M211" s="195" t="str">
        <f t="shared" si="106"/>
        <v xml:space="preserve"> </v>
      </c>
      <c r="N211" s="195" t="str">
        <f t="shared" si="106"/>
        <v xml:space="preserve"> </v>
      </c>
      <c r="O211" s="195" t="str">
        <f t="shared" si="106"/>
        <v xml:space="preserve"> </v>
      </c>
      <c r="P211" s="195" t="str">
        <f t="shared" si="106"/>
        <v xml:space="preserve"> </v>
      </c>
      <c r="Q211" s="195" t="str">
        <f t="shared" si="106"/>
        <v xml:space="preserve"> </v>
      </c>
      <c r="R211" s="195" t="str">
        <f t="shared" si="106"/>
        <v xml:space="preserve"> </v>
      </c>
      <c r="S211" s="195" t="str">
        <f t="shared" si="106"/>
        <v xml:space="preserve"> </v>
      </c>
      <c r="T211" s="195" t="str">
        <f t="shared" ref="T211:AG211" si="107">IF(COUNTIF(T194:T210,"A")&gt;4,"C",IF(COUNTIF(T194:T210,"A")&gt;0,"P"," "))</f>
        <v xml:space="preserve"> </v>
      </c>
      <c r="U211" s="195" t="str">
        <f t="shared" si="107"/>
        <v xml:space="preserve"> </v>
      </c>
      <c r="V211" s="195" t="str">
        <f t="shared" si="107"/>
        <v xml:space="preserve"> </v>
      </c>
      <c r="W211" s="195" t="str">
        <f t="shared" si="107"/>
        <v xml:space="preserve"> </v>
      </c>
      <c r="X211" s="195" t="str">
        <f t="shared" si="107"/>
        <v xml:space="preserve"> </v>
      </c>
      <c r="Y211" s="195" t="str">
        <f t="shared" si="107"/>
        <v xml:space="preserve"> </v>
      </c>
      <c r="Z211" s="195" t="str">
        <f t="shared" si="107"/>
        <v xml:space="preserve"> </v>
      </c>
      <c r="AA211" s="195" t="str">
        <f t="shared" si="107"/>
        <v xml:space="preserve"> </v>
      </c>
      <c r="AB211" s="195" t="str">
        <f t="shared" si="107"/>
        <v xml:space="preserve"> </v>
      </c>
      <c r="AC211" s="195" t="str">
        <f t="shared" si="107"/>
        <v xml:space="preserve"> </v>
      </c>
      <c r="AD211" s="195" t="str">
        <f t="shared" si="107"/>
        <v xml:space="preserve"> </v>
      </c>
      <c r="AE211" s="195" t="str">
        <f t="shared" si="107"/>
        <v xml:space="preserve"> </v>
      </c>
      <c r="AF211" s="195" t="str">
        <f t="shared" si="107"/>
        <v xml:space="preserve"> </v>
      </c>
      <c r="AG211" s="195" t="str">
        <f t="shared" si="107"/>
        <v xml:space="preserve"> </v>
      </c>
    </row>
    <row r="212" spans="1:33" ht="15">
      <c r="A212" s="1"/>
      <c r="B212" s="120" t="s">
        <v>297</v>
      </c>
      <c r="C212" s="121"/>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row>
    <row r="213" spans="1:33">
      <c r="A213"/>
      <c r="B213" s="61">
        <v>1</v>
      </c>
      <c r="C213" s="122" t="s">
        <v>298</v>
      </c>
      <c r="D213" s="196"/>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row>
    <row r="214" spans="1:33">
      <c r="A214" s="1"/>
      <c r="B214" s="123"/>
      <c r="C214" s="212" t="s">
        <v>299</v>
      </c>
      <c r="D214" s="198"/>
      <c r="E214" s="137"/>
      <c r="F214" s="137"/>
      <c r="G214" s="137"/>
      <c r="H214" s="137"/>
      <c r="I214" s="137"/>
      <c r="J214" s="137"/>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row>
    <row r="215" spans="1:33">
      <c r="A215" s="1"/>
      <c r="B215" s="123"/>
      <c r="C215" s="212" t="s">
        <v>300</v>
      </c>
      <c r="D215" s="198"/>
      <c r="E215" s="137"/>
      <c r="F215" s="137"/>
      <c r="G215" s="137"/>
      <c r="H215" s="137"/>
      <c r="I215" s="137"/>
      <c r="J215" s="137"/>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row>
    <row r="216" spans="1:33">
      <c r="A216" s="1"/>
      <c r="B216" s="123"/>
      <c r="C216" s="212" t="s">
        <v>301</v>
      </c>
      <c r="D216" s="199"/>
      <c r="E216" s="137"/>
      <c r="F216" s="137"/>
      <c r="G216" s="137"/>
      <c r="H216" s="137"/>
      <c r="I216" s="137"/>
      <c r="J216" s="137"/>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row>
    <row r="217" spans="1:33">
      <c r="A217" s="1"/>
      <c r="B217" s="61">
        <v>2</v>
      </c>
      <c r="C217" s="124" t="s">
        <v>302</v>
      </c>
      <c r="D217" s="188" t="str">
        <f t="shared" ref="D217:AG217" si="108">IF(COUNTIF(D214:D216,"C")&gt;=1,"A",IF(COUNTIF(D214:D216,"C")&gt;0,"P"," "))</f>
        <v xml:space="preserve"> </v>
      </c>
      <c r="E217" s="188" t="str">
        <f t="shared" si="108"/>
        <v xml:space="preserve"> </v>
      </c>
      <c r="F217" s="188" t="str">
        <f t="shared" ref="F217:S217" si="109">IF(COUNTIF(F214:F216,"C")&gt;=1,"A",IF(COUNTIF(F214:F216,"C")&gt;0,"P"," "))</f>
        <v xml:space="preserve"> </v>
      </c>
      <c r="G217" s="188" t="str">
        <f t="shared" si="109"/>
        <v xml:space="preserve"> </v>
      </c>
      <c r="H217" s="188" t="str">
        <f t="shared" si="109"/>
        <v xml:space="preserve"> </v>
      </c>
      <c r="I217" s="188" t="str">
        <f t="shared" si="109"/>
        <v xml:space="preserve"> </v>
      </c>
      <c r="J217" s="188" t="str">
        <f t="shared" si="109"/>
        <v xml:space="preserve"> </v>
      </c>
      <c r="K217" s="188" t="str">
        <f t="shared" si="109"/>
        <v xml:space="preserve"> </v>
      </c>
      <c r="L217" s="188" t="str">
        <f t="shared" si="109"/>
        <v xml:space="preserve"> </v>
      </c>
      <c r="M217" s="188" t="str">
        <f t="shared" si="109"/>
        <v xml:space="preserve"> </v>
      </c>
      <c r="N217" s="188" t="str">
        <f t="shared" si="109"/>
        <v xml:space="preserve"> </v>
      </c>
      <c r="O217" s="188" t="str">
        <f t="shared" si="109"/>
        <v xml:space="preserve"> </v>
      </c>
      <c r="P217" s="188" t="str">
        <f t="shared" si="109"/>
        <v xml:space="preserve"> </v>
      </c>
      <c r="Q217" s="188" t="str">
        <f t="shared" si="109"/>
        <v xml:space="preserve"> </v>
      </c>
      <c r="R217" s="188" t="str">
        <f t="shared" si="109"/>
        <v xml:space="preserve"> </v>
      </c>
      <c r="S217" s="188" t="str">
        <f t="shared" si="109"/>
        <v xml:space="preserve"> </v>
      </c>
      <c r="T217" s="188" t="str">
        <f t="shared" si="108"/>
        <v xml:space="preserve"> </v>
      </c>
      <c r="U217" s="188" t="str">
        <f t="shared" si="108"/>
        <v xml:space="preserve"> </v>
      </c>
      <c r="V217" s="188" t="str">
        <f t="shared" si="108"/>
        <v xml:space="preserve"> </v>
      </c>
      <c r="W217" s="188" t="str">
        <f t="shared" si="108"/>
        <v xml:space="preserve"> </v>
      </c>
      <c r="X217" s="188" t="str">
        <f t="shared" si="108"/>
        <v xml:space="preserve"> </v>
      </c>
      <c r="Y217" s="188" t="str">
        <f t="shared" si="108"/>
        <v xml:space="preserve"> </v>
      </c>
      <c r="Z217" s="188" t="str">
        <f t="shared" si="108"/>
        <v xml:space="preserve"> </v>
      </c>
      <c r="AA217" s="188" t="str">
        <f t="shared" si="108"/>
        <v xml:space="preserve"> </v>
      </c>
      <c r="AB217" s="188" t="str">
        <f t="shared" si="108"/>
        <v xml:space="preserve"> </v>
      </c>
      <c r="AC217" s="188" t="str">
        <f t="shared" si="108"/>
        <v xml:space="preserve"> </v>
      </c>
      <c r="AD217" s="188" t="str">
        <f t="shared" si="108"/>
        <v xml:space="preserve"> </v>
      </c>
      <c r="AE217" s="188" t="str">
        <f t="shared" si="108"/>
        <v xml:space="preserve"> </v>
      </c>
      <c r="AF217" s="188" t="str">
        <f t="shared" si="108"/>
        <v xml:space="preserve"> </v>
      </c>
      <c r="AG217" s="188" t="str">
        <f t="shared" si="108"/>
        <v xml:space="preserve"> </v>
      </c>
    </row>
    <row r="218" spans="1:33">
      <c r="A218" s="1"/>
      <c r="B218" s="123"/>
      <c r="C218" s="212" t="s">
        <v>303</v>
      </c>
      <c r="D218" s="200"/>
      <c r="E218" s="137"/>
      <c r="F218" s="137"/>
      <c r="G218" s="137"/>
      <c r="H218" s="137"/>
      <c r="I218" s="137"/>
      <c r="J218" s="137"/>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row>
    <row r="219" spans="1:33">
      <c r="A219" s="1"/>
      <c r="B219" s="123"/>
      <c r="C219" s="212" t="s">
        <v>304</v>
      </c>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row>
    <row r="220" spans="1:33">
      <c r="A220" s="1"/>
      <c r="B220" s="123"/>
      <c r="C220" s="212" t="s">
        <v>305</v>
      </c>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row>
    <row r="221" spans="1:33">
      <c r="A221" s="1"/>
      <c r="B221" s="61">
        <v>3</v>
      </c>
      <c r="C221" s="124" t="s">
        <v>306</v>
      </c>
      <c r="D221" s="188" t="str">
        <f t="shared" ref="D221:AG221" si="110">IF(COUNTIF(D218:D220,"C")&gt;=1,"A",IF(COUNTIF(D218:D220,"C")&gt;0,"P"," "))</f>
        <v xml:space="preserve"> </v>
      </c>
      <c r="E221" s="188" t="str">
        <f t="shared" si="110"/>
        <v xml:space="preserve"> </v>
      </c>
      <c r="F221" s="188" t="str">
        <f t="shared" ref="F221:S221" si="111">IF(COUNTIF(F218:F220,"C")&gt;=1,"A",IF(COUNTIF(F218:F220,"C")&gt;0,"P"," "))</f>
        <v xml:space="preserve"> </v>
      </c>
      <c r="G221" s="188" t="str">
        <f t="shared" si="111"/>
        <v xml:space="preserve"> </v>
      </c>
      <c r="H221" s="188" t="str">
        <f t="shared" si="111"/>
        <v xml:space="preserve"> </v>
      </c>
      <c r="I221" s="188" t="str">
        <f t="shared" si="111"/>
        <v xml:space="preserve"> </v>
      </c>
      <c r="J221" s="188" t="str">
        <f t="shared" si="111"/>
        <v xml:space="preserve"> </v>
      </c>
      <c r="K221" s="188" t="str">
        <f t="shared" si="111"/>
        <v xml:space="preserve"> </v>
      </c>
      <c r="L221" s="188" t="str">
        <f t="shared" si="111"/>
        <v xml:space="preserve"> </v>
      </c>
      <c r="M221" s="188" t="str">
        <f t="shared" si="111"/>
        <v xml:space="preserve"> </v>
      </c>
      <c r="N221" s="188" t="str">
        <f t="shared" si="111"/>
        <v xml:space="preserve"> </v>
      </c>
      <c r="O221" s="188" t="str">
        <f t="shared" si="111"/>
        <v xml:space="preserve"> </v>
      </c>
      <c r="P221" s="188" t="str">
        <f t="shared" si="111"/>
        <v xml:space="preserve"> </v>
      </c>
      <c r="Q221" s="188" t="str">
        <f t="shared" si="111"/>
        <v xml:space="preserve"> </v>
      </c>
      <c r="R221" s="188" t="str">
        <f t="shared" si="111"/>
        <v xml:space="preserve"> </v>
      </c>
      <c r="S221" s="188" t="str">
        <f t="shared" si="111"/>
        <v xml:space="preserve"> </v>
      </c>
      <c r="T221" s="188" t="str">
        <f t="shared" si="110"/>
        <v xml:space="preserve"> </v>
      </c>
      <c r="U221" s="188" t="str">
        <f t="shared" si="110"/>
        <v xml:space="preserve"> </v>
      </c>
      <c r="V221" s="188" t="str">
        <f t="shared" si="110"/>
        <v xml:space="preserve"> </v>
      </c>
      <c r="W221" s="188" t="str">
        <f t="shared" si="110"/>
        <v xml:space="preserve"> </v>
      </c>
      <c r="X221" s="188" t="str">
        <f t="shared" si="110"/>
        <v xml:space="preserve"> </v>
      </c>
      <c r="Y221" s="188" t="str">
        <f t="shared" si="110"/>
        <v xml:space="preserve"> </v>
      </c>
      <c r="Z221" s="188" t="str">
        <f t="shared" si="110"/>
        <v xml:space="preserve"> </v>
      </c>
      <c r="AA221" s="188" t="str">
        <f t="shared" si="110"/>
        <v xml:space="preserve"> </v>
      </c>
      <c r="AB221" s="188" t="str">
        <f t="shared" si="110"/>
        <v xml:space="preserve"> </v>
      </c>
      <c r="AC221" s="188" t="str">
        <f t="shared" si="110"/>
        <v xml:space="preserve"> </v>
      </c>
      <c r="AD221" s="188" t="str">
        <f t="shared" si="110"/>
        <v xml:space="preserve"> </v>
      </c>
      <c r="AE221" s="188" t="str">
        <f t="shared" si="110"/>
        <v xml:space="preserve"> </v>
      </c>
      <c r="AF221" s="188" t="str">
        <f t="shared" si="110"/>
        <v xml:space="preserve"> </v>
      </c>
      <c r="AG221" s="188" t="str">
        <f t="shared" si="110"/>
        <v xml:space="preserve"> </v>
      </c>
    </row>
    <row r="222" spans="1:33">
      <c r="A222" s="1"/>
      <c r="B222" s="123"/>
      <c r="C222" s="212" t="s">
        <v>307</v>
      </c>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row>
    <row r="223" spans="1:33">
      <c r="A223" s="1"/>
      <c r="B223" s="123"/>
      <c r="C223" s="212" t="s">
        <v>308</v>
      </c>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row>
    <row r="224" spans="1:33">
      <c r="A224" s="1"/>
      <c r="B224" s="123"/>
      <c r="C224" s="212" t="s">
        <v>309</v>
      </c>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row>
    <row r="225" spans="1:33">
      <c r="A225" s="1"/>
      <c r="B225" s="61">
        <v>4</v>
      </c>
      <c r="C225" s="124" t="s">
        <v>310</v>
      </c>
      <c r="D225" s="188" t="str">
        <f t="shared" ref="D225:AG225" si="112">IF(COUNTIF(D222:D224,"C")&gt;=1,"A",IF(COUNTIF(D222:D224,"C")&gt;0,"P"," "))</f>
        <v xml:space="preserve"> </v>
      </c>
      <c r="E225" s="188" t="str">
        <f t="shared" si="112"/>
        <v xml:space="preserve"> </v>
      </c>
      <c r="F225" s="188" t="str">
        <f t="shared" ref="F225:S225" si="113">IF(COUNTIF(F222:F224,"C")&gt;=1,"A",IF(COUNTIF(F222:F224,"C")&gt;0,"P"," "))</f>
        <v xml:space="preserve"> </v>
      </c>
      <c r="G225" s="188" t="str">
        <f t="shared" si="113"/>
        <v xml:space="preserve"> </v>
      </c>
      <c r="H225" s="188" t="str">
        <f t="shared" si="113"/>
        <v xml:space="preserve"> </v>
      </c>
      <c r="I225" s="188" t="str">
        <f t="shared" si="113"/>
        <v xml:space="preserve"> </v>
      </c>
      <c r="J225" s="188" t="str">
        <f t="shared" si="113"/>
        <v xml:space="preserve"> </v>
      </c>
      <c r="K225" s="188" t="str">
        <f t="shared" si="113"/>
        <v xml:space="preserve"> </v>
      </c>
      <c r="L225" s="188" t="str">
        <f t="shared" si="113"/>
        <v xml:space="preserve"> </v>
      </c>
      <c r="M225" s="188" t="str">
        <f t="shared" si="113"/>
        <v xml:space="preserve"> </v>
      </c>
      <c r="N225" s="188" t="str">
        <f t="shared" si="113"/>
        <v xml:space="preserve"> </v>
      </c>
      <c r="O225" s="188" t="str">
        <f t="shared" si="113"/>
        <v xml:space="preserve"> </v>
      </c>
      <c r="P225" s="188" t="str">
        <f t="shared" si="113"/>
        <v xml:space="preserve"> </v>
      </c>
      <c r="Q225" s="188" t="str">
        <f t="shared" si="113"/>
        <v xml:space="preserve"> </v>
      </c>
      <c r="R225" s="188" t="str">
        <f t="shared" si="113"/>
        <v xml:space="preserve"> </v>
      </c>
      <c r="S225" s="188" t="str">
        <f t="shared" si="113"/>
        <v xml:space="preserve"> </v>
      </c>
      <c r="T225" s="188" t="str">
        <f t="shared" si="112"/>
        <v xml:space="preserve"> </v>
      </c>
      <c r="U225" s="188" t="str">
        <f t="shared" si="112"/>
        <v xml:space="preserve"> </v>
      </c>
      <c r="V225" s="188" t="str">
        <f t="shared" si="112"/>
        <v xml:space="preserve"> </v>
      </c>
      <c r="W225" s="188" t="str">
        <f t="shared" si="112"/>
        <v xml:space="preserve"> </v>
      </c>
      <c r="X225" s="188" t="str">
        <f t="shared" si="112"/>
        <v xml:space="preserve"> </v>
      </c>
      <c r="Y225" s="188" t="str">
        <f t="shared" si="112"/>
        <v xml:space="preserve"> </v>
      </c>
      <c r="Z225" s="188" t="str">
        <f t="shared" si="112"/>
        <v xml:space="preserve"> </v>
      </c>
      <c r="AA225" s="188" t="str">
        <f t="shared" si="112"/>
        <v xml:space="preserve"> </v>
      </c>
      <c r="AB225" s="188" t="str">
        <f t="shared" si="112"/>
        <v xml:space="preserve"> </v>
      </c>
      <c r="AC225" s="188" t="str">
        <f t="shared" si="112"/>
        <v xml:space="preserve"> </v>
      </c>
      <c r="AD225" s="188" t="str">
        <f t="shared" si="112"/>
        <v xml:space="preserve"> </v>
      </c>
      <c r="AE225" s="188" t="str">
        <f t="shared" si="112"/>
        <v xml:space="preserve"> </v>
      </c>
      <c r="AF225" s="188" t="str">
        <f t="shared" si="112"/>
        <v xml:space="preserve"> </v>
      </c>
      <c r="AG225" s="188" t="str">
        <f t="shared" si="112"/>
        <v xml:space="preserve"> </v>
      </c>
    </row>
    <row r="226" spans="1:33">
      <c r="A226" s="1"/>
      <c r="B226" s="123"/>
      <c r="C226" s="212" t="s">
        <v>311</v>
      </c>
      <c r="D226" s="137"/>
      <c r="E226" s="137"/>
      <c r="F226" s="137"/>
      <c r="G226" s="137"/>
      <c r="H226" s="137"/>
      <c r="I226" s="137"/>
      <c r="J226" s="137"/>
      <c r="K226" s="137"/>
      <c r="L226" s="137"/>
      <c r="M226" s="137"/>
      <c r="N226" s="137"/>
      <c r="O226" s="137"/>
      <c r="P226" s="137"/>
      <c r="Q226" s="137"/>
      <c r="R226" s="137"/>
      <c r="S226" s="201"/>
      <c r="T226" s="137"/>
      <c r="U226" s="137"/>
      <c r="V226" s="137"/>
      <c r="W226" s="137"/>
      <c r="X226" s="137"/>
      <c r="Y226" s="137"/>
      <c r="Z226" s="137"/>
      <c r="AA226" s="137"/>
      <c r="AB226" s="137"/>
      <c r="AC226" s="137"/>
      <c r="AD226" s="137"/>
      <c r="AE226" s="137"/>
      <c r="AF226" s="137"/>
      <c r="AG226" s="201"/>
    </row>
    <row r="227" spans="1:33">
      <c r="A227" s="1"/>
      <c r="B227" s="123"/>
      <c r="C227" s="212" t="s">
        <v>312</v>
      </c>
      <c r="D227" s="137"/>
      <c r="E227" s="137"/>
      <c r="F227" s="137"/>
      <c r="G227" s="137"/>
      <c r="H227" s="137"/>
      <c r="I227" s="137"/>
      <c r="J227" s="137"/>
      <c r="K227" s="137"/>
      <c r="L227" s="137"/>
      <c r="M227" s="137"/>
      <c r="N227" s="137"/>
      <c r="O227" s="137"/>
      <c r="P227" s="137"/>
      <c r="Q227" s="137"/>
      <c r="R227" s="137"/>
      <c r="S227" s="201"/>
      <c r="T227" s="137"/>
      <c r="U227" s="137"/>
      <c r="V227" s="137"/>
      <c r="W227" s="137"/>
      <c r="X227" s="137"/>
      <c r="Y227" s="137"/>
      <c r="Z227" s="137"/>
      <c r="AA227" s="137"/>
      <c r="AB227" s="137"/>
      <c r="AC227" s="137"/>
      <c r="AD227" s="137"/>
      <c r="AE227" s="137"/>
      <c r="AF227" s="137"/>
      <c r="AG227" s="201"/>
    </row>
    <row r="228" spans="1:33">
      <c r="A228" s="1"/>
      <c r="B228" s="123"/>
      <c r="C228" s="212" t="s">
        <v>313</v>
      </c>
      <c r="D228" s="137"/>
      <c r="E228" s="137"/>
      <c r="F228" s="137"/>
      <c r="G228" s="137"/>
      <c r="H228" s="137"/>
      <c r="I228" s="137"/>
      <c r="J228" s="137"/>
      <c r="K228" s="137"/>
      <c r="L228" s="137"/>
      <c r="M228" s="137"/>
      <c r="N228" s="137"/>
      <c r="O228" s="137"/>
      <c r="P228" s="137"/>
      <c r="Q228" s="137"/>
      <c r="R228" s="137"/>
      <c r="S228" s="201"/>
      <c r="T228" s="137"/>
      <c r="U228" s="137"/>
      <c r="V228" s="137"/>
      <c r="W228" s="137"/>
      <c r="X228" s="137"/>
      <c r="Y228" s="137"/>
      <c r="Z228" s="137"/>
      <c r="AA228" s="137"/>
      <c r="AB228" s="137"/>
      <c r="AC228" s="137"/>
      <c r="AD228" s="137"/>
      <c r="AE228" s="137"/>
      <c r="AF228" s="137"/>
      <c r="AG228" s="201"/>
    </row>
    <row r="229" spans="1:33">
      <c r="A229" s="1"/>
      <c r="B229" s="61">
        <v>5</v>
      </c>
      <c r="C229" s="125" t="s">
        <v>314</v>
      </c>
      <c r="D229" s="188" t="str">
        <f t="shared" ref="D229:AG229" si="114">IF(COUNTIF(D226:D228,"C")&gt;=1,"A",IF(COUNTIF(D226:D228,"C")&gt;0,"P"," "))</f>
        <v xml:space="preserve"> </v>
      </c>
      <c r="E229" s="188" t="str">
        <f t="shared" si="114"/>
        <v xml:space="preserve"> </v>
      </c>
      <c r="F229" s="188" t="str">
        <f t="shared" ref="F229:S229" si="115">IF(COUNTIF(F226:F228,"C")&gt;=1,"A",IF(COUNTIF(F226:F228,"C")&gt;0,"P"," "))</f>
        <v xml:space="preserve"> </v>
      </c>
      <c r="G229" s="188" t="str">
        <f t="shared" si="115"/>
        <v xml:space="preserve"> </v>
      </c>
      <c r="H229" s="188" t="str">
        <f t="shared" si="115"/>
        <v xml:space="preserve"> </v>
      </c>
      <c r="I229" s="188" t="str">
        <f t="shared" si="115"/>
        <v xml:space="preserve"> </v>
      </c>
      <c r="J229" s="188" t="str">
        <f t="shared" si="115"/>
        <v xml:space="preserve"> </v>
      </c>
      <c r="K229" s="188" t="str">
        <f t="shared" si="115"/>
        <v xml:space="preserve"> </v>
      </c>
      <c r="L229" s="188" t="str">
        <f t="shared" si="115"/>
        <v xml:space="preserve"> </v>
      </c>
      <c r="M229" s="188" t="str">
        <f t="shared" si="115"/>
        <v xml:space="preserve"> </v>
      </c>
      <c r="N229" s="188" t="str">
        <f t="shared" si="115"/>
        <v xml:space="preserve"> </v>
      </c>
      <c r="O229" s="188" t="str">
        <f t="shared" si="115"/>
        <v xml:space="preserve"> </v>
      </c>
      <c r="P229" s="188" t="str">
        <f t="shared" si="115"/>
        <v xml:space="preserve"> </v>
      </c>
      <c r="Q229" s="188" t="str">
        <f t="shared" si="115"/>
        <v xml:space="preserve"> </v>
      </c>
      <c r="R229" s="188" t="str">
        <f t="shared" si="115"/>
        <v xml:space="preserve"> </v>
      </c>
      <c r="S229" s="188" t="str">
        <f t="shared" si="115"/>
        <v xml:space="preserve"> </v>
      </c>
      <c r="T229" s="188" t="str">
        <f t="shared" si="114"/>
        <v xml:space="preserve"> </v>
      </c>
      <c r="U229" s="188" t="str">
        <f t="shared" si="114"/>
        <v xml:space="preserve"> </v>
      </c>
      <c r="V229" s="188" t="str">
        <f t="shared" si="114"/>
        <v xml:space="preserve"> </v>
      </c>
      <c r="W229" s="188" t="str">
        <f t="shared" si="114"/>
        <v xml:space="preserve"> </v>
      </c>
      <c r="X229" s="188" t="str">
        <f t="shared" si="114"/>
        <v xml:space="preserve"> </v>
      </c>
      <c r="Y229" s="188" t="str">
        <f t="shared" si="114"/>
        <v xml:space="preserve"> </v>
      </c>
      <c r="Z229" s="188" t="str">
        <f t="shared" si="114"/>
        <v xml:space="preserve"> </v>
      </c>
      <c r="AA229" s="188" t="str">
        <f t="shared" si="114"/>
        <v xml:space="preserve"> </v>
      </c>
      <c r="AB229" s="188" t="str">
        <f t="shared" si="114"/>
        <v xml:space="preserve"> </v>
      </c>
      <c r="AC229" s="188" t="str">
        <f t="shared" si="114"/>
        <v xml:space="preserve"> </v>
      </c>
      <c r="AD229" s="188" t="str">
        <f t="shared" si="114"/>
        <v xml:space="preserve"> </v>
      </c>
      <c r="AE229" s="188" t="str">
        <f t="shared" si="114"/>
        <v xml:space="preserve"> </v>
      </c>
      <c r="AF229" s="188" t="str">
        <f t="shared" si="114"/>
        <v xml:space="preserve"> </v>
      </c>
      <c r="AG229" s="188" t="str">
        <f t="shared" si="114"/>
        <v xml:space="preserve"> </v>
      </c>
    </row>
    <row r="230" spans="1:33">
      <c r="A230" s="1"/>
      <c r="B230" s="126"/>
      <c r="C230" s="213" t="s">
        <v>315</v>
      </c>
      <c r="D230" s="137"/>
      <c r="E230" s="137"/>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row>
    <row r="231" spans="1:33">
      <c r="A231" s="1"/>
      <c r="B231" s="126"/>
      <c r="C231" s="213" t="s">
        <v>316</v>
      </c>
      <c r="D231" s="137"/>
      <c r="E231" s="137"/>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row>
    <row r="232" spans="1:33" ht="13.5" thickBot="1">
      <c r="A232" s="1"/>
      <c r="B232" s="126"/>
      <c r="C232" s="213" t="s">
        <v>317</v>
      </c>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row>
    <row r="233" spans="1:33" ht="13.5" hidden="1" thickBot="1">
      <c r="A233" s="1"/>
      <c r="B233" s="126"/>
      <c r="C233" s="127"/>
      <c r="D233" s="188" t="str">
        <f t="shared" ref="D233:AG233" si="116">IF(COUNTIF(D230:D232,"C")&gt;=1,"A",IF(COUNTIF(D230:D232,"C")&gt;0,"P"," "))</f>
        <v xml:space="preserve"> </v>
      </c>
      <c r="E233" s="188" t="str">
        <f t="shared" si="116"/>
        <v xml:space="preserve"> </v>
      </c>
      <c r="F233" s="188" t="str">
        <f t="shared" ref="F233:S233" si="117">IF(COUNTIF(F230:F232,"C")&gt;=1,"A",IF(COUNTIF(F230:F232,"C")&gt;0,"P"," "))</f>
        <v xml:space="preserve"> </v>
      </c>
      <c r="G233" s="188" t="str">
        <f t="shared" si="117"/>
        <v xml:space="preserve"> </v>
      </c>
      <c r="H233" s="188" t="str">
        <f t="shared" si="117"/>
        <v xml:space="preserve"> </v>
      </c>
      <c r="I233" s="188" t="str">
        <f t="shared" si="117"/>
        <v xml:space="preserve"> </v>
      </c>
      <c r="J233" s="188" t="str">
        <f t="shared" si="117"/>
        <v xml:space="preserve"> </v>
      </c>
      <c r="K233" s="188" t="str">
        <f t="shared" si="117"/>
        <v xml:space="preserve"> </v>
      </c>
      <c r="L233" s="188" t="str">
        <f t="shared" si="117"/>
        <v xml:space="preserve"> </v>
      </c>
      <c r="M233" s="188" t="str">
        <f t="shared" si="117"/>
        <v xml:space="preserve"> </v>
      </c>
      <c r="N233" s="188" t="str">
        <f t="shared" si="117"/>
        <v xml:space="preserve"> </v>
      </c>
      <c r="O233" s="188" t="str">
        <f t="shared" si="117"/>
        <v xml:space="preserve"> </v>
      </c>
      <c r="P233" s="188" t="str">
        <f t="shared" si="117"/>
        <v xml:space="preserve"> </v>
      </c>
      <c r="Q233" s="188" t="str">
        <f t="shared" si="117"/>
        <v xml:space="preserve"> </v>
      </c>
      <c r="R233" s="188" t="str">
        <f t="shared" si="117"/>
        <v xml:space="preserve"> </v>
      </c>
      <c r="S233" s="188" t="str">
        <f t="shared" si="117"/>
        <v xml:space="preserve"> </v>
      </c>
      <c r="T233" s="188" t="str">
        <f t="shared" si="116"/>
        <v xml:space="preserve"> </v>
      </c>
      <c r="U233" s="188" t="str">
        <f t="shared" si="116"/>
        <v xml:space="preserve"> </v>
      </c>
      <c r="V233" s="188" t="str">
        <f t="shared" si="116"/>
        <v xml:space="preserve"> </v>
      </c>
      <c r="W233" s="188" t="str">
        <f t="shared" si="116"/>
        <v xml:space="preserve"> </v>
      </c>
      <c r="X233" s="188" t="str">
        <f t="shared" si="116"/>
        <v xml:space="preserve"> </v>
      </c>
      <c r="Y233" s="188" t="str">
        <f t="shared" si="116"/>
        <v xml:space="preserve"> </v>
      </c>
      <c r="Z233" s="188" t="str">
        <f t="shared" si="116"/>
        <v xml:space="preserve"> </v>
      </c>
      <c r="AA233" s="188" t="str">
        <f t="shared" si="116"/>
        <v xml:space="preserve"> </v>
      </c>
      <c r="AB233" s="188" t="str">
        <f t="shared" si="116"/>
        <v xml:space="preserve"> </v>
      </c>
      <c r="AC233" s="188" t="str">
        <f t="shared" si="116"/>
        <v xml:space="preserve"> </v>
      </c>
      <c r="AD233" s="188" t="str">
        <f t="shared" si="116"/>
        <v xml:space="preserve"> </v>
      </c>
      <c r="AE233" s="188" t="str">
        <f t="shared" si="116"/>
        <v xml:space="preserve"> </v>
      </c>
      <c r="AF233" s="188" t="str">
        <f t="shared" si="116"/>
        <v xml:space="preserve"> </v>
      </c>
      <c r="AG233" s="188" t="str">
        <f t="shared" si="116"/>
        <v xml:space="preserve"> </v>
      </c>
    </row>
    <row r="234" spans="1:33" ht="13.5" thickBot="1">
      <c r="A234" s="1"/>
      <c r="B234" s="117"/>
      <c r="C234" s="44" t="s">
        <v>117</v>
      </c>
      <c r="D234" s="195" t="str">
        <f>IF(COUNTIF(D217:D233,"A")&gt;4,"C",IF(COUNTIF(D217:D233,"A")&gt;0,"P"," "))</f>
        <v xml:space="preserve"> </v>
      </c>
      <c r="E234" s="195" t="str">
        <f>IF(COUNTIF(E217:E233,"A")&gt;4,"C",IF(COUNTIF(E217:E233,"A")&gt;0,"P"," "))</f>
        <v xml:space="preserve"> </v>
      </c>
      <c r="F234" s="195" t="str">
        <f t="shared" ref="F234:S234" si="118">IF(COUNTIF(F217:F233,"A")&gt;4,"C",IF(COUNTIF(F217:F233,"A")&gt;0,"P"," "))</f>
        <v xml:space="preserve"> </v>
      </c>
      <c r="G234" s="195" t="str">
        <f t="shared" si="118"/>
        <v xml:space="preserve"> </v>
      </c>
      <c r="H234" s="195" t="str">
        <f t="shared" si="118"/>
        <v xml:space="preserve"> </v>
      </c>
      <c r="I234" s="195" t="str">
        <f t="shared" si="118"/>
        <v xml:space="preserve"> </v>
      </c>
      <c r="J234" s="195" t="str">
        <f t="shared" si="118"/>
        <v xml:space="preserve"> </v>
      </c>
      <c r="K234" s="195" t="str">
        <f t="shared" si="118"/>
        <v xml:space="preserve"> </v>
      </c>
      <c r="L234" s="195" t="str">
        <f t="shared" si="118"/>
        <v xml:space="preserve"> </v>
      </c>
      <c r="M234" s="195" t="str">
        <f t="shared" si="118"/>
        <v xml:space="preserve"> </v>
      </c>
      <c r="N234" s="195" t="str">
        <f t="shared" si="118"/>
        <v xml:space="preserve"> </v>
      </c>
      <c r="O234" s="195" t="str">
        <f t="shared" si="118"/>
        <v xml:space="preserve"> </v>
      </c>
      <c r="P234" s="195" t="str">
        <f t="shared" si="118"/>
        <v xml:space="preserve"> </v>
      </c>
      <c r="Q234" s="195" t="str">
        <f t="shared" si="118"/>
        <v xml:space="preserve"> </v>
      </c>
      <c r="R234" s="195" t="str">
        <f t="shared" si="118"/>
        <v xml:space="preserve"> </v>
      </c>
      <c r="S234" s="195" t="str">
        <f t="shared" si="118"/>
        <v xml:space="preserve"> </v>
      </c>
      <c r="T234" s="195" t="str">
        <f t="shared" ref="T234:AG234" si="119">IF(COUNTIF(T217:T233,"A")&gt;4,"C",IF(COUNTIF(T217:T233,"A")&gt;0,"P"," "))</f>
        <v xml:space="preserve"> </v>
      </c>
      <c r="U234" s="195" t="str">
        <f t="shared" si="119"/>
        <v xml:space="preserve"> </v>
      </c>
      <c r="V234" s="195" t="str">
        <f t="shared" si="119"/>
        <v xml:space="preserve"> </v>
      </c>
      <c r="W234" s="195" t="str">
        <f t="shared" si="119"/>
        <v xml:space="preserve"> </v>
      </c>
      <c r="X234" s="195" t="str">
        <f t="shared" si="119"/>
        <v xml:space="preserve"> </v>
      </c>
      <c r="Y234" s="195" t="str">
        <f t="shared" si="119"/>
        <v xml:space="preserve"> </v>
      </c>
      <c r="Z234" s="195" t="str">
        <f t="shared" si="119"/>
        <v xml:space="preserve"> </v>
      </c>
      <c r="AA234" s="195" t="str">
        <f t="shared" si="119"/>
        <v xml:space="preserve"> </v>
      </c>
      <c r="AB234" s="195" t="str">
        <f t="shared" si="119"/>
        <v xml:space="preserve"> </v>
      </c>
      <c r="AC234" s="195" t="str">
        <f t="shared" si="119"/>
        <v xml:space="preserve"> </v>
      </c>
      <c r="AD234" s="195" t="str">
        <f t="shared" si="119"/>
        <v xml:space="preserve"> </v>
      </c>
      <c r="AE234" s="195" t="str">
        <f t="shared" si="119"/>
        <v xml:space="preserve"> </v>
      </c>
      <c r="AF234" s="195" t="str">
        <f t="shared" si="119"/>
        <v xml:space="preserve"> </v>
      </c>
      <c r="AG234" s="195" t="str">
        <f t="shared" si="119"/>
        <v xml:space="preserve"> </v>
      </c>
    </row>
    <row r="235" spans="1:33" ht="15">
      <c r="B235" s="129" t="s">
        <v>318</v>
      </c>
      <c r="D235" s="571"/>
      <c r="E235" s="571"/>
      <c r="F235" s="571"/>
      <c r="G235" s="571"/>
      <c r="H235" s="571"/>
      <c r="I235" s="571"/>
      <c r="J235" s="571"/>
      <c r="K235" s="571"/>
      <c r="L235" s="571"/>
      <c r="M235" s="571"/>
      <c r="N235" s="571"/>
      <c r="O235" s="571"/>
      <c r="P235" s="571"/>
      <c r="Q235" s="571"/>
      <c r="R235" s="571"/>
      <c r="S235" s="571"/>
      <c r="T235" s="572"/>
      <c r="U235" s="572"/>
      <c r="V235" s="572"/>
      <c r="W235" s="572"/>
      <c r="X235" s="572"/>
      <c r="Y235" s="572"/>
      <c r="Z235" s="572"/>
      <c r="AA235" s="572"/>
      <c r="AB235" s="572"/>
      <c r="AC235" s="572"/>
      <c r="AD235" s="572"/>
      <c r="AE235" s="572"/>
      <c r="AF235" s="572"/>
      <c r="AG235" s="572"/>
    </row>
    <row r="236" spans="1:33">
      <c r="A236"/>
      <c r="B236" s="20">
        <v>1</v>
      </c>
      <c r="C236" s="135" t="s">
        <v>132</v>
      </c>
    </row>
    <row r="237" spans="1:33">
      <c r="B237" s="130"/>
      <c r="C237" s="133" t="s">
        <v>133</v>
      </c>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row>
    <row r="238" spans="1:33">
      <c r="B238" s="130"/>
      <c r="C238" s="133" t="s">
        <v>134</v>
      </c>
      <c r="D238" s="137"/>
      <c r="E238" s="137"/>
      <c r="F238" s="137"/>
      <c r="G238" s="137"/>
      <c r="H238" s="137"/>
      <c r="I238" s="137"/>
      <c r="J238" s="137"/>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row>
    <row r="239" spans="1:33">
      <c r="B239" s="130"/>
      <c r="C239" s="133" t="s">
        <v>135</v>
      </c>
      <c r="D239" s="137"/>
      <c r="E239" s="137"/>
      <c r="F239" s="137"/>
      <c r="G239" s="137"/>
      <c r="H239" s="137"/>
      <c r="I239" s="137"/>
      <c r="J239" s="137"/>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row>
    <row r="240" spans="1:33">
      <c r="B240" s="20">
        <v>2</v>
      </c>
      <c r="C240" s="132" t="s">
        <v>136</v>
      </c>
      <c r="D240" s="188" t="str">
        <f t="shared" ref="D240:AG240" si="120">IF(COUNTIF(D237:D239,"C")&gt;=1,"A",IF(COUNTIF(D237:D239,"C")&gt;0,"P"," "))</f>
        <v xml:space="preserve"> </v>
      </c>
      <c r="E240" s="188" t="str">
        <f t="shared" si="120"/>
        <v xml:space="preserve"> </v>
      </c>
      <c r="F240" s="188" t="str">
        <f t="shared" ref="F240:S240" si="121">IF(COUNTIF(F237:F239,"C")&gt;=1,"A",IF(COUNTIF(F237:F239,"C")&gt;0,"P"," "))</f>
        <v xml:space="preserve"> </v>
      </c>
      <c r="G240" s="188" t="str">
        <f t="shared" si="121"/>
        <v xml:space="preserve"> </v>
      </c>
      <c r="H240" s="188" t="str">
        <f t="shared" si="121"/>
        <v xml:space="preserve"> </v>
      </c>
      <c r="I240" s="188" t="str">
        <f t="shared" si="121"/>
        <v xml:space="preserve"> </v>
      </c>
      <c r="J240" s="188" t="str">
        <f t="shared" si="121"/>
        <v xml:space="preserve"> </v>
      </c>
      <c r="K240" s="188" t="str">
        <f t="shared" si="121"/>
        <v xml:space="preserve"> </v>
      </c>
      <c r="L240" s="188" t="str">
        <f t="shared" si="121"/>
        <v xml:space="preserve"> </v>
      </c>
      <c r="M240" s="188" t="str">
        <f t="shared" si="121"/>
        <v xml:space="preserve"> </v>
      </c>
      <c r="N240" s="188" t="str">
        <f t="shared" si="121"/>
        <v xml:space="preserve"> </v>
      </c>
      <c r="O240" s="188" t="str">
        <f t="shared" si="121"/>
        <v xml:space="preserve"> </v>
      </c>
      <c r="P240" s="188" t="str">
        <f t="shared" si="121"/>
        <v xml:space="preserve"> </v>
      </c>
      <c r="Q240" s="188" t="str">
        <f t="shared" si="121"/>
        <v xml:space="preserve"> </v>
      </c>
      <c r="R240" s="188" t="str">
        <f t="shared" si="121"/>
        <v xml:space="preserve"> </v>
      </c>
      <c r="S240" s="188" t="str">
        <f t="shared" si="121"/>
        <v xml:space="preserve"> </v>
      </c>
      <c r="T240" s="188" t="str">
        <f t="shared" si="120"/>
        <v xml:space="preserve"> </v>
      </c>
      <c r="U240" s="188" t="str">
        <f t="shared" si="120"/>
        <v xml:space="preserve"> </v>
      </c>
      <c r="V240" s="188" t="str">
        <f t="shared" si="120"/>
        <v xml:space="preserve"> </v>
      </c>
      <c r="W240" s="188" t="str">
        <f t="shared" si="120"/>
        <v xml:space="preserve"> </v>
      </c>
      <c r="X240" s="188" t="str">
        <f t="shared" si="120"/>
        <v xml:space="preserve"> </v>
      </c>
      <c r="Y240" s="188" t="str">
        <f t="shared" si="120"/>
        <v xml:space="preserve"> </v>
      </c>
      <c r="Z240" s="188" t="str">
        <f t="shared" si="120"/>
        <v xml:space="preserve"> </v>
      </c>
      <c r="AA240" s="188" t="str">
        <f t="shared" si="120"/>
        <v xml:space="preserve"> </v>
      </c>
      <c r="AB240" s="188" t="str">
        <f t="shared" si="120"/>
        <v xml:space="preserve"> </v>
      </c>
      <c r="AC240" s="188" t="str">
        <f t="shared" si="120"/>
        <v xml:space="preserve"> </v>
      </c>
      <c r="AD240" s="188" t="str">
        <f t="shared" si="120"/>
        <v xml:space="preserve"> </v>
      </c>
      <c r="AE240" s="188" t="str">
        <f t="shared" si="120"/>
        <v xml:space="preserve"> </v>
      </c>
      <c r="AF240" s="188" t="str">
        <f t="shared" si="120"/>
        <v xml:space="preserve"> </v>
      </c>
      <c r="AG240" s="188" t="str">
        <f t="shared" si="120"/>
        <v xml:space="preserve"> </v>
      </c>
    </row>
    <row r="241" spans="1:33">
      <c r="B241" s="131"/>
      <c r="C241" s="133" t="s">
        <v>137</v>
      </c>
      <c r="D241" s="137"/>
      <c r="E241" s="137"/>
      <c r="F241" s="137"/>
      <c r="G241" s="137"/>
      <c r="H241" s="137"/>
      <c r="I241" s="137"/>
      <c r="J241" s="137"/>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row>
    <row r="242" spans="1:33">
      <c r="B242" s="131"/>
      <c r="C242" s="133" t="s">
        <v>138</v>
      </c>
      <c r="D242" s="137"/>
      <c r="E242" s="137"/>
      <c r="F242" s="137"/>
      <c r="G242" s="137"/>
      <c r="H242" s="137"/>
      <c r="I242" s="137"/>
      <c r="J242" s="137"/>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row>
    <row r="243" spans="1:33">
      <c r="A243"/>
      <c r="B243" s="131"/>
      <c r="C243" s="133" t="s">
        <v>139</v>
      </c>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row>
    <row r="244" spans="1:33">
      <c r="B244" s="20">
        <v>3</v>
      </c>
      <c r="C244" s="132" t="s">
        <v>140</v>
      </c>
      <c r="D244" s="188" t="str">
        <f t="shared" ref="D244:AG244" si="122">IF(COUNTIF(D241:D243,"C")&gt;=1,"A",IF(COUNTIF(D241:D243,"C")&gt;0,"P"," "))</f>
        <v xml:space="preserve"> </v>
      </c>
      <c r="E244" s="188" t="str">
        <f t="shared" si="122"/>
        <v xml:space="preserve"> </v>
      </c>
      <c r="F244" s="188" t="str">
        <f t="shared" ref="F244:S244" si="123">IF(COUNTIF(F241:F243,"C")&gt;=1,"A",IF(COUNTIF(F241:F243,"C")&gt;0,"P"," "))</f>
        <v xml:space="preserve"> </v>
      </c>
      <c r="G244" s="188" t="str">
        <f t="shared" si="123"/>
        <v xml:space="preserve"> </v>
      </c>
      <c r="H244" s="188" t="str">
        <f t="shared" si="123"/>
        <v xml:space="preserve"> </v>
      </c>
      <c r="I244" s="188" t="str">
        <f t="shared" si="123"/>
        <v xml:space="preserve"> </v>
      </c>
      <c r="J244" s="188" t="str">
        <f t="shared" si="123"/>
        <v xml:space="preserve"> </v>
      </c>
      <c r="K244" s="188" t="str">
        <f t="shared" si="123"/>
        <v xml:space="preserve"> </v>
      </c>
      <c r="L244" s="188" t="str">
        <f t="shared" si="123"/>
        <v xml:space="preserve"> </v>
      </c>
      <c r="M244" s="188" t="str">
        <f t="shared" si="123"/>
        <v xml:space="preserve"> </v>
      </c>
      <c r="N244" s="188" t="str">
        <f t="shared" si="123"/>
        <v xml:space="preserve"> </v>
      </c>
      <c r="O244" s="188" t="str">
        <f t="shared" si="123"/>
        <v xml:space="preserve"> </v>
      </c>
      <c r="P244" s="188" t="str">
        <f t="shared" si="123"/>
        <v xml:space="preserve"> </v>
      </c>
      <c r="Q244" s="188" t="str">
        <f t="shared" si="123"/>
        <v xml:space="preserve"> </v>
      </c>
      <c r="R244" s="188" t="str">
        <f t="shared" si="123"/>
        <v xml:space="preserve"> </v>
      </c>
      <c r="S244" s="188" t="str">
        <f t="shared" si="123"/>
        <v xml:space="preserve"> </v>
      </c>
      <c r="T244" s="188" t="str">
        <f t="shared" si="122"/>
        <v xml:space="preserve"> </v>
      </c>
      <c r="U244" s="188" t="str">
        <f t="shared" si="122"/>
        <v xml:space="preserve"> </v>
      </c>
      <c r="V244" s="188" t="str">
        <f t="shared" si="122"/>
        <v xml:space="preserve"> </v>
      </c>
      <c r="W244" s="188" t="str">
        <f t="shared" si="122"/>
        <v xml:space="preserve"> </v>
      </c>
      <c r="X244" s="188" t="str">
        <f t="shared" si="122"/>
        <v xml:space="preserve"> </v>
      </c>
      <c r="Y244" s="188" t="str">
        <f t="shared" si="122"/>
        <v xml:space="preserve"> </v>
      </c>
      <c r="Z244" s="188" t="str">
        <f t="shared" si="122"/>
        <v xml:space="preserve"> </v>
      </c>
      <c r="AA244" s="188" t="str">
        <f t="shared" si="122"/>
        <v xml:space="preserve"> </v>
      </c>
      <c r="AB244" s="188" t="str">
        <f t="shared" si="122"/>
        <v xml:space="preserve"> </v>
      </c>
      <c r="AC244" s="188" t="str">
        <f t="shared" si="122"/>
        <v xml:space="preserve"> </v>
      </c>
      <c r="AD244" s="188" t="str">
        <f t="shared" si="122"/>
        <v xml:space="preserve"> </v>
      </c>
      <c r="AE244" s="188" t="str">
        <f t="shared" si="122"/>
        <v xml:space="preserve"> </v>
      </c>
      <c r="AF244" s="188" t="str">
        <f t="shared" si="122"/>
        <v xml:space="preserve"> </v>
      </c>
      <c r="AG244" s="188" t="str">
        <f t="shared" si="122"/>
        <v xml:space="preserve"> </v>
      </c>
    </row>
    <row r="245" spans="1:33">
      <c r="B245" s="131"/>
      <c r="C245" s="133" t="s">
        <v>141</v>
      </c>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row>
    <row r="246" spans="1:33">
      <c r="B246" s="131"/>
      <c r="C246" s="133" t="s">
        <v>142</v>
      </c>
      <c r="D246" s="137"/>
      <c r="E246" s="137"/>
      <c r="F246" s="137"/>
      <c r="G246" s="137"/>
      <c r="H246" s="137"/>
      <c r="I246" s="137"/>
      <c r="J246" s="137"/>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row>
    <row r="247" spans="1:33">
      <c r="B247" s="131"/>
      <c r="C247" s="133" t="s">
        <v>143</v>
      </c>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row>
    <row r="248" spans="1:33">
      <c r="B248" s="20">
        <v>4</v>
      </c>
      <c r="C248" s="132" t="s">
        <v>144</v>
      </c>
      <c r="D248" s="188" t="str">
        <f t="shared" ref="D248:AG248" si="124">IF(COUNTIF(D245:D247,"C")&gt;=1,"A",IF(COUNTIF(D245:D247,"C")&gt;0,"P"," "))</f>
        <v xml:space="preserve"> </v>
      </c>
      <c r="E248" s="188" t="str">
        <f t="shared" si="124"/>
        <v xml:space="preserve"> </v>
      </c>
      <c r="F248" s="188" t="str">
        <f t="shared" ref="F248:S248" si="125">IF(COUNTIF(F245:F247,"C")&gt;=1,"A",IF(COUNTIF(F245:F247,"C")&gt;0,"P"," "))</f>
        <v xml:space="preserve"> </v>
      </c>
      <c r="G248" s="188" t="str">
        <f t="shared" si="125"/>
        <v xml:space="preserve"> </v>
      </c>
      <c r="H248" s="188" t="str">
        <f t="shared" si="125"/>
        <v xml:space="preserve"> </v>
      </c>
      <c r="I248" s="188" t="str">
        <f t="shared" si="125"/>
        <v xml:space="preserve"> </v>
      </c>
      <c r="J248" s="188" t="str">
        <f t="shared" si="125"/>
        <v xml:space="preserve"> </v>
      </c>
      <c r="K248" s="188" t="str">
        <f t="shared" si="125"/>
        <v xml:space="preserve"> </v>
      </c>
      <c r="L248" s="188" t="str">
        <f t="shared" si="125"/>
        <v xml:space="preserve"> </v>
      </c>
      <c r="M248" s="188" t="str">
        <f t="shared" si="125"/>
        <v xml:space="preserve"> </v>
      </c>
      <c r="N248" s="188" t="str">
        <f t="shared" si="125"/>
        <v xml:space="preserve"> </v>
      </c>
      <c r="O248" s="188" t="str">
        <f t="shared" si="125"/>
        <v xml:space="preserve"> </v>
      </c>
      <c r="P248" s="188" t="str">
        <f t="shared" si="125"/>
        <v xml:space="preserve"> </v>
      </c>
      <c r="Q248" s="188" t="str">
        <f t="shared" si="125"/>
        <v xml:space="preserve"> </v>
      </c>
      <c r="R248" s="188" t="str">
        <f t="shared" si="125"/>
        <v xml:space="preserve"> </v>
      </c>
      <c r="S248" s="188" t="str">
        <f t="shared" si="125"/>
        <v xml:space="preserve"> </v>
      </c>
      <c r="T248" s="188" t="str">
        <f t="shared" si="124"/>
        <v xml:space="preserve"> </v>
      </c>
      <c r="U248" s="188" t="str">
        <f t="shared" si="124"/>
        <v xml:space="preserve"> </v>
      </c>
      <c r="V248" s="188" t="str">
        <f t="shared" si="124"/>
        <v xml:space="preserve"> </v>
      </c>
      <c r="W248" s="188" t="str">
        <f t="shared" si="124"/>
        <v xml:space="preserve"> </v>
      </c>
      <c r="X248" s="188" t="str">
        <f t="shared" si="124"/>
        <v xml:space="preserve"> </v>
      </c>
      <c r="Y248" s="188" t="str">
        <f t="shared" si="124"/>
        <v xml:space="preserve"> </v>
      </c>
      <c r="Z248" s="188" t="str">
        <f t="shared" si="124"/>
        <v xml:space="preserve"> </v>
      </c>
      <c r="AA248" s="188" t="str">
        <f t="shared" si="124"/>
        <v xml:space="preserve"> </v>
      </c>
      <c r="AB248" s="188" t="str">
        <f t="shared" si="124"/>
        <v xml:space="preserve"> </v>
      </c>
      <c r="AC248" s="188" t="str">
        <f t="shared" si="124"/>
        <v xml:space="preserve"> </v>
      </c>
      <c r="AD248" s="188" t="str">
        <f t="shared" si="124"/>
        <v xml:space="preserve"> </v>
      </c>
      <c r="AE248" s="188" t="str">
        <f t="shared" si="124"/>
        <v xml:space="preserve"> </v>
      </c>
      <c r="AF248" s="188" t="str">
        <f t="shared" si="124"/>
        <v xml:space="preserve"> </v>
      </c>
      <c r="AG248" s="188" t="str">
        <f t="shared" si="124"/>
        <v xml:space="preserve"> </v>
      </c>
    </row>
    <row r="249" spans="1:33">
      <c r="B249" s="131"/>
      <c r="C249" s="133" t="s">
        <v>145</v>
      </c>
      <c r="D249" s="137" t="s">
        <v>972</v>
      </c>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row>
    <row r="250" spans="1:33">
      <c r="B250" s="131"/>
      <c r="C250" s="133" t="s">
        <v>146</v>
      </c>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row>
    <row r="251" spans="1:33">
      <c r="B251" s="131"/>
      <c r="C251" s="133" t="s">
        <v>147</v>
      </c>
      <c r="D251" s="137"/>
      <c r="E251" s="137"/>
      <c r="F251" s="137"/>
      <c r="G251" s="137"/>
      <c r="H251" s="137"/>
      <c r="I251" s="137"/>
      <c r="J251" s="137"/>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row>
    <row r="252" spans="1:33">
      <c r="B252" s="20">
        <v>5</v>
      </c>
      <c r="C252" s="132" t="s">
        <v>148</v>
      </c>
      <c r="D252" s="188" t="str">
        <f t="shared" ref="D252:AG252" si="126">IF(COUNTIF(D249:D251,"C")&gt;=1,"A",IF(COUNTIF(D249:D251,"C")&gt;0,"P"," "))</f>
        <v xml:space="preserve"> </v>
      </c>
      <c r="E252" s="188" t="str">
        <f t="shared" si="126"/>
        <v xml:space="preserve"> </v>
      </c>
      <c r="F252" s="188" t="str">
        <f t="shared" ref="F252:S252" si="127">IF(COUNTIF(F249:F251,"C")&gt;=1,"A",IF(COUNTIF(F249:F251,"C")&gt;0,"P"," "))</f>
        <v xml:space="preserve"> </v>
      </c>
      <c r="G252" s="188" t="str">
        <f t="shared" si="127"/>
        <v xml:space="preserve"> </v>
      </c>
      <c r="H252" s="188" t="str">
        <f t="shared" si="127"/>
        <v xml:space="preserve"> </v>
      </c>
      <c r="I252" s="188" t="str">
        <f t="shared" si="127"/>
        <v xml:space="preserve"> </v>
      </c>
      <c r="J252" s="188" t="str">
        <f t="shared" si="127"/>
        <v xml:space="preserve"> </v>
      </c>
      <c r="K252" s="188" t="str">
        <f t="shared" si="127"/>
        <v xml:space="preserve"> </v>
      </c>
      <c r="L252" s="188" t="str">
        <f t="shared" si="127"/>
        <v xml:space="preserve"> </v>
      </c>
      <c r="M252" s="188" t="str">
        <f t="shared" si="127"/>
        <v xml:space="preserve"> </v>
      </c>
      <c r="N252" s="188" t="str">
        <f t="shared" si="127"/>
        <v xml:space="preserve"> </v>
      </c>
      <c r="O252" s="188" t="str">
        <f t="shared" si="127"/>
        <v xml:space="preserve"> </v>
      </c>
      <c r="P252" s="188" t="str">
        <f t="shared" si="127"/>
        <v xml:space="preserve"> </v>
      </c>
      <c r="Q252" s="188" t="str">
        <f t="shared" si="127"/>
        <v xml:space="preserve"> </v>
      </c>
      <c r="R252" s="188" t="str">
        <f t="shared" si="127"/>
        <v xml:space="preserve"> </v>
      </c>
      <c r="S252" s="188" t="str">
        <f t="shared" si="127"/>
        <v xml:space="preserve"> </v>
      </c>
      <c r="T252" s="188" t="str">
        <f t="shared" si="126"/>
        <v xml:space="preserve"> </v>
      </c>
      <c r="U252" s="188" t="str">
        <f t="shared" si="126"/>
        <v xml:space="preserve"> </v>
      </c>
      <c r="V252" s="188" t="str">
        <f t="shared" si="126"/>
        <v xml:space="preserve"> </v>
      </c>
      <c r="W252" s="188" t="str">
        <f t="shared" si="126"/>
        <v xml:space="preserve"> </v>
      </c>
      <c r="X252" s="188" t="str">
        <f t="shared" si="126"/>
        <v xml:space="preserve"> </v>
      </c>
      <c r="Y252" s="188" t="str">
        <f t="shared" si="126"/>
        <v xml:space="preserve"> </v>
      </c>
      <c r="Z252" s="188" t="str">
        <f t="shared" si="126"/>
        <v xml:space="preserve"> </v>
      </c>
      <c r="AA252" s="188" t="str">
        <f t="shared" si="126"/>
        <v xml:space="preserve"> </v>
      </c>
      <c r="AB252" s="188" t="str">
        <f t="shared" si="126"/>
        <v xml:space="preserve"> </v>
      </c>
      <c r="AC252" s="188" t="str">
        <f t="shared" si="126"/>
        <v xml:space="preserve"> </v>
      </c>
      <c r="AD252" s="188" t="str">
        <f t="shared" si="126"/>
        <v xml:space="preserve"> </v>
      </c>
      <c r="AE252" s="188" t="str">
        <f t="shared" si="126"/>
        <v xml:space="preserve"> </v>
      </c>
      <c r="AF252" s="188" t="str">
        <f t="shared" si="126"/>
        <v xml:space="preserve"> </v>
      </c>
      <c r="AG252" s="188" t="str">
        <f t="shared" si="126"/>
        <v xml:space="preserve"> </v>
      </c>
    </row>
    <row r="253" spans="1:33">
      <c r="B253" s="131"/>
      <c r="C253" s="133" t="s">
        <v>149</v>
      </c>
      <c r="D253" s="137" t="s">
        <v>972</v>
      </c>
      <c r="E253" s="137"/>
      <c r="F253" s="137"/>
      <c r="G253" s="137"/>
      <c r="H253" s="137"/>
      <c r="I253" s="137"/>
      <c r="J253" s="137"/>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row>
    <row r="254" spans="1:33">
      <c r="B254" s="131"/>
      <c r="C254" s="133" t="s">
        <v>150</v>
      </c>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row>
    <row r="255" spans="1:33" ht="13.5" thickBot="1">
      <c r="B255" s="131"/>
      <c r="C255" s="133" t="s">
        <v>151</v>
      </c>
      <c r="D255" s="137"/>
      <c r="E255" s="137"/>
      <c r="F255" s="137"/>
      <c r="G255" s="137"/>
      <c r="H255" s="137"/>
      <c r="I255" s="137"/>
      <c r="J255" s="137"/>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row>
    <row r="256" spans="1:33" ht="13.5" hidden="1" thickBot="1">
      <c r="D256" s="188" t="str">
        <f t="shared" ref="D256:AG256" si="128">IF(COUNTIF(D253:D255,"C")&gt;=1,"A",IF(COUNTIF(D253:D255,"C")&gt;0,"P"," "))</f>
        <v xml:space="preserve"> </v>
      </c>
      <c r="E256" s="188" t="str">
        <f t="shared" si="128"/>
        <v xml:space="preserve"> </v>
      </c>
      <c r="F256" s="188" t="str">
        <f t="shared" ref="F256:S256" si="129">IF(COUNTIF(F253:F255,"C")&gt;=1,"A",IF(COUNTIF(F253:F255,"C")&gt;0,"P"," "))</f>
        <v xml:space="preserve"> </v>
      </c>
      <c r="G256" s="188" t="str">
        <f t="shared" si="129"/>
        <v xml:space="preserve"> </v>
      </c>
      <c r="H256" s="188" t="str">
        <f t="shared" si="129"/>
        <v xml:space="preserve"> </v>
      </c>
      <c r="I256" s="188" t="str">
        <f t="shared" si="129"/>
        <v xml:space="preserve"> </v>
      </c>
      <c r="J256" s="188" t="str">
        <f t="shared" si="129"/>
        <v xml:space="preserve"> </v>
      </c>
      <c r="K256" s="188" t="str">
        <f t="shared" si="129"/>
        <v xml:space="preserve"> </v>
      </c>
      <c r="L256" s="188" t="str">
        <f t="shared" si="129"/>
        <v xml:space="preserve"> </v>
      </c>
      <c r="M256" s="188" t="str">
        <f t="shared" si="129"/>
        <v xml:space="preserve"> </v>
      </c>
      <c r="N256" s="188" t="str">
        <f t="shared" si="129"/>
        <v xml:space="preserve"> </v>
      </c>
      <c r="O256" s="188" t="str">
        <f t="shared" si="129"/>
        <v xml:space="preserve"> </v>
      </c>
      <c r="P256" s="188" t="str">
        <f t="shared" si="129"/>
        <v xml:space="preserve"> </v>
      </c>
      <c r="Q256" s="188" t="str">
        <f t="shared" si="129"/>
        <v xml:space="preserve"> </v>
      </c>
      <c r="R256" s="188" t="str">
        <f t="shared" si="129"/>
        <v xml:space="preserve"> </v>
      </c>
      <c r="S256" s="188" t="str">
        <f t="shared" si="129"/>
        <v xml:space="preserve"> </v>
      </c>
      <c r="T256" s="188" t="str">
        <f t="shared" si="128"/>
        <v xml:space="preserve"> </v>
      </c>
      <c r="U256" s="188" t="str">
        <f t="shared" si="128"/>
        <v xml:space="preserve"> </v>
      </c>
      <c r="V256" s="188" t="str">
        <f t="shared" si="128"/>
        <v xml:space="preserve"> </v>
      </c>
      <c r="W256" s="188" t="str">
        <f t="shared" si="128"/>
        <v xml:space="preserve"> </v>
      </c>
      <c r="X256" s="188" t="str">
        <f t="shared" si="128"/>
        <v xml:space="preserve"> </v>
      </c>
      <c r="Y256" s="188" t="str">
        <f t="shared" si="128"/>
        <v xml:space="preserve"> </v>
      </c>
      <c r="Z256" s="188" t="str">
        <f t="shared" si="128"/>
        <v xml:space="preserve"> </v>
      </c>
      <c r="AA256" s="188" t="str">
        <f t="shared" si="128"/>
        <v xml:space="preserve"> </v>
      </c>
      <c r="AB256" s="188" t="str">
        <f t="shared" si="128"/>
        <v xml:space="preserve"> </v>
      </c>
      <c r="AC256" s="188" t="str">
        <f t="shared" si="128"/>
        <v xml:space="preserve"> </v>
      </c>
      <c r="AD256" s="188" t="str">
        <f t="shared" si="128"/>
        <v xml:space="preserve"> </v>
      </c>
      <c r="AE256" s="188" t="str">
        <f t="shared" si="128"/>
        <v xml:space="preserve"> </v>
      </c>
      <c r="AF256" s="188" t="str">
        <f t="shared" si="128"/>
        <v xml:space="preserve"> </v>
      </c>
      <c r="AG256" s="188" t="str">
        <f t="shared" si="128"/>
        <v xml:space="preserve"> </v>
      </c>
    </row>
    <row r="257" spans="1:33" ht="13.5" thickBot="1">
      <c r="C257" s="44" t="s">
        <v>117</v>
      </c>
      <c r="D257" s="195" t="str">
        <f>IF(COUNTIF(D240:D256,"A")&gt;4,"C",IF(COUNTIF(D240:D256,"A")&gt;0,"P"," "))</f>
        <v xml:space="preserve"> </v>
      </c>
      <c r="E257" s="195" t="str">
        <f>IF(COUNTIF(E240:E256,"A")&gt;4,"C",IF(COUNTIF(E240:E256,"A")&gt;0,"P"," "))</f>
        <v xml:space="preserve"> </v>
      </c>
      <c r="F257" s="195" t="str">
        <f t="shared" ref="F257:S257" si="130">IF(COUNTIF(F240:F256,"A")&gt;4,"C",IF(COUNTIF(F240:F256,"A")&gt;0,"P"," "))</f>
        <v xml:space="preserve"> </v>
      </c>
      <c r="G257" s="195" t="str">
        <f t="shared" si="130"/>
        <v xml:space="preserve"> </v>
      </c>
      <c r="H257" s="195" t="str">
        <f t="shared" si="130"/>
        <v xml:space="preserve"> </v>
      </c>
      <c r="I257" s="195" t="str">
        <f t="shared" si="130"/>
        <v xml:space="preserve"> </v>
      </c>
      <c r="J257" s="195" t="str">
        <f t="shared" si="130"/>
        <v xml:space="preserve"> </v>
      </c>
      <c r="K257" s="195" t="str">
        <f t="shared" si="130"/>
        <v xml:space="preserve"> </v>
      </c>
      <c r="L257" s="195" t="str">
        <f t="shared" si="130"/>
        <v xml:space="preserve"> </v>
      </c>
      <c r="M257" s="195" t="str">
        <f t="shared" si="130"/>
        <v xml:space="preserve"> </v>
      </c>
      <c r="N257" s="195" t="str">
        <f t="shared" si="130"/>
        <v xml:space="preserve"> </v>
      </c>
      <c r="O257" s="195" t="str">
        <f t="shared" si="130"/>
        <v xml:space="preserve"> </v>
      </c>
      <c r="P257" s="195" t="str">
        <f t="shared" si="130"/>
        <v xml:space="preserve"> </v>
      </c>
      <c r="Q257" s="195" t="str">
        <f t="shared" si="130"/>
        <v xml:space="preserve"> </v>
      </c>
      <c r="R257" s="195" t="str">
        <f t="shared" si="130"/>
        <v xml:space="preserve"> </v>
      </c>
      <c r="S257" s="195" t="str">
        <f t="shared" si="130"/>
        <v xml:space="preserve"> </v>
      </c>
      <c r="T257" s="195" t="str">
        <f t="shared" ref="T257:AG257" si="131">IF(COUNTIF(T240:T256,"A")&gt;4,"C",IF(COUNTIF(T240:T256,"A")&gt;0,"P"," "))</f>
        <v xml:space="preserve"> </v>
      </c>
      <c r="U257" s="195" t="str">
        <f t="shared" si="131"/>
        <v xml:space="preserve"> </v>
      </c>
      <c r="V257" s="195" t="str">
        <f t="shared" si="131"/>
        <v xml:space="preserve"> </v>
      </c>
      <c r="W257" s="195" t="str">
        <f t="shared" si="131"/>
        <v xml:space="preserve"> </v>
      </c>
      <c r="X257" s="195" t="str">
        <f t="shared" si="131"/>
        <v xml:space="preserve"> </v>
      </c>
      <c r="Y257" s="195" t="str">
        <f t="shared" si="131"/>
        <v xml:space="preserve"> </v>
      </c>
      <c r="Z257" s="195" t="str">
        <f t="shared" si="131"/>
        <v xml:space="preserve"> </v>
      </c>
      <c r="AA257" s="195" t="str">
        <f t="shared" si="131"/>
        <v xml:space="preserve"> </v>
      </c>
      <c r="AB257" s="195" t="str">
        <f t="shared" si="131"/>
        <v xml:space="preserve"> </v>
      </c>
      <c r="AC257" s="195" t="str">
        <f t="shared" si="131"/>
        <v xml:space="preserve"> </v>
      </c>
      <c r="AD257" s="195" t="str">
        <f t="shared" si="131"/>
        <v xml:space="preserve"> </v>
      </c>
      <c r="AE257" s="195" t="str">
        <f t="shared" si="131"/>
        <v xml:space="preserve"> </v>
      </c>
      <c r="AF257" s="195" t="str">
        <f t="shared" si="131"/>
        <v xml:space="preserve"> </v>
      </c>
      <c r="AG257" s="195" t="str">
        <f t="shared" si="131"/>
        <v xml:space="preserve"> </v>
      </c>
    </row>
    <row r="258" spans="1:33" ht="15">
      <c r="B258" s="129" t="s">
        <v>319</v>
      </c>
    </row>
    <row r="259" spans="1:33">
      <c r="A259"/>
      <c r="B259" s="20">
        <v>1</v>
      </c>
      <c r="C259" s="135" t="s">
        <v>320</v>
      </c>
    </row>
    <row r="260" spans="1:33">
      <c r="B260" s="130"/>
      <c r="C260" s="133" t="s">
        <v>321</v>
      </c>
      <c r="D260" s="137"/>
      <c r="E260" s="137"/>
      <c r="F260" s="137"/>
      <c r="G260" s="137"/>
      <c r="H260" s="137"/>
      <c r="I260" s="137"/>
      <c r="J260" s="137"/>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row>
    <row r="261" spans="1:33">
      <c r="B261" s="130"/>
      <c r="C261" s="133" t="s">
        <v>322</v>
      </c>
      <c r="D261" s="137"/>
      <c r="E261" s="137"/>
      <c r="F261" s="137"/>
      <c r="G261" s="137"/>
      <c r="H261" s="137"/>
      <c r="I261" s="137"/>
      <c r="J261" s="137"/>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row>
    <row r="262" spans="1:33">
      <c r="B262" s="130"/>
      <c r="C262" s="133" t="s">
        <v>323</v>
      </c>
      <c r="D262" s="137"/>
      <c r="E262" s="137"/>
      <c r="F262" s="137"/>
      <c r="G262" s="137"/>
      <c r="H262" s="137"/>
      <c r="I262" s="137"/>
      <c r="J262" s="137"/>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row>
    <row r="263" spans="1:33">
      <c r="B263" s="20">
        <v>2</v>
      </c>
      <c r="C263" s="132" t="s">
        <v>324</v>
      </c>
      <c r="D263" s="188" t="str">
        <f t="shared" ref="D263:AG263" si="132">IF(COUNTIF(D260:D262,"C")&gt;=1,"A",IF(COUNTIF(D260:D262,"C")&gt;0,"P"," "))</f>
        <v xml:space="preserve"> </v>
      </c>
      <c r="E263" s="188" t="str">
        <f t="shared" si="132"/>
        <v xml:space="preserve"> </v>
      </c>
      <c r="F263" s="188" t="str">
        <f t="shared" ref="F263:S263" si="133">IF(COUNTIF(F260:F262,"C")&gt;=1,"A",IF(COUNTIF(F260:F262,"C")&gt;0,"P"," "))</f>
        <v xml:space="preserve"> </v>
      </c>
      <c r="G263" s="188" t="str">
        <f t="shared" si="133"/>
        <v xml:space="preserve"> </v>
      </c>
      <c r="H263" s="188" t="str">
        <f t="shared" si="133"/>
        <v xml:space="preserve"> </v>
      </c>
      <c r="I263" s="188" t="str">
        <f t="shared" si="133"/>
        <v xml:space="preserve"> </v>
      </c>
      <c r="J263" s="188" t="str">
        <f t="shared" si="133"/>
        <v xml:space="preserve"> </v>
      </c>
      <c r="K263" s="188" t="str">
        <f t="shared" si="133"/>
        <v xml:space="preserve"> </v>
      </c>
      <c r="L263" s="188" t="str">
        <f t="shared" si="133"/>
        <v xml:space="preserve"> </v>
      </c>
      <c r="M263" s="188" t="str">
        <f t="shared" si="133"/>
        <v xml:space="preserve"> </v>
      </c>
      <c r="N263" s="188" t="str">
        <f t="shared" si="133"/>
        <v xml:space="preserve"> </v>
      </c>
      <c r="O263" s="188" t="str">
        <f t="shared" si="133"/>
        <v xml:space="preserve"> </v>
      </c>
      <c r="P263" s="188" t="str">
        <f t="shared" si="133"/>
        <v xml:space="preserve"> </v>
      </c>
      <c r="Q263" s="188" t="str">
        <f t="shared" si="133"/>
        <v xml:space="preserve"> </v>
      </c>
      <c r="R263" s="188" t="str">
        <f t="shared" si="133"/>
        <v xml:space="preserve"> </v>
      </c>
      <c r="S263" s="188" t="str">
        <f t="shared" si="133"/>
        <v xml:space="preserve"> </v>
      </c>
      <c r="T263" s="188" t="str">
        <f t="shared" si="132"/>
        <v xml:space="preserve"> </v>
      </c>
      <c r="U263" s="188" t="str">
        <f t="shared" si="132"/>
        <v xml:space="preserve"> </v>
      </c>
      <c r="V263" s="188" t="str">
        <f t="shared" si="132"/>
        <v xml:space="preserve"> </v>
      </c>
      <c r="W263" s="188" t="str">
        <f t="shared" si="132"/>
        <v xml:space="preserve"> </v>
      </c>
      <c r="X263" s="188" t="str">
        <f t="shared" si="132"/>
        <v xml:space="preserve"> </v>
      </c>
      <c r="Y263" s="188" t="str">
        <f t="shared" si="132"/>
        <v xml:space="preserve"> </v>
      </c>
      <c r="Z263" s="188" t="str">
        <f t="shared" si="132"/>
        <v xml:space="preserve"> </v>
      </c>
      <c r="AA263" s="188" t="str">
        <f t="shared" si="132"/>
        <v xml:space="preserve"> </v>
      </c>
      <c r="AB263" s="188" t="str">
        <f t="shared" si="132"/>
        <v xml:space="preserve"> </v>
      </c>
      <c r="AC263" s="188" t="str">
        <f t="shared" si="132"/>
        <v xml:space="preserve"> </v>
      </c>
      <c r="AD263" s="188" t="str">
        <f t="shared" si="132"/>
        <v xml:space="preserve"> </v>
      </c>
      <c r="AE263" s="188" t="str">
        <f t="shared" si="132"/>
        <v xml:space="preserve"> </v>
      </c>
      <c r="AF263" s="188" t="str">
        <f t="shared" si="132"/>
        <v xml:space="preserve"> </v>
      </c>
      <c r="AG263" s="188" t="str">
        <f t="shared" si="132"/>
        <v xml:space="preserve"> </v>
      </c>
    </row>
    <row r="264" spans="1:33">
      <c r="B264" s="131"/>
      <c r="C264" s="133" t="s">
        <v>325</v>
      </c>
      <c r="D264" s="137"/>
      <c r="E264" s="137"/>
      <c r="F264" s="137"/>
      <c r="G264" s="137"/>
      <c r="H264" s="137"/>
      <c r="I264" s="137"/>
      <c r="J264" s="137"/>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row>
    <row r="265" spans="1:33">
      <c r="A265"/>
      <c r="B265" s="131"/>
      <c r="C265" s="133" t="s">
        <v>326</v>
      </c>
      <c r="D265" s="137"/>
      <c r="E265" s="137"/>
      <c r="F265" s="137"/>
      <c r="G265" s="137"/>
      <c r="H265" s="137"/>
      <c r="I265" s="137"/>
      <c r="J265" s="137"/>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row>
    <row r="266" spans="1:33">
      <c r="B266" s="131"/>
      <c r="C266" s="133" t="s">
        <v>327</v>
      </c>
      <c r="D266" s="137"/>
      <c r="E266" s="137"/>
      <c r="F266" s="137"/>
      <c r="G266" s="137"/>
      <c r="H266" s="137"/>
      <c r="I266" s="137"/>
      <c r="J266" s="137"/>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row>
    <row r="267" spans="1:33">
      <c r="B267" s="20">
        <v>3</v>
      </c>
      <c r="C267" s="132" t="s">
        <v>328</v>
      </c>
      <c r="D267" s="188" t="str">
        <f t="shared" ref="D267:AG267" si="134">IF(COUNTIF(D264:D266,"C")&gt;=1,"A",IF(COUNTIF(D264:D266,"C")&gt;0,"P"," "))</f>
        <v xml:space="preserve"> </v>
      </c>
      <c r="E267" s="188" t="str">
        <f t="shared" si="134"/>
        <v xml:space="preserve"> </v>
      </c>
      <c r="F267" s="188" t="str">
        <f t="shared" ref="F267:S267" si="135">IF(COUNTIF(F264:F266,"C")&gt;=1,"A",IF(COUNTIF(F264:F266,"C")&gt;0,"P"," "))</f>
        <v xml:space="preserve"> </v>
      </c>
      <c r="G267" s="188" t="str">
        <f t="shared" si="135"/>
        <v xml:space="preserve"> </v>
      </c>
      <c r="H267" s="188" t="str">
        <f t="shared" si="135"/>
        <v xml:space="preserve"> </v>
      </c>
      <c r="I267" s="188" t="str">
        <f t="shared" si="135"/>
        <v xml:space="preserve"> </v>
      </c>
      <c r="J267" s="188" t="str">
        <f t="shared" si="135"/>
        <v xml:space="preserve"> </v>
      </c>
      <c r="K267" s="188" t="str">
        <f t="shared" si="135"/>
        <v xml:space="preserve"> </v>
      </c>
      <c r="L267" s="188" t="str">
        <f t="shared" si="135"/>
        <v xml:space="preserve"> </v>
      </c>
      <c r="M267" s="188" t="str">
        <f t="shared" si="135"/>
        <v xml:space="preserve"> </v>
      </c>
      <c r="N267" s="188" t="str">
        <f t="shared" si="135"/>
        <v xml:space="preserve"> </v>
      </c>
      <c r="O267" s="188" t="str">
        <f t="shared" si="135"/>
        <v xml:space="preserve"> </v>
      </c>
      <c r="P267" s="188" t="str">
        <f t="shared" si="135"/>
        <v xml:space="preserve"> </v>
      </c>
      <c r="Q267" s="188" t="str">
        <f t="shared" si="135"/>
        <v xml:space="preserve"> </v>
      </c>
      <c r="R267" s="188" t="str">
        <f t="shared" si="135"/>
        <v xml:space="preserve"> </v>
      </c>
      <c r="S267" s="188" t="str">
        <f t="shared" si="135"/>
        <v xml:space="preserve"> </v>
      </c>
      <c r="T267" s="188" t="str">
        <f t="shared" si="134"/>
        <v xml:space="preserve"> </v>
      </c>
      <c r="U267" s="188" t="str">
        <f t="shared" si="134"/>
        <v xml:space="preserve"> </v>
      </c>
      <c r="V267" s="188" t="str">
        <f t="shared" si="134"/>
        <v xml:space="preserve"> </v>
      </c>
      <c r="W267" s="188" t="str">
        <f t="shared" si="134"/>
        <v xml:space="preserve"> </v>
      </c>
      <c r="X267" s="188" t="str">
        <f t="shared" si="134"/>
        <v xml:space="preserve"> </v>
      </c>
      <c r="Y267" s="188" t="str">
        <f t="shared" si="134"/>
        <v xml:space="preserve"> </v>
      </c>
      <c r="Z267" s="188" t="str">
        <f t="shared" si="134"/>
        <v xml:space="preserve"> </v>
      </c>
      <c r="AA267" s="188" t="str">
        <f t="shared" si="134"/>
        <v xml:space="preserve"> </v>
      </c>
      <c r="AB267" s="188" t="str">
        <f t="shared" si="134"/>
        <v xml:space="preserve"> </v>
      </c>
      <c r="AC267" s="188" t="str">
        <f t="shared" si="134"/>
        <v xml:space="preserve"> </v>
      </c>
      <c r="AD267" s="188" t="str">
        <f t="shared" si="134"/>
        <v xml:space="preserve"> </v>
      </c>
      <c r="AE267" s="188" t="str">
        <f t="shared" si="134"/>
        <v xml:space="preserve"> </v>
      </c>
      <c r="AF267" s="188" t="str">
        <f t="shared" si="134"/>
        <v xml:space="preserve"> </v>
      </c>
      <c r="AG267" s="188" t="str">
        <f t="shared" si="134"/>
        <v xml:space="preserve"> </v>
      </c>
    </row>
    <row r="268" spans="1:33">
      <c r="B268" s="131"/>
      <c r="C268" s="133" t="s">
        <v>329</v>
      </c>
      <c r="D268" s="137"/>
      <c r="E268" s="137"/>
      <c r="F268" s="137"/>
      <c r="G268" s="137"/>
      <c r="H268" s="137"/>
      <c r="I268" s="137"/>
      <c r="J268" s="137"/>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row>
    <row r="269" spans="1:33">
      <c r="B269" s="131"/>
      <c r="C269" s="133" t="s">
        <v>330</v>
      </c>
      <c r="D269" s="137"/>
      <c r="E269" s="137"/>
      <c r="F269" s="137"/>
      <c r="G269" s="137"/>
      <c r="H269" s="137"/>
      <c r="I269" s="137"/>
      <c r="J269" s="137"/>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row>
    <row r="270" spans="1:33">
      <c r="B270" s="131"/>
      <c r="C270" s="133" t="s">
        <v>331</v>
      </c>
      <c r="D270" s="137"/>
      <c r="E270" s="137"/>
      <c r="F270" s="137"/>
      <c r="G270" s="137"/>
      <c r="H270" s="137"/>
      <c r="I270" s="137"/>
      <c r="J270" s="137"/>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row>
    <row r="271" spans="1:33">
      <c r="B271" s="20">
        <v>4</v>
      </c>
      <c r="C271" s="132" t="s">
        <v>332</v>
      </c>
      <c r="D271" s="188" t="str">
        <f t="shared" ref="D271:AG271" si="136">IF(COUNTIF(D268:D270,"C")&gt;=1,"A",IF(COUNTIF(D268:D270,"C")&gt;0,"P"," "))</f>
        <v xml:space="preserve"> </v>
      </c>
      <c r="E271" s="188" t="str">
        <f t="shared" si="136"/>
        <v xml:space="preserve"> </v>
      </c>
      <c r="F271" s="188" t="str">
        <f t="shared" ref="F271:S271" si="137">IF(COUNTIF(F268:F270,"C")&gt;=1,"A",IF(COUNTIF(F268:F270,"C")&gt;0,"P"," "))</f>
        <v xml:space="preserve"> </v>
      </c>
      <c r="G271" s="188" t="str">
        <f t="shared" si="137"/>
        <v xml:space="preserve"> </v>
      </c>
      <c r="H271" s="188" t="str">
        <f t="shared" si="137"/>
        <v xml:space="preserve"> </v>
      </c>
      <c r="I271" s="188" t="str">
        <f t="shared" si="137"/>
        <v xml:space="preserve"> </v>
      </c>
      <c r="J271" s="188" t="str">
        <f t="shared" si="137"/>
        <v xml:space="preserve"> </v>
      </c>
      <c r="K271" s="188" t="str">
        <f t="shared" si="137"/>
        <v xml:space="preserve"> </v>
      </c>
      <c r="L271" s="188" t="str">
        <f t="shared" si="137"/>
        <v xml:space="preserve"> </v>
      </c>
      <c r="M271" s="188" t="str">
        <f t="shared" si="137"/>
        <v xml:space="preserve"> </v>
      </c>
      <c r="N271" s="188" t="str">
        <f t="shared" si="137"/>
        <v xml:space="preserve"> </v>
      </c>
      <c r="O271" s="188" t="str">
        <f t="shared" si="137"/>
        <v xml:space="preserve"> </v>
      </c>
      <c r="P271" s="188" t="str">
        <f t="shared" si="137"/>
        <v xml:space="preserve"> </v>
      </c>
      <c r="Q271" s="188" t="str">
        <f t="shared" si="137"/>
        <v xml:space="preserve"> </v>
      </c>
      <c r="R271" s="188" t="str">
        <f t="shared" si="137"/>
        <v xml:space="preserve"> </v>
      </c>
      <c r="S271" s="188" t="str">
        <f t="shared" si="137"/>
        <v xml:space="preserve"> </v>
      </c>
      <c r="T271" s="188" t="str">
        <f t="shared" si="136"/>
        <v xml:space="preserve"> </v>
      </c>
      <c r="U271" s="188" t="str">
        <f t="shared" si="136"/>
        <v xml:space="preserve"> </v>
      </c>
      <c r="V271" s="188" t="str">
        <f t="shared" si="136"/>
        <v xml:space="preserve"> </v>
      </c>
      <c r="W271" s="188" t="str">
        <f t="shared" si="136"/>
        <v xml:space="preserve"> </v>
      </c>
      <c r="X271" s="188" t="str">
        <f t="shared" si="136"/>
        <v xml:space="preserve"> </v>
      </c>
      <c r="Y271" s="188" t="str">
        <f t="shared" si="136"/>
        <v xml:space="preserve"> </v>
      </c>
      <c r="Z271" s="188" t="str">
        <f t="shared" si="136"/>
        <v xml:space="preserve"> </v>
      </c>
      <c r="AA271" s="188" t="str">
        <f t="shared" si="136"/>
        <v xml:space="preserve"> </v>
      </c>
      <c r="AB271" s="188" t="str">
        <f t="shared" si="136"/>
        <v xml:space="preserve"> </v>
      </c>
      <c r="AC271" s="188" t="str">
        <f t="shared" si="136"/>
        <v xml:space="preserve"> </v>
      </c>
      <c r="AD271" s="188" t="str">
        <f t="shared" si="136"/>
        <v xml:space="preserve"> </v>
      </c>
      <c r="AE271" s="188" t="str">
        <f t="shared" si="136"/>
        <v xml:space="preserve"> </v>
      </c>
      <c r="AF271" s="188" t="str">
        <f t="shared" si="136"/>
        <v xml:space="preserve"> </v>
      </c>
      <c r="AG271" s="188" t="str">
        <f t="shared" si="136"/>
        <v xml:space="preserve"> </v>
      </c>
    </row>
    <row r="272" spans="1:33">
      <c r="B272" s="131"/>
      <c r="C272" s="133" t="s">
        <v>333</v>
      </c>
      <c r="D272" s="137"/>
      <c r="E272" s="137"/>
      <c r="F272" s="137"/>
      <c r="G272" s="137"/>
      <c r="H272" s="137"/>
      <c r="I272" s="137"/>
      <c r="J272" s="137"/>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row>
    <row r="273" spans="1:33">
      <c r="B273" s="131"/>
      <c r="C273" s="133" t="s">
        <v>334</v>
      </c>
      <c r="D273" s="137"/>
      <c r="E273" s="137"/>
      <c r="F273" s="137"/>
      <c r="G273" s="137"/>
      <c r="H273" s="137"/>
      <c r="I273" s="137"/>
      <c r="J273" s="137"/>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row>
    <row r="274" spans="1:33">
      <c r="B274" s="131"/>
      <c r="C274" s="133" t="s">
        <v>335</v>
      </c>
      <c r="D274" s="137"/>
      <c r="E274" s="137"/>
      <c r="F274" s="137"/>
      <c r="G274" s="137"/>
      <c r="H274" s="137"/>
      <c r="I274" s="137"/>
      <c r="J274" s="137"/>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row>
    <row r="275" spans="1:33">
      <c r="B275" s="20">
        <v>5</v>
      </c>
      <c r="C275" s="132" t="s">
        <v>336</v>
      </c>
      <c r="D275" s="188" t="str">
        <f t="shared" ref="D275:AG275" si="138">IF(COUNTIF(D272:D274,"C")&gt;=1,"A",IF(COUNTIF(D272:D274,"C")&gt;0,"P"," "))</f>
        <v xml:space="preserve"> </v>
      </c>
      <c r="E275" s="188" t="str">
        <f t="shared" si="138"/>
        <v xml:space="preserve"> </v>
      </c>
      <c r="F275" s="188" t="str">
        <f t="shared" ref="F275:S275" si="139">IF(COUNTIF(F272:F274,"C")&gt;=1,"A",IF(COUNTIF(F272:F274,"C")&gt;0,"P"," "))</f>
        <v xml:space="preserve"> </v>
      </c>
      <c r="G275" s="188" t="str">
        <f t="shared" si="139"/>
        <v xml:space="preserve"> </v>
      </c>
      <c r="H275" s="188" t="str">
        <f t="shared" si="139"/>
        <v xml:space="preserve"> </v>
      </c>
      <c r="I275" s="188" t="str">
        <f t="shared" si="139"/>
        <v xml:space="preserve"> </v>
      </c>
      <c r="J275" s="188" t="str">
        <f t="shared" si="139"/>
        <v xml:space="preserve"> </v>
      </c>
      <c r="K275" s="188" t="str">
        <f t="shared" si="139"/>
        <v xml:space="preserve"> </v>
      </c>
      <c r="L275" s="188" t="str">
        <f t="shared" si="139"/>
        <v xml:space="preserve"> </v>
      </c>
      <c r="M275" s="188" t="str">
        <f t="shared" si="139"/>
        <v xml:space="preserve"> </v>
      </c>
      <c r="N275" s="188" t="str">
        <f t="shared" si="139"/>
        <v xml:space="preserve"> </v>
      </c>
      <c r="O275" s="188" t="str">
        <f t="shared" si="139"/>
        <v xml:space="preserve"> </v>
      </c>
      <c r="P275" s="188" t="str">
        <f t="shared" si="139"/>
        <v xml:space="preserve"> </v>
      </c>
      <c r="Q275" s="188" t="str">
        <f t="shared" si="139"/>
        <v xml:space="preserve"> </v>
      </c>
      <c r="R275" s="188" t="str">
        <f t="shared" si="139"/>
        <v xml:space="preserve"> </v>
      </c>
      <c r="S275" s="188" t="str">
        <f t="shared" si="139"/>
        <v xml:space="preserve"> </v>
      </c>
      <c r="T275" s="188" t="str">
        <f t="shared" si="138"/>
        <v xml:space="preserve"> </v>
      </c>
      <c r="U275" s="188" t="str">
        <f t="shared" si="138"/>
        <v xml:space="preserve"> </v>
      </c>
      <c r="V275" s="188" t="str">
        <f t="shared" si="138"/>
        <v xml:space="preserve"> </v>
      </c>
      <c r="W275" s="188" t="str">
        <f t="shared" si="138"/>
        <v xml:space="preserve"> </v>
      </c>
      <c r="X275" s="188" t="str">
        <f t="shared" si="138"/>
        <v xml:space="preserve"> </v>
      </c>
      <c r="Y275" s="188" t="str">
        <f t="shared" si="138"/>
        <v xml:space="preserve"> </v>
      </c>
      <c r="Z275" s="188" t="str">
        <f t="shared" si="138"/>
        <v xml:space="preserve"> </v>
      </c>
      <c r="AA275" s="188" t="str">
        <f t="shared" si="138"/>
        <v xml:space="preserve"> </v>
      </c>
      <c r="AB275" s="188" t="str">
        <f t="shared" si="138"/>
        <v xml:space="preserve"> </v>
      </c>
      <c r="AC275" s="188" t="str">
        <f t="shared" si="138"/>
        <v xml:space="preserve"> </v>
      </c>
      <c r="AD275" s="188" t="str">
        <f t="shared" si="138"/>
        <v xml:space="preserve"> </v>
      </c>
      <c r="AE275" s="188" t="str">
        <f t="shared" si="138"/>
        <v xml:space="preserve"> </v>
      </c>
      <c r="AF275" s="188" t="str">
        <f t="shared" si="138"/>
        <v xml:space="preserve"> </v>
      </c>
      <c r="AG275" s="188" t="str">
        <f t="shared" si="138"/>
        <v xml:space="preserve"> </v>
      </c>
    </row>
    <row r="276" spans="1:33">
      <c r="B276" s="131"/>
      <c r="C276" s="133" t="s">
        <v>337</v>
      </c>
      <c r="D276" s="137"/>
      <c r="E276" s="137"/>
      <c r="F276" s="137"/>
      <c r="G276" s="137"/>
      <c r="H276" s="137"/>
      <c r="I276" s="137"/>
      <c r="J276" s="137"/>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row>
    <row r="277" spans="1:33">
      <c r="B277" s="131"/>
      <c r="C277" s="133" t="s">
        <v>338</v>
      </c>
      <c r="D277" s="137"/>
      <c r="E277" s="137"/>
      <c r="F277" s="137"/>
      <c r="G277" s="137"/>
      <c r="H277" s="137"/>
      <c r="I277" s="137"/>
      <c r="J277" s="137"/>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row>
    <row r="278" spans="1:33" ht="13.5" thickBot="1">
      <c r="B278" s="131"/>
      <c r="C278" s="133" t="s">
        <v>339</v>
      </c>
      <c r="D278" s="137"/>
      <c r="E278" s="137"/>
      <c r="F278" s="137"/>
      <c r="G278" s="137"/>
      <c r="H278" s="137"/>
      <c r="I278" s="137"/>
      <c r="J278" s="137"/>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row>
    <row r="279" spans="1:33" ht="13.5" hidden="1" thickBot="1">
      <c r="D279" s="188" t="str">
        <f t="shared" ref="D279:AG279" si="140">IF(COUNTIF(D276:D278,"C")&gt;=1,"A",IF(COUNTIF(D276:D278,"C")&gt;0,"P"," "))</f>
        <v xml:space="preserve"> </v>
      </c>
      <c r="E279" s="188" t="str">
        <f t="shared" si="140"/>
        <v xml:space="preserve"> </v>
      </c>
      <c r="F279" s="188" t="str">
        <f t="shared" ref="F279:S279" si="141">IF(COUNTIF(F276:F278,"C")&gt;=1,"A",IF(COUNTIF(F276:F278,"C")&gt;0,"P"," "))</f>
        <v xml:space="preserve"> </v>
      </c>
      <c r="G279" s="188" t="str">
        <f t="shared" si="141"/>
        <v xml:space="preserve"> </v>
      </c>
      <c r="H279" s="188" t="str">
        <f t="shared" si="141"/>
        <v xml:space="preserve"> </v>
      </c>
      <c r="I279" s="188" t="str">
        <f t="shared" si="141"/>
        <v xml:space="preserve"> </v>
      </c>
      <c r="J279" s="188" t="str">
        <f t="shared" si="141"/>
        <v xml:space="preserve"> </v>
      </c>
      <c r="K279" s="188" t="str">
        <f t="shared" si="141"/>
        <v xml:space="preserve"> </v>
      </c>
      <c r="L279" s="188" t="str">
        <f t="shared" si="141"/>
        <v xml:space="preserve"> </v>
      </c>
      <c r="M279" s="188" t="str">
        <f t="shared" si="141"/>
        <v xml:space="preserve"> </v>
      </c>
      <c r="N279" s="188" t="str">
        <f t="shared" si="141"/>
        <v xml:space="preserve"> </v>
      </c>
      <c r="O279" s="188" t="str">
        <f t="shared" si="141"/>
        <v xml:space="preserve"> </v>
      </c>
      <c r="P279" s="188" t="str">
        <f t="shared" si="141"/>
        <v xml:space="preserve"> </v>
      </c>
      <c r="Q279" s="188" t="str">
        <f t="shared" si="141"/>
        <v xml:space="preserve"> </v>
      </c>
      <c r="R279" s="188" t="str">
        <f t="shared" si="141"/>
        <v xml:space="preserve"> </v>
      </c>
      <c r="S279" s="188" t="str">
        <f t="shared" si="141"/>
        <v xml:space="preserve"> </v>
      </c>
      <c r="T279" s="188" t="str">
        <f t="shared" si="140"/>
        <v xml:space="preserve"> </v>
      </c>
      <c r="U279" s="188" t="str">
        <f t="shared" si="140"/>
        <v xml:space="preserve"> </v>
      </c>
      <c r="V279" s="188" t="str">
        <f t="shared" si="140"/>
        <v xml:space="preserve"> </v>
      </c>
      <c r="W279" s="188" t="str">
        <f t="shared" si="140"/>
        <v xml:space="preserve"> </v>
      </c>
      <c r="X279" s="188" t="str">
        <f t="shared" si="140"/>
        <v xml:space="preserve"> </v>
      </c>
      <c r="Y279" s="188" t="str">
        <f t="shared" si="140"/>
        <v xml:space="preserve"> </v>
      </c>
      <c r="Z279" s="188" t="str">
        <f t="shared" si="140"/>
        <v xml:space="preserve"> </v>
      </c>
      <c r="AA279" s="188" t="str">
        <f t="shared" si="140"/>
        <v xml:space="preserve"> </v>
      </c>
      <c r="AB279" s="188" t="str">
        <f t="shared" si="140"/>
        <v xml:space="preserve"> </v>
      </c>
      <c r="AC279" s="188" t="str">
        <f t="shared" si="140"/>
        <v xml:space="preserve"> </v>
      </c>
      <c r="AD279" s="188" t="str">
        <f t="shared" si="140"/>
        <v xml:space="preserve"> </v>
      </c>
      <c r="AE279" s="188" t="str">
        <f t="shared" si="140"/>
        <v xml:space="preserve"> </v>
      </c>
      <c r="AF279" s="188" t="str">
        <f t="shared" si="140"/>
        <v xml:space="preserve"> </v>
      </c>
      <c r="AG279" s="188" t="str">
        <f t="shared" si="140"/>
        <v xml:space="preserve"> </v>
      </c>
    </row>
    <row r="280" spans="1:33" ht="13.5" thickBot="1">
      <c r="C280" s="44" t="s">
        <v>117</v>
      </c>
      <c r="D280" s="195" t="str">
        <f>IF(COUNTIF(D263:D279,"A")&gt;4,"C",IF(COUNTIF(D263:D279,"A")&gt;0,"P"," "))</f>
        <v xml:space="preserve"> </v>
      </c>
      <c r="E280" s="195" t="str">
        <f>IF(COUNTIF(E263:E279,"A")&gt;4,"C",IF(COUNTIF(E263:E279,"A")&gt;0,"P"," "))</f>
        <v xml:space="preserve"> </v>
      </c>
      <c r="F280" s="195" t="str">
        <f t="shared" ref="F280:S280" si="142">IF(COUNTIF(F263:F279,"A")&gt;4,"C",IF(COUNTIF(F263:F279,"A")&gt;0,"P"," "))</f>
        <v xml:space="preserve"> </v>
      </c>
      <c r="G280" s="195" t="str">
        <f t="shared" si="142"/>
        <v xml:space="preserve"> </v>
      </c>
      <c r="H280" s="195" t="str">
        <f t="shared" si="142"/>
        <v xml:space="preserve"> </v>
      </c>
      <c r="I280" s="195" t="str">
        <f t="shared" si="142"/>
        <v xml:space="preserve"> </v>
      </c>
      <c r="J280" s="195" t="str">
        <f t="shared" si="142"/>
        <v xml:space="preserve"> </v>
      </c>
      <c r="K280" s="195" t="str">
        <f t="shared" si="142"/>
        <v xml:space="preserve"> </v>
      </c>
      <c r="L280" s="195" t="str">
        <f t="shared" si="142"/>
        <v xml:space="preserve"> </v>
      </c>
      <c r="M280" s="195" t="str">
        <f t="shared" si="142"/>
        <v xml:space="preserve"> </v>
      </c>
      <c r="N280" s="195" t="str">
        <f t="shared" si="142"/>
        <v xml:space="preserve"> </v>
      </c>
      <c r="O280" s="195" t="str">
        <f t="shared" si="142"/>
        <v xml:space="preserve"> </v>
      </c>
      <c r="P280" s="195" t="str">
        <f t="shared" si="142"/>
        <v xml:space="preserve"> </v>
      </c>
      <c r="Q280" s="195" t="str">
        <f t="shared" si="142"/>
        <v xml:space="preserve"> </v>
      </c>
      <c r="R280" s="195" t="str">
        <f t="shared" si="142"/>
        <v xml:space="preserve"> </v>
      </c>
      <c r="S280" s="195" t="str">
        <f t="shared" si="142"/>
        <v xml:space="preserve"> </v>
      </c>
      <c r="T280" s="195" t="str">
        <f t="shared" ref="T280:AG280" si="143">IF(COUNTIF(T263:T279,"A")&gt;4,"C",IF(COUNTIF(T263:T279,"A")&gt;0,"P"," "))</f>
        <v xml:space="preserve"> </v>
      </c>
      <c r="U280" s="195" t="str">
        <f t="shared" si="143"/>
        <v xml:space="preserve"> </v>
      </c>
      <c r="V280" s="195" t="str">
        <f t="shared" si="143"/>
        <v xml:space="preserve"> </v>
      </c>
      <c r="W280" s="195" t="str">
        <f t="shared" si="143"/>
        <v xml:space="preserve"> </v>
      </c>
      <c r="X280" s="195" t="str">
        <f t="shared" si="143"/>
        <v xml:space="preserve"> </v>
      </c>
      <c r="Y280" s="195" t="str">
        <f t="shared" si="143"/>
        <v xml:space="preserve"> </v>
      </c>
      <c r="Z280" s="195" t="str">
        <f t="shared" si="143"/>
        <v xml:space="preserve"> </v>
      </c>
      <c r="AA280" s="195" t="str">
        <f t="shared" si="143"/>
        <v xml:space="preserve"> </v>
      </c>
      <c r="AB280" s="195" t="str">
        <f t="shared" si="143"/>
        <v xml:space="preserve"> </v>
      </c>
      <c r="AC280" s="195" t="str">
        <f t="shared" si="143"/>
        <v xml:space="preserve"> </v>
      </c>
      <c r="AD280" s="195" t="str">
        <f t="shared" si="143"/>
        <v xml:space="preserve"> </v>
      </c>
      <c r="AE280" s="195" t="str">
        <f t="shared" si="143"/>
        <v xml:space="preserve"> </v>
      </c>
      <c r="AF280" s="195" t="str">
        <f t="shared" si="143"/>
        <v xml:space="preserve"> </v>
      </c>
      <c r="AG280" s="195" t="str">
        <f t="shared" si="143"/>
        <v xml:space="preserve"> </v>
      </c>
    </row>
    <row r="281" spans="1:33" ht="15">
      <c r="B281" s="129" t="s">
        <v>340</v>
      </c>
    </row>
    <row r="282" spans="1:33">
      <c r="A282"/>
      <c r="B282" s="20">
        <v>1</v>
      </c>
      <c r="C282" s="135" t="s">
        <v>341</v>
      </c>
    </row>
    <row r="283" spans="1:33">
      <c r="B283" s="130"/>
      <c r="C283" s="133" t="s">
        <v>342</v>
      </c>
      <c r="D283" s="137"/>
      <c r="E283" s="137"/>
      <c r="F283" s="137"/>
      <c r="G283" s="137"/>
      <c r="H283" s="137"/>
      <c r="I283" s="137"/>
      <c r="J283" s="137"/>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row>
    <row r="284" spans="1:33">
      <c r="B284" s="20">
        <v>2</v>
      </c>
      <c r="C284" s="132" t="s">
        <v>343</v>
      </c>
      <c r="D284" s="188" t="str">
        <f t="shared" ref="D284:AG284" si="144">IF(COUNTIF(D283:D283,"C")&gt;=1,"A",IF(COUNTIF(D283:D283,"C")&gt;0,"P"," "))</f>
        <v xml:space="preserve"> </v>
      </c>
      <c r="E284" s="188" t="str">
        <f t="shared" si="144"/>
        <v xml:space="preserve"> </v>
      </c>
      <c r="F284" s="188" t="str">
        <f t="shared" ref="F284:S284" si="145">IF(COUNTIF(F283:F283,"C")&gt;=1,"A",IF(COUNTIF(F283:F283,"C")&gt;0,"P"," "))</f>
        <v xml:space="preserve"> </v>
      </c>
      <c r="G284" s="188" t="str">
        <f t="shared" si="145"/>
        <v xml:space="preserve"> </v>
      </c>
      <c r="H284" s="188" t="str">
        <f t="shared" si="145"/>
        <v xml:space="preserve"> </v>
      </c>
      <c r="I284" s="188" t="str">
        <f t="shared" si="145"/>
        <v xml:space="preserve"> </v>
      </c>
      <c r="J284" s="188" t="str">
        <f t="shared" si="145"/>
        <v xml:space="preserve"> </v>
      </c>
      <c r="K284" s="188" t="str">
        <f t="shared" si="145"/>
        <v xml:space="preserve"> </v>
      </c>
      <c r="L284" s="188" t="str">
        <f t="shared" si="145"/>
        <v xml:space="preserve"> </v>
      </c>
      <c r="M284" s="188" t="str">
        <f t="shared" si="145"/>
        <v xml:space="preserve"> </v>
      </c>
      <c r="N284" s="188" t="str">
        <f t="shared" si="145"/>
        <v xml:space="preserve"> </v>
      </c>
      <c r="O284" s="188" t="str">
        <f t="shared" si="145"/>
        <v xml:space="preserve"> </v>
      </c>
      <c r="P284" s="188" t="str">
        <f t="shared" si="145"/>
        <v xml:space="preserve"> </v>
      </c>
      <c r="Q284" s="188" t="str">
        <f t="shared" si="145"/>
        <v xml:space="preserve"> </v>
      </c>
      <c r="R284" s="188" t="str">
        <f t="shared" si="145"/>
        <v xml:space="preserve"> </v>
      </c>
      <c r="S284" s="188" t="str">
        <f t="shared" si="145"/>
        <v xml:space="preserve"> </v>
      </c>
      <c r="T284" s="188" t="str">
        <f t="shared" si="144"/>
        <v xml:space="preserve"> </v>
      </c>
      <c r="U284" s="188" t="str">
        <f t="shared" si="144"/>
        <v xml:space="preserve"> </v>
      </c>
      <c r="V284" s="188" t="str">
        <f t="shared" si="144"/>
        <v xml:space="preserve"> </v>
      </c>
      <c r="W284" s="188" t="str">
        <f t="shared" si="144"/>
        <v xml:space="preserve"> </v>
      </c>
      <c r="X284" s="188" t="str">
        <f t="shared" si="144"/>
        <v xml:space="preserve"> </v>
      </c>
      <c r="Y284" s="188" t="str">
        <f t="shared" si="144"/>
        <v xml:space="preserve"> </v>
      </c>
      <c r="Z284" s="188" t="str">
        <f t="shared" si="144"/>
        <v xml:space="preserve"> </v>
      </c>
      <c r="AA284" s="188" t="str">
        <f t="shared" si="144"/>
        <v xml:space="preserve"> </v>
      </c>
      <c r="AB284" s="188" t="str">
        <f t="shared" si="144"/>
        <v xml:space="preserve"> </v>
      </c>
      <c r="AC284" s="188" t="str">
        <f t="shared" si="144"/>
        <v xml:space="preserve"> </v>
      </c>
      <c r="AD284" s="188" t="str">
        <f t="shared" si="144"/>
        <v xml:space="preserve"> </v>
      </c>
      <c r="AE284" s="188" t="str">
        <f t="shared" si="144"/>
        <v xml:space="preserve"> </v>
      </c>
      <c r="AF284" s="188" t="str">
        <f t="shared" si="144"/>
        <v xml:space="preserve"> </v>
      </c>
      <c r="AG284" s="188" t="str">
        <f t="shared" si="144"/>
        <v xml:space="preserve"> </v>
      </c>
    </row>
    <row r="285" spans="1:33">
      <c r="B285" s="131"/>
      <c r="C285" s="133" t="s">
        <v>344</v>
      </c>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row>
    <row r="286" spans="1:33">
      <c r="B286" s="20">
        <v>3</v>
      </c>
      <c r="C286" s="132" t="s">
        <v>345</v>
      </c>
      <c r="D286" s="188" t="str">
        <f t="shared" ref="D286:AG286" si="146">IF(COUNTIF(D285:D285,"C")&gt;=1,"A",IF(COUNTIF(D285:D285,"C")&gt;0,"P"," "))</f>
        <v xml:space="preserve"> </v>
      </c>
      <c r="E286" s="188" t="str">
        <f t="shared" si="146"/>
        <v xml:space="preserve"> </v>
      </c>
      <c r="F286" s="188" t="str">
        <f t="shared" ref="F286:S286" si="147">IF(COUNTIF(F285:F285,"C")&gt;=1,"A",IF(COUNTIF(F285:F285,"C")&gt;0,"P"," "))</f>
        <v xml:space="preserve"> </v>
      </c>
      <c r="G286" s="188" t="str">
        <f t="shared" si="147"/>
        <v xml:space="preserve"> </v>
      </c>
      <c r="H286" s="188" t="str">
        <f t="shared" si="147"/>
        <v xml:space="preserve"> </v>
      </c>
      <c r="I286" s="188" t="str">
        <f t="shared" si="147"/>
        <v xml:space="preserve"> </v>
      </c>
      <c r="J286" s="188" t="str">
        <f t="shared" si="147"/>
        <v xml:space="preserve"> </v>
      </c>
      <c r="K286" s="188" t="str">
        <f t="shared" si="147"/>
        <v xml:space="preserve"> </v>
      </c>
      <c r="L286" s="188" t="str">
        <f t="shared" si="147"/>
        <v xml:space="preserve"> </v>
      </c>
      <c r="M286" s="188" t="str">
        <f t="shared" si="147"/>
        <v xml:space="preserve"> </v>
      </c>
      <c r="N286" s="188" t="str">
        <f t="shared" si="147"/>
        <v xml:space="preserve"> </v>
      </c>
      <c r="O286" s="188" t="str">
        <f t="shared" si="147"/>
        <v xml:space="preserve"> </v>
      </c>
      <c r="P286" s="188" t="str">
        <f t="shared" si="147"/>
        <v xml:space="preserve"> </v>
      </c>
      <c r="Q286" s="188" t="str">
        <f t="shared" si="147"/>
        <v xml:space="preserve"> </v>
      </c>
      <c r="R286" s="188" t="str">
        <f t="shared" si="147"/>
        <v xml:space="preserve"> </v>
      </c>
      <c r="S286" s="188" t="str">
        <f t="shared" si="147"/>
        <v xml:space="preserve"> </v>
      </c>
      <c r="T286" s="188" t="str">
        <f t="shared" si="146"/>
        <v xml:space="preserve"> </v>
      </c>
      <c r="U286" s="188" t="str">
        <f t="shared" si="146"/>
        <v xml:space="preserve"> </v>
      </c>
      <c r="V286" s="188" t="str">
        <f t="shared" si="146"/>
        <v xml:space="preserve"> </v>
      </c>
      <c r="W286" s="188" t="str">
        <f t="shared" si="146"/>
        <v xml:space="preserve"> </v>
      </c>
      <c r="X286" s="188" t="str">
        <f t="shared" si="146"/>
        <v xml:space="preserve"> </v>
      </c>
      <c r="Y286" s="188" t="str">
        <f t="shared" si="146"/>
        <v xml:space="preserve"> </v>
      </c>
      <c r="Z286" s="188" t="str">
        <f t="shared" si="146"/>
        <v xml:space="preserve"> </v>
      </c>
      <c r="AA286" s="188" t="str">
        <f t="shared" si="146"/>
        <v xml:space="preserve"> </v>
      </c>
      <c r="AB286" s="188" t="str">
        <f t="shared" si="146"/>
        <v xml:space="preserve"> </v>
      </c>
      <c r="AC286" s="188" t="str">
        <f t="shared" si="146"/>
        <v xml:space="preserve"> </v>
      </c>
      <c r="AD286" s="188" t="str">
        <f t="shared" si="146"/>
        <v xml:space="preserve"> </v>
      </c>
      <c r="AE286" s="188" t="str">
        <f t="shared" si="146"/>
        <v xml:space="preserve"> </v>
      </c>
      <c r="AF286" s="188" t="str">
        <f t="shared" si="146"/>
        <v xml:space="preserve"> </v>
      </c>
      <c r="AG286" s="188" t="str">
        <f t="shared" si="146"/>
        <v xml:space="preserve"> </v>
      </c>
    </row>
    <row r="287" spans="1:33">
      <c r="B287" s="131"/>
      <c r="C287" s="133" t="s">
        <v>346</v>
      </c>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row>
    <row r="288" spans="1:33">
      <c r="B288" s="20">
        <v>4</v>
      </c>
      <c r="C288" s="132" t="s">
        <v>347</v>
      </c>
      <c r="D288" s="188" t="str">
        <f t="shared" ref="D288:AG288" si="148">IF(COUNTIF(D287:D287,"C")&gt;=1,"A",IF(COUNTIF(D287:D287,"C")&gt;0,"P"," "))</f>
        <v xml:space="preserve"> </v>
      </c>
      <c r="E288" s="188" t="str">
        <f t="shared" si="148"/>
        <v xml:space="preserve"> </v>
      </c>
      <c r="F288" s="188" t="str">
        <f t="shared" ref="F288:S288" si="149">IF(COUNTIF(F287:F287,"C")&gt;=1,"A",IF(COUNTIF(F287:F287,"C")&gt;0,"P"," "))</f>
        <v xml:space="preserve"> </v>
      </c>
      <c r="G288" s="188" t="str">
        <f t="shared" si="149"/>
        <v xml:space="preserve"> </v>
      </c>
      <c r="H288" s="188" t="str">
        <f t="shared" si="149"/>
        <v xml:space="preserve"> </v>
      </c>
      <c r="I288" s="188" t="str">
        <f t="shared" si="149"/>
        <v xml:space="preserve"> </v>
      </c>
      <c r="J288" s="188" t="str">
        <f t="shared" si="149"/>
        <v xml:space="preserve"> </v>
      </c>
      <c r="K288" s="188" t="str">
        <f t="shared" si="149"/>
        <v xml:space="preserve"> </v>
      </c>
      <c r="L288" s="188" t="str">
        <f t="shared" si="149"/>
        <v xml:space="preserve"> </v>
      </c>
      <c r="M288" s="188" t="str">
        <f t="shared" si="149"/>
        <v xml:space="preserve"> </v>
      </c>
      <c r="N288" s="188" t="str">
        <f t="shared" si="149"/>
        <v xml:space="preserve"> </v>
      </c>
      <c r="O288" s="188" t="str">
        <f t="shared" si="149"/>
        <v xml:space="preserve"> </v>
      </c>
      <c r="P288" s="188" t="str">
        <f t="shared" si="149"/>
        <v xml:space="preserve"> </v>
      </c>
      <c r="Q288" s="188" t="str">
        <f t="shared" si="149"/>
        <v xml:space="preserve"> </v>
      </c>
      <c r="R288" s="188" t="str">
        <f t="shared" si="149"/>
        <v xml:space="preserve"> </v>
      </c>
      <c r="S288" s="188" t="str">
        <f t="shared" si="149"/>
        <v xml:space="preserve"> </v>
      </c>
      <c r="T288" s="188" t="str">
        <f t="shared" si="148"/>
        <v xml:space="preserve"> </v>
      </c>
      <c r="U288" s="188" t="str">
        <f t="shared" si="148"/>
        <v xml:space="preserve"> </v>
      </c>
      <c r="V288" s="188" t="str">
        <f t="shared" si="148"/>
        <v xml:space="preserve"> </v>
      </c>
      <c r="W288" s="188" t="str">
        <f t="shared" si="148"/>
        <v xml:space="preserve"> </v>
      </c>
      <c r="X288" s="188" t="str">
        <f t="shared" si="148"/>
        <v xml:space="preserve"> </v>
      </c>
      <c r="Y288" s="188" t="str">
        <f t="shared" si="148"/>
        <v xml:space="preserve"> </v>
      </c>
      <c r="Z288" s="188" t="str">
        <f t="shared" si="148"/>
        <v xml:space="preserve"> </v>
      </c>
      <c r="AA288" s="188" t="str">
        <f t="shared" si="148"/>
        <v xml:space="preserve"> </v>
      </c>
      <c r="AB288" s="188" t="str">
        <f t="shared" si="148"/>
        <v xml:space="preserve"> </v>
      </c>
      <c r="AC288" s="188" t="str">
        <f t="shared" si="148"/>
        <v xml:space="preserve"> </v>
      </c>
      <c r="AD288" s="188" t="str">
        <f t="shared" si="148"/>
        <v xml:space="preserve"> </v>
      </c>
      <c r="AE288" s="188" t="str">
        <f t="shared" si="148"/>
        <v xml:space="preserve"> </v>
      </c>
      <c r="AF288" s="188" t="str">
        <f t="shared" si="148"/>
        <v xml:space="preserve"> </v>
      </c>
      <c r="AG288" s="188" t="str">
        <f t="shared" si="148"/>
        <v xml:space="preserve"> </v>
      </c>
    </row>
    <row r="289" spans="1:33">
      <c r="B289" s="131"/>
      <c r="C289" s="133" t="s">
        <v>348</v>
      </c>
      <c r="D289" s="137"/>
      <c r="E289" s="137"/>
      <c r="F289" s="137"/>
      <c r="G289" s="137"/>
      <c r="H289" s="137"/>
      <c r="I289" s="137"/>
      <c r="J289" s="137"/>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row>
    <row r="290" spans="1:33">
      <c r="B290" s="20">
        <v>5</v>
      </c>
      <c r="C290" s="132" t="s">
        <v>349</v>
      </c>
      <c r="D290" s="188" t="str">
        <f t="shared" ref="D290:AG290" si="150">IF(COUNTIF(D289:D289,"C")&gt;=1,"A",IF(COUNTIF(D289:D289,"C")&gt;0,"P"," "))</f>
        <v xml:space="preserve"> </v>
      </c>
      <c r="E290" s="188" t="str">
        <f t="shared" si="150"/>
        <v xml:space="preserve"> </v>
      </c>
      <c r="F290" s="188" t="str">
        <f t="shared" ref="F290:S290" si="151">IF(COUNTIF(F289:F289,"C")&gt;=1,"A",IF(COUNTIF(F289:F289,"C")&gt;0,"P"," "))</f>
        <v xml:space="preserve"> </v>
      </c>
      <c r="G290" s="188" t="str">
        <f t="shared" si="151"/>
        <v xml:space="preserve"> </v>
      </c>
      <c r="H290" s="188" t="str">
        <f t="shared" si="151"/>
        <v xml:space="preserve"> </v>
      </c>
      <c r="I290" s="188" t="str">
        <f t="shared" si="151"/>
        <v xml:space="preserve"> </v>
      </c>
      <c r="J290" s="188" t="str">
        <f t="shared" si="151"/>
        <v xml:space="preserve"> </v>
      </c>
      <c r="K290" s="188" t="str">
        <f t="shared" si="151"/>
        <v xml:space="preserve"> </v>
      </c>
      <c r="L290" s="188" t="str">
        <f t="shared" si="151"/>
        <v xml:space="preserve"> </v>
      </c>
      <c r="M290" s="188" t="str">
        <f t="shared" si="151"/>
        <v xml:space="preserve"> </v>
      </c>
      <c r="N290" s="188" t="str">
        <f t="shared" si="151"/>
        <v xml:space="preserve"> </v>
      </c>
      <c r="O290" s="188" t="str">
        <f t="shared" si="151"/>
        <v xml:space="preserve"> </v>
      </c>
      <c r="P290" s="188" t="str">
        <f t="shared" si="151"/>
        <v xml:space="preserve"> </v>
      </c>
      <c r="Q290" s="188" t="str">
        <f t="shared" si="151"/>
        <v xml:space="preserve"> </v>
      </c>
      <c r="R290" s="188" t="str">
        <f t="shared" si="151"/>
        <v xml:space="preserve"> </v>
      </c>
      <c r="S290" s="188" t="str">
        <f t="shared" si="151"/>
        <v xml:space="preserve"> </v>
      </c>
      <c r="T290" s="188" t="str">
        <f t="shared" si="150"/>
        <v xml:space="preserve"> </v>
      </c>
      <c r="U290" s="188" t="str">
        <f t="shared" si="150"/>
        <v xml:space="preserve"> </v>
      </c>
      <c r="V290" s="188" t="str">
        <f t="shared" si="150"/>
        <v xml:space="preserve"> </v>
      </c>
      <c r="W290" s="188" t="str">
        <f t="shared" si="150"/>
        <v xml:space="preserve"> </v>
      </c>
      <c r="X290" s="188" t="str">
        <f t="shared" si="150"/>
        <v xml:space="preserve"> </v>
      </c>
      <c r="Y290" s="188" t="str">
        <f t="shared" si="150"/>
        <v xml:space="preserve"> </v>
      </c>
      <c r="Z290" s="188" t="str">
        <f t="shared" si="150"/>
        <v xml:space="preserve"> </v>
      </c>
      <c r="AA290" s="188" t="str">
        <f t="shared" si="150"/>
        <v xml:space="preserve"> </v>
      </c>
      <c r="AB290" s="188" t="str">
        <f t="shared" si="150"/>
        <v xml:space="preserve"> </v>
      </c>
      <c r="AC290" s="188" t="str">
        <f t="shared" si="150"/>
        <v xml:space="preserve"> </v>
      </c>
      <c r="AD290" s="188" t="str">
        <f t="shared" si="150"/>
        <v xml:space="preserve"> </v>
      </c>
      <c r="AE290" s="188" t="str">
        <f t="shared" si="150"/>
        <v xml:space="preserve"> </v>
      </c>
      <c r="AF290" s="188" t="str">
        <f t="shared" si="150"/>
        <v xml:space="preserve"> </v>
      </c>
      <c r="AG290" s="188" t="str">
        <f t="shared" si="150"/>
        <v xml:space="preserve"> </v>
      </c>
    </row>
    <row r="291" spans="1:33" ht="13.5" thickBot="1">
      <c r="B291" s="131"/>
      <c r="C291" s="133" t="s">
        <v>350</v>
      </c>
      <c r="D291" s="137"/>
      <c r="E291" s="137"/>
      <c r="F291" s="137"/>
      <c r="G291" s="137"/>
      <c r="H291" s="137"/>
      <c r="I291" s="137"/>
      <c r="J291" s="137"/>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row>
    <row r="292" spans="1:33" ht="13.5" hidden="1" thickBot="1">
      <c r="D292" s="188" t="str">
        <f t="shared" ref="D292:AG292" si="152">IF(COUNTIF(D291:D291,"C")&gt;=1,"A",IF(COUNTIF(D291:D291,"C")&gt;0,"P"," "))</f>
        <v xml:space="preserve"> </v>
      </c>
      <c r="E292" s="188" t="str">
        <f t="shared" si="152"/>
        <v xml:space="preserve"> </v>
      </c>
      <c r="F292" s="188" t="str">
        <f t="shared" ref="F292:S292" si="153">IF(COUNTIF(F291:F291,"C")&gt;=1,"A",IF(COUNTIF(F291:F291,"C")&gt;0,"P"," "))</f>
        <v xml:space="preserve"> </v>
      </c>
      <c r="G292" s="188" t="str">
        <f t="shared" si="153"/>
        <v xml:space="preserve"> </v>
      </c>
      <c r="H292" s="188" t="str">
        <f t="shared" si="153"/>
        <v xml:space="preserve"> </v>
      </c>
      <c r="I292" s="188" t="str">
        <f t="shared" si="153"/>
        <v xml:space="preserve"> </v>
      </c>
      <c r="J292" s="188" t="str">
        <f t="shared" si="153"/>
        <v xml:space="preserve"> </v>
      </c>
      <c r="K292" s="188" t="str">
        <f t="shared" si="153"/>
        <v xml:space="preserve"> </v>
      </c>
      <c r="L292" s="188" t="str">
        <f t="shared" si="153"/>
        <v xml:space="preserve"> </v>
      </c>
      <c r="M292" s="188" t="str">
        <f t="shared" si="153"/>
        <v xml:space="preserve"> </v>
      </c>
      <c r="N292" s="188" t="str">
        <f t="shared" si="153"/>
        <v xml:space="preserve"> </v>
      </c>
      <c r="O292" s="188" t="str">
        <f t="shared" si="153"/>
        <v xml:space="preserve"> </v>
      </c>
      <c r="P292" s="188" t="str">
        <f t="shared" si="153"/>
        <v xml:space="preserve"> </v>
      </c>
      <c r="Q292" s="188" t="str">
        <f t="shared" si="153"/>
        <v xml:space="preserve"> </v>
      </c>
      <c r="R292" s="188" t="str">
        <f t="shared" si="153"/>
        <v xml:space="preserve"> </v>
      </c>
      <c r="S292" s="188" t="str">
        <f t="shared" si="153"/>
        <v xml:space="preserve"> </v>
      </c>
      <c r="T292" s="188" t="str">
        <f t="shared" si="152"/>
        <v xml:space="preserve"> </v>
      </c>
      <c r="U292" s="188" t="str">
        <f t="shared" si="152"/>
        <v xml:space="preserve"> </v>
      </c>
      <c r="V292" s="188" t="str">
        <f t="shared" si="152"/>
        <v xml:space="preserve"> </v>
      </c>
      <c r="W292" s="188" t="str">
        <f t="shared" si="152"/>
        <v xml:space="preserve"> </v>
      </c>
      <c r="X292" s="188" t="str">
        <f t="shared" si="152"/>
        <v xml:space="preserve"> </v>
      </c>
      <c r="Y292" s="188" t="str">
        <f t="shared" si="152"/>
        <v xml:space="preserve"> </v>
      </c>
      <c r="Z292" s="188" t="str">
        <f t="shared" si="152"/>
        <v xml:space="preserve"> </v>
      </c>
      <c r="AA292" s="188" t="str">
        <f t="shared" si="152"/>
        <v xml:space="preserve"> </v>
      </c>
      <c r="AB292" s="188" t="str">
        <f t="shared" si="152"/>
        <v xml:space="preserve"> </v>
      </c>
      <c r="AC292" s="188" t="str">
        <f t="shared" si="152"/>
        <v xml:space="preserve"> </v>
      </c>
      <c r="AD292" s="188" t="str">
        <f t="shared" si="152"/>
        <v xml:space="preserve"> </v>
      </c>
      <c r="AE292" s="188" t="str">
        <f t="shared" si="152"/>
        <v xml:space="preserve"> </v>
      </c>
      <c r="AF292" s="188" t="str">
        <f t="shared" si="152"/>
        <v xml:space="preserve"> </v>
      </c>
      <c r="AG292" s="188" t="str">
        <f t="shared" si="152"/>
        <v xml:space="preserve"> </v>
      </c>
    </row>
    <row r="293" spans="1:33" ht="13.5" thickBot="1">
      <c r="C293" s="44" t="s">
        <v>117</v>
      </c>
      <c r="D293" s="195" t="str">
        <f>IF(COUNTIF(D283:D292,"A")&gt;4,"C",IF(COUNTIF(D283:D292,"A")&gt;0,"P"," "))</f>
        <v xml:space="preserve"> </v>
      </c>
      <c r="E293" s="195" t="str">
        <f>IF(COUNTIF(E283:E292,"A")&gt;4,"C",IF(COUNTIF(E283:E292,"A")&gt;0,"P"," "))</f>
        <v xml:space="preserve"> </v>
      </c>
      <c r="F293" s="195" t="str">
        <f t="shared" ref="F293:S293" si="154">IF(COUNTIF(F283:F292,"A")&gt;4,"C",IF(COUNTIF(F283:F292,"A")&gt;0,"P"," "))</f>
        <v xml:space="preserve"> </v>
      </c>
      <c r="G293" s="195" t="str">
        <f t="shared" si="154"/>
        <v xml:space="preserve"> </v>
      </c>
      <c r="H293" s="195" t="str">
        <f t="shared" si="154"/>
        <v xml:space="preserve"> </v>
      </c>
      <c r="I293" s="195" t="str">
        <f t="shared" si="154"/>
        <v xml:space="preserve"> </v>
      </c>
      <c r="J293" s="195" t="str">
        <f t="shared" si="154"/>
        <v xml:space="preserve"> </v>
      </c>
      <c r="K293" s="195" t="str">
        <f t="shared" si="154"/>
        <v xml:space="preserve"> </v>
      </c>
      <c r="L293" s="195" t="str">
        <f t="shared" si="154"/>
        <v xml:space="preserve"> </v>
      </c>
      <c r="M293" s="195" t="str">
        <f t="shared" si="154"/>
        <v xml:space="preserve"> </v>
      </c>
      <c r="N293" s="195" t="str">
        <f t="shared" si="154"/>
        <v xml:space="preserve"> </v>
      </c>
      <c r="O293" s="195" t="str">
        <f t="shared" si="154"/>
        <v xml:space="preserve"> </v>
      </c>
      <c r="P293" s="195" t="str">
        <f t="shared" si="154"/>
        <v xml:space="preserve"> </v>
      </c>
      <c r="Q293" s="195" t="str">
        <f t="shared" si="154"/>
        <v xml:space="preserve"> </v>
      </c>
      <c r="R293" s="195" t="str">
        <f t="shared" si="154"/>
        <v xml:space="preserve"> </v>
      </c>
      <c r="S293" s="195" t="str">
        <f t="shared" si="154"/>
        <v xml:space="preserve"> </v>
      </c>
      <c r="T293" s="195" t="str">
        <f t="shared" ref="T293:AG293" si="155">IF(COUNTIF(T283:T292,"A")&gt;4,"C",IF(COUNTIF(T283:T292,"A")&gt;0,"P"," "))</f>
        <v xml:space="preserve"> </v>
      </c>
      <c r="U293" s="195" t="str">
        <f t="shared" si="155"/>
        <v xml:space="preserve"> </v>
      </c>
      <c r="V293" s="195" t="str">
        <f t="shared" si="155"/>
        <v xml:space="preserve"> </v>
      </c>
      <c r="W293" s="195" t="str">
        <f t="shared" si="155"/>
        <v xml:space="preserve"> </v>
      </c>
      <c r="X293" s="195" t="str">
        <f t="shared" si="155"/>
        <v xml:space="preserve"> </v>
      </c>
      <c r="Y293" s="195" t="str">
        <f t="shared" si="155"/>
        <v xml:space="preserve"> </v>
      </c>
      <c r="Z293" s="195" t="str">
        <f t="shared" si="155"/>
        <v xml:space="preserve"> </v>
      </c>
      <c r="AA293" s="195" t="str">
        <f t="shared" si="155"/>
        <v xml:space="preserve"> </v>
      </c>
      <c r="AB293" s="195" t="str">
        <f t="shared" si="155"/>
        <v xml:space="preserve"> </v>
      </c>
      <c r="AC293" s="195" t="str">
        <f t="shared" si="155"/>
        <v xml:space="preserve"> </v>
      </c>
      <c r="AD293" s="195" t="str">
        <f t="shared" si="155"/>
        <v xml:space="preserve"> </v>
      </c>
      <c r="AE293" s="195" t="str">
        <f t="shared" si="155"/>
        <v xml:space="preserve"> </v>
      </c>
      <c r="AF293" s="195" t="str">
        <f t="shared" si="155"/>
        <v xml:space="preserve"> </v>
      </c>
      <c r="AG293" s="195" t="str">
        <f t="shared" si="155"/>
        <v xml:space="preserve"> </v>
      </c>
    </row>
    <row r="294" spans="1:33" ht="15">
      <c r="B294" s="129" t="s">
        <v>351</v>
      </c>
    </row>
    <row r="295" spans="1:33">
      <c r="A295"/>
      <c r="B295" s="20">
        <v>1</v>
      </c>
      <c r="C295" s="136" t="s">
        <v>352</v>
      </c>
    </row>
    <row r="296" spans="1:33">
      <c r="B296" s="130"/>
      <c r="C296" s="133" t="s">
        <v>353</v>
      </c>
      <c r="D296" s="137"/>
      <c r="E296" s="137"/>
      <c r="F296" s="137"/>
      <c r="G296" s="137"/>
      <c r="H296" s="137"/>
      <c r="I296" s="137"/>
      <c r="J296" s="137"/>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row>
    <row r="297" spans="1:33">
      <c r="B297" s="130"/>
      <c r="C297" s="133" t="s">
        <v>354</v>
      </c>
      <c r="D297" s="137"/>
      <c r="E297" s="137"/>
      <c r="F297" s="137"/>
      <c r="G297" s="137"/>
      <c r="H297" s="137"/>
      <c r="I297" s="137"/>
      <c r="J297" s="137"/>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row>
    <row r="298" spans="1:33">
      <c r="B298" s="130"/>
      <c r="C298" s="133" t="s">
        <v>355</v>
      </c>
      <c r="D298" s="137"/>
      <c r="E298" s="137"/>
      <c r="F298" s="137"/>
      <c r="G298" s="137"/>
      <c r="H298" s="137"/>
      <c r="I298" s="137"/>
      <c r="J298" s="137"/>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row>
    <row r="299" spans="1:33">
      <c r="B299" s="20">
        <v>2</v>
      </c>
      <c r="C299" s="132" t="s">
        <v>356</v>
      </c>
      <c r="D299" s="188" t="str">
        <f t="shared" ref="D299:AG299" si="156">IF(COUNTIF(D296:D298,"C")&gt;=1,"A",IF(COUNTIF(D296:D298,"C")&gt;0,"P"," "))</f>
        <v xml:space="preserve"> </v>
      </c>
      <c r="E299" s="188" t="str">
        <f t="shared" si="156"/>
        <v xml:space="preserve"> </v>
      </c>
      <c r="F299" s="188" t="str">
        <f t="shared" ref="F299:S299" si="157">IF(COUNTIF(F296:F298,"C")&gt;=1,"A",IF(COUNTIF(F296:F298,"C")&gt;0,"P"," "))</f>
        <v xml:space="preserve"> </v>
      </c>
      <c r="G299" s="188" t="str">
        <f t="shared" si="157"/>
        <v xml:space="preserve"> </v>
      </c>
      <c r="H299" s="188" t="str">
        <f t="shared" si="157"/>
        <v xml:space="preserve"> </v>
      </c>
      <c r="I299" s="188" t="str">
        <f t="shared" si="157"/>
        <v xml:space="preserve"> </v>
      </c>
      <c r="J299" s="188" t="str">
        <f t="shared" si="157"/>
        <v xml:space="preserve"> </v>
      </c>
      <c r="K299" s="188" t="str">
        <f t="shared" si="157"/>
        <v xml:space="preserve"> </v>
      </c>
      <c r="L299" s="188" t="str">
        <f t="shared" si="157"/>
        <v xml:space="preserve"> </v>
      </c>
      <c r="M299" s="188" t="str">
        <f t="shared" si="157"/>
        <v xml:space="preserve"> </v>
      </c>
      <c r="N299" s="188" t="str">
        <f t="shared" si="157"/>
        <v xml:space="preserve"> </v>
      </c>
      <c r="O299" s="188" t="str">
        <f t="shared" si="157"/>
        <v xml:space="preserve"> </v>
      </c>
      <c r="P299" s="188" t="str">
        <f t="shared" si="157"/>
        <v xml:space="preserve"> </v>
      </c>
      <c r="Q299" s="188" t="str">
        <f t="shared" si="157"/>
        <v xml:space="preserve"> </v>
      </c>
      <c r="R299" s="188" t="str">
        <f t="shared" si="157"/>
        <v xml:space="preserve"> </v>
      </c>
      <c r="S299" s="188" t="str">
        <f t="shared" si="157"/>
        <v xml:space="preserve"> </v>
      </c>
      <c r="T299" s="188" t="str">
        <f t="shared" si="156"/>
        <v xml:space="preserve"> </v>
      </c>
      <c r="U299" s="188" t="str">
        <f t="shared" si="156"/>
        <v xml:space="preserve"> </v>
      </c>
      <c r="V299" s="188" t="str">
        <f t="shared" si="156"/>
        <v xml:space="preserve"> </v>
      </c>
      <c r="W299" s="188" t="str">
        <f t="shared" si="156"/>
        <v xml:space="preserve"> </v>
      </c>
      <c r="X299" s="188" t="str">
        <f t="shared" si="156"/>
        <v xml:space="preserve"> </v>
      </c>
      <c r="Y299" s="188" t="str">
        <f t="shared" si="156"/>
        <v xml:space="preserve"> </v>
      </c>
      <c r="Z299" s="188" t="str">
        <f t="shared" si="156"/>
        <v xml:space="preserve"> </v>
      </c>
      <c r="AA299" s="188" t="str">
        <f t="shared" si="156"/>
        <v xml:space="preserve"> </v>
      </c>
      <c r="AB299" s="188" t="str">
        <f t="shared" si="156"/>
        <v xml:space="preserve"> </v>
      </c>
      <c r="AC299" s="188" t="str">
        <f t="shared" si="156"/>
        <v xml:space="preserve"> </v>
      </c>
      <c r="AD299" s="188" t="str">
        <f t="shared" si="156"/>
        <v xml:space="preserve"> </v>
      </c>
      <c r="AE299" s="188" t="str">
        <f t="shared" si="156"/>
        <v xml:space="preserve"> </v>
      </c>
      <c r="AF299" s="188" t="str">
        <f t="shared" si="156"/>
        <v xml:space="preserve"> </v>
      </c>
      <c r="AG299" s="188" t="str">
        <f t="shared" si="156"/>
        <v xml:space="preserve"> </v>
      </c>
    </row>
    <row r="300" spans="1:33">
      <c r="B300" s="131"/>
      <c r="C300" s="133" t="s">
        <v>357</v>
      </c>
      <c r="D300" s="137"/>
      <c r="E300" s="137"/>
      <c r="F300" s="137"/>
      <c r="G300" s="137"/>
      <c r="H300" s="137"/>
      <c r="I300" s="137"/>
      <c r="J300" s="137"/>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row>
    <row r="301" spans="1:33">
      <c r="B301" s="131"/>
      <c r="C301" s="133" t="s">
        <v>358</v>
      </c>
      <c r="D301" s="137"/>
      <c r="E301" s="137"/>
      <c r="F301" s="137"/>
      <c r="G301" s="137"/>
      <c r="H301" s="137"/>
      <c r="I301" s="137"/>
      <c r="J301" s="137"/>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row>
    <row r="302" spans="1:33">
      <c r="B302" s="131"/>
      <c r="C302" s="133" t="s">
        <v>359</v>
      </c>
      <c r="D302" s="137"/>
      <c r="E302" s="137"/>
      <c r="F302" s="137"/>
      <c r="G302" s="137"/>
      <c r="H302" s="137"/>
      <c r="I302" s="137"/>
      <c r="J302" s="137"/>
      <c r="K302" s="137"/>
      <c r="L302" s="137"/>
      <c r="M302" s="137"/>
      <c r="N302" s="137"/>
      <c r="O302" s="137"/>
      <c r="P302" s="137"/>
      <c r="Q302" s="137"/>
      <c r="R302" s="137"/>
      <c r="S302" s="137"/>
      <c r="T302" s="137"/>
      <c r="U302" s="137"/>
      <c r="V302" s="137"/>
      <c r="W302" s="137"/>
      <c r="X302" s="137"/>
      <c r="Y302" s="137"/>
      <c r="Z302" s="137"/>
      <c r="AA302" s="137"/>
      <c r="AB302" s="137"/>
      <c r="AC302" s="137"/>
      <c r="AD302" s="137"/>
      <c r="AE302" s="137"/>
      <c r="AF302" s="137"/>
      <c r="AG302" s="137"/>
    </row>
    <row r="303" spans="1:33">
      <c r="B303" s="20">
        <v>3</v>
      </c>
      <c r="C303" s="132" t="s">
        <v>360</v>
      </c>
      <c r="D303" s="188" t="str">
        <f t="shared" ref="D303:AG303" si="158">IF(COUNTIF(D300:D302,"C")&gt;=1,"A",IF(COUNTIF(D300:D302,"C")&gt;0,"P"," "))</f>
        <v xml:space="preserve"> </v>
      </c>
      <c r="E303" s="188" t="str">
        <f t="shared" si="158"/>
        <v xml:space="preserve"> </v>
      </c>
      <c r="F303" s="188" t="str">
        <f t="shared" ref="F303:S303" si="159">IF(COUNTIF(F300:F302,"C")&gt;=1,"A",IF(COUNTIF(F300:F302,"C")&gt;0,"P"," "))</f>
        <v xml:space="preserve"> </v>
      </c>
      <c r="G303" s="188" t="str">
        <f t="shared" si="159"/>
        <v xml:space="preserve"> </v>
      </c>
      <c r="H303" s="188" t="str">
        <f t="shared" si="159"/>
        <v xml:space="preserve"> </v>
      </c>
      <c r="I303" s="188" t="str">
        <f t="shared" si="159"/>
        <v xml:space="preserve"> </v>
      </c>
      <c r="J303" s="188" t="str">
        <f t="shared" si="159"/>
        <v xml:space="preserve"> </v>
      </c>
      <c r="K303" s="188" t="str">
        <f t="shared" si="159"/>
        <v xml:space="preserve"> </v>
      </c>
      <c r="L303" s="188" t="str">
        <f t="shared" si="159"/>
        <v xml:space="preserve"> </v>
      </c>
      <c r="M303" s="188" t="str">
        <f t="shared" si="159"/>
        <v xml:space="preserve"> </v>
      </c>
      <c r="N303" s="188" t="str">
        <f t="shared" si="159"/>
        <v xml:space="preserve"> </v>
      </c>
      <c r="O303" s="188" t="str">
        <f t="shared" si="159"/>
        <v xml:space="preserve"> </v>
      </c>
      <c r="P303" s="188" t="str">
        <f t="shared" si="159"/>
        <v xml:space="preserve"> </v>
      </c>
      <c r="Q303" s="188" t="str">
        <f t="shared" si="159"/>
        <v xml:space="preserve"> </v>
      </c>
      <c r="R303" s="188" t="str">
        <f t="shared" si="159"/>
        <v xml:space="preserve"> </v>
      </c>
      <c r="S303" s="188" t="str">
        <f t="shared" si="159"/>
        <v xml:space="preserve"> </v>
      </c>
      <c r="T303" s="188" t="str">
        <f t="shared" si="158"/>
        <v xml:space="preserve"> </v>
      </c>
      <c r="U303" s="188" t="str">
        <f t="shared" si="158"/>
        <v xml:space="preserve"> </v>
      </c>
      <c r="V303" s="188" t="str">
        <f t="shared" si="158"/>
        <v xml:space="preserve"> </v>
      </c>
      <c r="W303" s="188" t="str">
        <f t="shared" si="158"/>
        <v xml:space="preserve"> </v>
      </c>
      <c r="X303" s="188" t="str">
        <f t="shared" si="158"/>
        <v xml:space="preserve"> </v>
      </c>
      <c r="Y303" s="188" t="str">
        <f t="shared" si="158"/>
        <v xml:space="preserve"> </v>
      </c>
      <c r="Z303" s="188" t="str">
        <f t="shared" si="158"/>
        <v xml:space="preserve"> </v>
      </c>
      <c r="AA303" s="188" t="str">
        <f t="shared" si="158"/>
        <v xml:space="preserve"> </v>
      </c>
      <c r="AB303" s="188" t="str">
        <f t="shared" si="158"/>
        <v xml:space="preserve"> </v>
      </c>
      <c r="AC303" s="188" t="str">
        <f t="shared" si="158"/>
        <v xml:space="preserve"> </v>
      </c>
      <c r="AD303" s="188" t="str">
        <f t="shared" si="158"/>
        <v xml:space="preserve"> </v>
      </c>
      <c r="AE303" s="188" t="str">
        <f t="shared" si="158"/>
        <v xml:space="preserve"> </v>
      </c>
      <c r="AF303" s="188" t="str">
        <f t="shared" si="158"/>
        <v xml:space="preserve"> </v>
      </c>
      <c r="AG303" s="188" t="str">
        <f t="shared" si="158"/>
        <v xml:space="preserve"> </v>
      </c>
    </row>
    <row r="304" spans="1:33">
      <c r="B304" s="131"/>
      <c r="C304" s="133" t="s">
        <v>361</v>
      </c>
      <c r="D304" s="137"/>
      <c r="E304" s="137"/>
      <c r="F304" s="137"/>
      <c r="G304" s="137"/>
      <c r="H304" s="137"/>
      <c r="I304" s="137"/>
      <c r="J304" s="137"/>
      <c r="K304" s="137"/>
      <c r="L304" s="137"/>
      <c r="M304" s="137"/>
      <c r="N304" s="137"/>
      <c r="O304" s="137"/>
      <c r="P304" s="137"/>
      <c r="Q304" s="137"/>
      <c r="R304" s="137"/>
      <c r="S304" s="137"/>
      <c r="T304" s="137"/>
      <c r="U304" s="137"/>
      <c r="V304" s="137"/>
      <c r="W304" s="137"/>
      <c r="X304" s="137"/>
      <c r="Y304" s="137"/>
      <c r="Z304" s="137"/>
      <c r="AA304" s="137"/>
      <c r="AB304" s="137"/>
      <c r="AC304" s="137"/>
      <c r="AD304" s="137"/>
      <c r="AE304" s="137"/>
      <c r="AF304" s="137"/>
      <c r="AG304" s="137"/>
    </row>
    <row r="305" spans="1:33">
      <c r="B305" s="131"/>
      <c r="C305" s="133" t="s">
        <v>362</v>
      </c>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row>
    <row r="306" spans="1:33">
      <c r="B306" s="131"/>
      <c r="C306" s="133" t="s">
        <v>363</v>
      </c>
      <c r="D306" s="137"/>
      <c r="E306" s="137"/>
      <c r="F306" s="137"/>
      <c r="G306" s="137"/>
      <c r="H306" s="137"/>
      <c r="I306" s="137"/>
      <c r="J306" s="137"/>
      <c r="K306" s="137"/>
      <c r="L306" s="137"/>
      <c r="M306" s="137"/>
      <c r="N306" s="137"/>
      <c r="O306" s="137"/>
      <c r="P306" s="137"/>
      <c r="Q306" s="137"/>
      <c r="R306" s="137"/>
      <c r="S306" s="137"/>
      <c r="T306" s="137"/>
      <c r="U306" s="137"/>
      <c r="V306" s="137"/>
      <c r="W306" s="137"/>
      <c r="X306" s="137"/>
      <c r="Y306" s="137"/>
      <c r="Z306" s="137"/>
      <c r="AA306" s="137"/>
      <c r="AB306" s="137"/>
      <c r="AC306" s="137"/>
      <c r="AD306" s="137"/>
      <c r="AE306" s="137"/>
      <c r="AF306" s="137"/>
      <c r="AG306" s="137"/>
    </row>
    <row r="307" spans="1:33">
      <c r="B307" s="20">
        <v>4</v>
      </c>
      <c r="C307" s="132" t="s">
        <v>364</v>
      </c>
      <c r="D307" s="188" t="str">
        <f t="shared" ref="D307:AG307" si="160">IF(COUNTIF(D304:D306,"C")&gt;=1,"A",IF(COUNTIF(D304:D306,"C")&gt;0,"P"," "))</f>
        <v xml:space="preserve"> </v>
      </c>
      <c r="E307" s="188" t="str">
        <f t="shared" si="160"/>
        <v xml:space="preserve"> </v>
      </c>
      <c r="F307" s="188" t="str">
        <f t="shared" ref="F307:S307" si="161">IF(COUNTIF(F304:F306,"C")&gt;=1,"A",IF(COUNTIF(F304:F306,"C")&gt;0,"P"," "))</f>
        <v xml:space="preserve"> </v>
      </c>
      <c r="G307" s="188" t="str">
        <f t="shared" si="161"/>
        <v xml:space="preserve"> </v>
      </c>
      <c r="H307" s="188" t="str">
        <f t="shared" si="161"/>
        <v xml:space="preserve"> </v>
      </c>
      <c r="I307" s="188" t="str">
        <f t="shared" si="161"/>
        <v xml:space="preserve"> </v>
      </c>
      <c r="J307" s="188" t="str">
        <f t="shared" si="161"/>
        <v xml:space="preserve"> </v>
      </c>
      <c r="K307" s="188" t="str">
        <f t="shared" si="161"/>
        <v xml:space="preserve"> </v>
      </c>
      <c r="L307" s="188" t="str">
        <f t="shared" si="161"/>
        <v xml:space="preserve"> </v>
      </c>
      <c r="M307" s="188" t="str">
        <f t="shared" si="161"/>
        <v xml:space="preserve"> </v>
      </c>
      <c r="N307" s="188" t="str">
        <f t="shared" si="161"/>
        <v xml:space="preserve"> </v>
      </c>
      <c r="O307" s="188" t="str">
        <f t="shared" si="161"/>
        <v xml:space="preserve"> </v>
      </c>
      <c r="P307" s="188" t="str">
        <f t="shared" si="161"/>
        <v xml:space="preserve"> </v>
      </c>
      <c r="Q307" s="188" t="str">
        <f t="shared" si="161"/>
        <v xml:space="preserve"> </v>
      </c>
      <c r="R307" s="188" t="str">
        <f t="shared" si="161"/>
        <v xml:space="preserve"> </v>
      </c>
      <c r="S307" s="188" t="str">
        <f t="shared" si="161"/>
        <v xml:space="preserve"> </v>
      </c>
      <c r="T307" s="188" t="str">
        <f t="shared" si="160"/>
        <v xml:space="preserve"> </v>
      </c>
      <c r="U307" s="188" t="str">
        <f t="shared" si="160"/>
        <v xml:space="preserve"> </v>
      </c>
      <c r="V307" s="188" t="str">
        <f t="shared" si="160"/>
        <v xml:space="preserve"> </v>
      </c>
      <c r="W307" s="188" t="str">
        <f t="shared" si="160"/>
        <v xml:space="preserve"> </v>
      </c>
      <c r="X307" s="188" t="str">
        <f t="shared" si="160"/>
        <v xml:space="preserve"> </v>
      </c>
      <c r="Y307" s="188" t="str">
        <f t="shared" si="160"/>
        <v xml:space="preserve"> </v>
      </c>
      <c r="Z307" s="188" t="str">
        <f t="shared" si="160"/>
        <v xml:space="preserve"> </v>
      </c>
      <c r="AA307" s="188" t="str">
        <f t="shared" si="160"/>
        <v xml:space="preserve"> </v>
      </c>
      <c r="AB307" s="188" t="str">
        <f t="shared" si="160"/>
        <v xml:space="preserve"> </v>
      </c>
      <c r="AC307" s="188" t="str">
        <f t="shared" si="160"/>
        <v xml:space="preserve"> </v>
      </c>
      <c r="AD307" s="188" t="str">
        <f t="shared" si="160"/>
        <v xml:space="preserve"> </v>
      </c>
      <c r="AE307" s="188" t="str">
        <f t="shared" si="160"/>
        <v xml:space="preserve"> </v>
      </c>
      <c r="AF307" s="188" t="str">
        <f t="shared" si="160"/>
        <v xml:space="preserve"> </v>
      </c>
      <c r="AG307" s="188" t="str">
        <f t="shared" si="160"/>
        <v xml:space="preserve"> </v>
      </c>
    </row>
    <row r="308" spans="1:33">
      <c r="B308" s="131"/>
      <c r="C308" s="133" t="s">
        <v>365</v>
      </c>
      <c r="D308" s="137"/>
      <c r="E308" s="137"/>
      <c r="F308" s="137"/>
      <c r="G308" s="137"/>
      <c r="H308" s="137"/>
      <c r="I308" s="137"/>
      <c r="J308" s="137"/>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row>
    <row r="309" spans="1:33">
      <c r="B309" s="131"/>
      <c r="C309" s="133" t="s">
        <v>366</v>
      </c>
      <c r="D309" s="137"/>
      <c r="E309" s="137"/>
      <c r="F309" s="137"/>
      <c r="G309" s="137"/>
      <c r="H309" s="137"/>
      <c r="I309" s="137"/>
      <c r="J309" s="137"/>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row>
    <row r="310" spans="1:33">
      <c r="B310" s="131"/>
      <c r="C310" s="133" t="s">
        <v>367</v>
      </c>
      <c r="D310" s="137"/>
      <c r="E310" s="137"/>
      <c r="F310" s="137"/>
      <c r="G310" s="137"/>
      <c r="H310" s="137"/>
      <c r="I310" s="137"/>
      <c r="J310" s="137"/>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row>
    <row r="311" spans="1:33">
      <c r="B311" s="20">
        <v>5</v>
      </c>
      <c r="C311" s="132" t="s">
        <v>368</v>
      </c>
      <c r="D311" s="188" t="str">
        <f t="shared" ref="D311:AG311" si="162">IF(COUNTIF(D308:D310,"C")&gt;=1,"A",IF(COUNTIF(D308:D310,"C")&gt;0,"P"," "))</f>
        <v xml:space="preserve"> </v>
      </c>
      <c r="E311" s="188" t="str">
        <f t="shared" si="162"/>
        <v xml:space="preserve"> </v>
      </c>
      <c r="F311" s="188" t="str">
        <f t="shared" ref="F311:S311" si="163">IF(COUNTIF(F308:F310,"C")&gt;=1,"A",IF(COUNTIF(F308:F310,"C")&gt;0,"P"," "))</f>
        <v xml:space="preserve"> </v>
      </c>
      <c r="G311" s="188" t="str">
        <f t="shared" si="163"/>
        <v xml:space="preserve"> </v>
      </c>
      <c r="H311" s="188" t="str">
        <f t="shared" si="163"/>
        <v xml:space="preserve"> </v>
      </c>
      <c r="I311" s="188" t="str">
        <f t="shared" si="163"/>
        <v xml:space="preserve"> </v>
      </c>
      <c r="J311" s="188" t="str">
        <f t="shared" si="163"/>
        <v xml:space="preserve"> </v>
      </c>
      <c r="K311" s="188" t="str">
        <f t="shared" si="163"/>
        <v xml:space="preserve"> </v>
      </c>
      <c r="L311" s="188" t="str">
        <f t="shared" si="163"/>
        <v xml:space="preserve"> </v>
      </c>
      <c r="M311" s="188" t="str">
        <f t="shared" si="163"/>
        <v xml:space="preserve"> </v>
      </c>
      <c r="N311" s="188" t="str">
        <f t="shared" si="163"/>
        <v xml:space="preserve"> </v>
      </c>
      <c r="O311" s="188" t="str">
        <f t="shared" si="163"/>
        <v xml:space="preserve"> </v>
      </c>
      <c r="P311" s="188" t="str">
        <f t="shared" si="163"/>
        <v xml:space="preserve"> </v>
      </c>
      <c r="Q311" s="188" t="str">
        <f t="shared" si="163"/>
        <v xml:space="preserve"> </v>
      </c>
      <c r="R311" s="188" t="str">
        <f t="shared" si="163"/>
        <v xml:space="preserve"> </v>
      </c>
      <c r="S311" s="188" t="str">
        <f t="shared" si="163"/>
        <v xml:space="preserve"> </v>
      </c>
      <c r="T311" s="188" t="str">
        <f t="shared" si="162"/>
        <v xml:space="preserve"> </v>
      </c>
      <c r="U311" s="188" t="str">
        <f t="shared" si="162"/>
        <v xml:space="preserve"> </v>
      </c>
      <c r="V311" s="188" t="str">
        <f t="shared" si="162"/>
        <v xml:space="preserve"> </v>
      </c>
      <c r="W311" s="188" t="str">
        <f t="shared" si="162"/>
        <v xml:space="preserve"> </v>
      </c>
      <c r="X311" s="188" t="str">
        <f t="shared" si="162"/>
        <v xml:space="preserve"> </v>
      </c>
      <c r="Y311" s="188" t="str">
        <f t="shared" si="162"/>
        <v xml:space="preserve"> </v>
      </c>
      <c r="Z311" s="188" t="str">
        <f t="shared" si="162"/>
        <v xml:space="preserve"> </v>
      </c>
      <c r="AA311" s="188" t="str">
        <f t="shared" si="162"/>
        <v xml:space="preserve"> </v>
      </c>
      <c r="AB311" s="188" t="str">
        <f t="shared" si="162"/>
        <v xml:space="preserve"> </v>
      </c>
      <c r="AC311" s="188" t="str">
        <f t="shared" si="162"/>
        <v xml:space="preserve"> </v>
      </c>
      <c r="AD311" s="188" t="str">
        <f t="shared" si="162"/>
        <v xml:space="preserve"> </v>
      </c>
      <c r="AE311" s="188" t="str">
        <f t="shared" si="162"/>
        <v xml:space="preserve"> </v>
      </c>
      <c r="AF311" s="188" t="str">
        <f t="shared" si="162"/>
        <v xml:space="preserve"> </v>
      </c>
      <c r="AG311" s="188" t="str">
        <f t="shared" si="162"/>
        <v xml:space="preserve"> </v>
      </c>
    </row>
    <row r="312" spans="1:33">
      <c r="B312" s="131"/>
      <c r="C312" s="133" t="s">
        <v>369</v>
      </c>
      <c r="D312" s="137"/>
      <c r="E312" s="137"/>
      <c r="F312" s="137"/>
      <c r="G312" s="137"/>
      <c r="H312" s="137"/>
      <c r="I312" s="137"/>
      <c r="J312" s="137"/>
      <c r="K312" s="137"/>
      <c r="L312" s="137"/>
      <c r="M312" s="137"/>
      <c r="N312" s="137"/>
      <c r="O312" s="137"/>
      <c r="P312" s="137"/>
      <c r="Q312" s="137"/>
      <c r="R312" s="137"/>
      <c r="S312" s="137"/>
      <c r="T312" s="137"/>
      <c r="U312" s="137"/>
      <c r="V312" s="137"/>
      <c r="W312" s="137"/>
      <c r="X312" s="137"/>
      <c r="Y312" s="137"/>
      <c r="Z312" s="137"/>
      <c r="AA312" s="137"/>
      <c r="AB312" s="137"/>
      <c r="AC312" s="137"/>
      <c r="AD312" s="137"/>
      <c r="AE312" s="137"/>
      <c r="AF312" s="137"/>
      <c r="AG312" s="137"/>
    </row>
    <row r="313" spans="1:33">
      <c r="B313" s="131"/>
      <c r="C313" s="133" t="s">
        <v>370</v>
      </c>
      <c r="D313" s="137"/>
      <c r="E313" s="137"/>
      <c r="F313" s="137"/>
      <c r="G313" s="137"/>
      <c r="H313" s="137"/>
      <c r="I313" s="137"/>
      <c r="J313" s="137"/>
      <c r="K313" s="137"/>
      <c r="L313" s="137"/>
      <c r="M313" s="137"/>
      <c r="N313" s="137"/>
      <c r="O313" s="137"/>
      <c r="P313" s="137"/>
      <c r="Q313" s="137"/>
      <c r="R313" s="137"/>
      <c r="S313" s="137"/>
      <c r="T313" s="137"/>
      <c r="U313" s="137"/>
      <c r="V313" s="137"/>
      <c r="W313" s="137"/>
      <c r="X313" s="137"/>
      <c r="Y313" s="137"/>
      <c r="Z313" s="137"/>
      <c r="AA313" s="137"/>
      <c r="AB313" s="137"/>
      <c r="AC313" s="137"/>
      <c r="AD313" s="137"/>
      <c r="AE313" s="137"/>
      <c r="AF313" s="137"/>
      <c r="AG313" s="137"/>
    </row>
    <row r="314" spans="1:33" ht="13.5" thickBot="1">
      <c r="B314" s="131"/>
      <c r="C314" s="133" t="s">
        <v>371</v>
      </c>
      <c r="D314" s="137"/>
      <c r="E314" s="137"/>
      <c r="F314" s="137"/>
      <c r="G314" s="137"/>
      <c r="H314" s="137"/>
      <c r="I314" s="137"/>
      <c r="J314" s="137"/>
      <c r="K314" s="137"/>
      <c r="L314" s="137"/>
      <c r="M314" s="137"/>
      <c r="N314" s="137"/>
      <c r="O314" s="137"/>
      <c r="P314" s="137"/>
      <c r="Q314" s="137"/>
      <c r="R314" s="137"/>
      <c r="S314" s="137"/>
      <c r="T314" s="137"/>
      <c r="U314" s="137"/>
      <c r="V314" s="137"/>
      <c r="W314" s="137"/>
      <c r="X314" s="137"/>
      <c r="Y314" s="137"/>
      <c r="Z314" s="137"/>
      <c r="AA314" s="137"/>
      <c r="AB314" s="137"/>
      <c r="AC314" s="137"/>
      <c r="AD314" s="137"/>
      <c r="AE314" s="137"/>
      <c r="AF314" s="137"/>
      <c r="AG314" s="137"/>
    </row>
    <row r="315" spans="1:33" ht="13.5" hidden="1" thickBot="1">
      <c r="D315" s="188" t="str">
        <f t="shared" ref="D315:AG315" si="164">IF(COUNTIF(D312:D314,"C")&gt;=1,"A",IF(COUNTIF(D312:D314,"C")&gt;0,"P"," "))</f>
        <v xml:space="preserve"> </v>
      </c>
      <c r="E315" s="188" t="str">
        <f t="shared" si="164"/>
        <v xml:space="preserve"> </v>
      </c>
      <c r="F315" s="188" t="str">
        <f t="shared" ref="F315:S315" si="165">IF(COUNTIF(F312:F314,"C")&gt;=1,"A",IF(COUNTIF(F312:F314,"C")&gt;0,"P"," "))</f>
        <v xml:space="preserve"> </v>
      </c>
      <c r="G315" s="188" t="str">
        <f t="shared" si="165"/>
        <v xml:space="preserve"> </v>
      </c>
      <c r="H315" s="188" t="str">
        <f t="shared" si="165"/>
        <v xml:space="preserve"> </v>
      </c>
      <c r="I315" s="188" t="str">
        <f t="shared" si="165"/>
        <v xml:space="preserve"> </v>
      </c>
      <c r="J315" s="188" t="str">
        <f t="shared" si="165"/>
        <v xml:space="preserve"> </v>
      </c>
      <c r="K315" s="188" t="str">
        <f t="shared" si="165"/>
        <v xml:space="preserve"> </v>
      </c>
      <c r="L315" s="188" t="str">
        <f t="shared" si="165"/>
        <v xml:space="preserve"> </v>
      </c>
      <c r="M315" s="188" t="str">
        <f t="shared" si="165"/>
        <v xml:space="preserve"> </v>
      </c>
      <c r="N315" s="188" t="str">
        <f t="shared" si="165"/>
        <v xml:space="preserve"> </v>
      </c>
      <c r="O315" s="188" t="str">
        <f t="shared" si="165"/>
        <v xml:space="preserve"> </v>
      </c>
      <c r="P315" s="188" t="str">
        <f t="shared" si="165"/>
        <v xml:space="preserve"> </v>
      </c>
      <c r="Q315" s="188" t="str">
        <f t="shared" si="165"/>
        <v xml:space="preserve"> </v>
      </c>
      <c r="R315" s="188" t="str">
        <f t="shared" si="165"/>
        <v xml:space="preserve"> </v>
      </c>
      <c r="S315" s="188" t="str">
        <f t="shared" si="165"/>
        <v xml:space="preserve"> </v>
      </c>
      <c r="T315" s="188" t="str">
        <f t="shared" si="164"/>
        <v xml:space="preserve"> </v>
      </c>
      <c r="U315" s="188" t="str">
        <f t="shared" si="164"/>
        <v xml:space="preserve"> </v>
      </c>
      <c r="V315" s="188" t="str">
        <f t="shared" si="164"/>
        <v xml:space="preserve"> </v>
      </c>
      <c r="W315" s="188" t="str">
        <f t="shared" si="164"/>
        <v xml:space="preserve"> </v>
      </c>
      <c r="X315" s="188" t="str">
        <f t="shared" si="164"/>
        <v xml:space="preserve"> </v>
      </c>
      <c r="Y315" s="188" t="str">
        <f t="shared" si="164"/>
        <v xml:space="preserve"> </v>
      </c>
      <c r="Z315" s="188" t="str">
        <f t="shared" si="164"/>
        <v xml:space="preserve"> </v>
      </c>
      <c r="AA315" s="188" t="str">
        <f t="shared" si="164"/>
        <v xml:space="preserve"> </v>
      </c>
      <c r="AB315" s="188" t="str">
        <f t="shared" si="164"/>
        <v xml:space="preserve"> </v>
      </c>
      <c r="AC315" s="188" t="str">
        <f t="shared" si="164"/>
        <v xml:space="preserve"> </v>
      </c>
      <c r="AD315" s="188" t="str">
        <f t="shared" si="164"/>
        <v xml:space="preserve"> </v>
      </c>
      <c r="AE315" s="188" t="str">
        <f t="shared" si="164"/>
        <v xml:space="preserve"> </v>
      </c>
      <c r="AF315" s="188" t="str">
        <f t="shared" si="164"/>
        <v xml:space="preserve"> </v>
      </c>
      <c r="AG315" s="188" t="str">
        <f t="shared" si="164"/>
        <v xml:space="preserve"> </v>
      </c>
    </row>
    <row r="316" spans="1:33" ht="13.5" thickBot="1">
      <c r="C316" s="44" t="s">
        <v>117</v>
      </c>
      <c r="D316" s="195" t="str">
        <f>IF(COUNTIF(D299:D315,"A")&gt;4,"C",IF(COUNTIF(D299:D315,"A")&gt;0,"P"," "))</f>
        <v xml:space="preserve"> </v>
      </c>
      <c r="E316" s="195" t="str">
        <f>IF(COUNTIF(E299:E315,"A")&gt;4,"C",IF(COUNTIF(E299:E315,"A")&gt;0,"P"," "))</f>
        <v xml:space="preserve"> </v>
      </c>
      <c r="F316" s="195" t="str">
        <f t="shared" ref="F316:S316" si="166">IF(COUNTIF(F299:F315,"A")&gt;4,"C",IF(COUNTIF(F299:F315,"A")&gt;0,"P"," "))</f>
        <v xml:space="preserve"> </v>
      </c>
      <c r="G316" s="195" t="str">
        <f t="shared" si="166"/>
        <v xml:space="preserve"> </v>
      </c>
      <c r="H316" s="195" t="str">
        <f t="shared" si="166"/>
        <v xml:space="preserve"> </v>
      </c>
      <c r="I316" s="195" t="str">
        <f t="shared" si="166"/>
        <v xml:space="preserve"> </v>
      </c>
      <c r="J316" s="195" t="str">
        <f t="shared" si="166"/>
        <v xml:space="preserve"> </v>
      </c>
      <c r="K316" s="195" t="str">
        <f t="shared" si="166"/>
        <v xml:space="preserve"> </v>
      </c>
      <c r="L316" s="195" t="str">
        <f t="shared" si="166"/>
        <v xml:space="preserve"> </v>
      </c>
      <c r="M316" s="195" t="str">
        <f t="shared" si="166"/>
        <v xml:space="preserve"> </v>
      </c>
      <c r="N316" s="195" t="str">
        <f t="shared" si="166"/>
        <v xml:space="preserve"> </v>
      </c>
      <c r="O316" s="195" t="str">
        <f t="shared" si="166"/>
        <v xml:space="preserve"> </v>
      </c>
      <c r="P316" s="195" t="str">
        <f t="shared" si="166"/>
        <v xml:space="preserve"> </v>
      </c>
      <c r="Q316" s="195" t="str">
        <f t="shared" si="166"/>
        <v xml:space="preserve"> </v>
      </c>
      <c r="R316" s="195" t="str">
        <f t="shared" si="166"/>
        <v xml:space="preserve"> </v>
      </c>
      <c r="S316" s="195" t="str">
        <f t="shared" si="166"/>
        <v xml:space="preserve"> </v>
      </c>
      <c r="T316" s="195" t="str">
        <f t="shared" ref="T316:AG316" si="167">IF(COUNTIF(T299:T315,"A")&gt;4,"C",IF(COUNTIF(T299:T315,"A")&gt;0,"P"," "))</f>
        <v xml:space="preserve"> </v>
      </c>
      <c r="U316" s="195" t="str">
        <f t="shared" si="167"/>
        <v xml:space="preserve"> </v>
      </c>
      <c r="V316" s="195" t="str">
        <f t="shared" si="167"/>
        <v xml:space="preserve"> </v>
      </c>
      <c r="W316" s="195" t="str">
        <f t="shared" si="167"/>
        <v xml:space="preserve"> </v>
      </c>
      <c r="X316" s="195" t="str">
        <f t="shared" si="167"/>
        <v xml:space="preserve"> </v>
      </c>
      <c r="Y316" s="195" t="str">
        <f t="shared" si="167"/>
        <v xml:space="preserve"> </v>
      </c>
      <c r="Z316" s="195" t="str">
        <f t="shared" si="167"/>
        <v xml:space="preserve"> </v>
      </c>
      <c r="AA316" s="195" t="str">
        <f t="shared" si="167"/>
        <v xml:space="preserve"> </v>
      </c>
      <c r="AB316" s="195" t="str">
        <f t="shared" si="167"/>
        <v xml:space="preserve"> </v>
      </c>
      <c r="AC316" s="195" t="str">
        <f t="shared" si="167"/>
        <v xml:space="preserve"> </v>
      </c>
      <c r="AD316" s="195" t="str">
        <f t="shared" si="167"/>
        <v xml:space="preserve"> </v>
      </c>
      <c r="AE316" s="195" t="str">
        <f t="shared" si="167"/>
        <v xml:space="preserve"> </v>
      </c>
      <c r="AF316" s="195" t="str">
        <f t="shared" si="167"/>
        <v xml:space="preserve"> </v>
      </c>
      <c r="AG316" s="195" t="str">
        <f t="shared" si="167"/>
        <v xml:space="preserve"> </v>
      </c>
    </row>
    <row r="317" spans="1:33" ht="15">
      <c r="B317" s="129" t="s">
        <v>372</v>
      </c>
    </row>
    <row r="318" spans="1:33">
      <c r="A318"/>
      <c r="B318" s="20">
        <v>1</v>
      </c>
      <c r="C318" s="183" t="s">
        <v>373</v>
      </c>
    </row>
    <row r="319" spans="1:33">
      <c r="B319" s="130"/>
      <c r="C319" s="45" t="s">
        <v>374</v>
      </c>
      <c r="D319" s="137"/>
      <c r="E319" s="137"/>
      <c r="F319" s="137"/>
      <c r="G319" s="137"/>
      <c r="H319" s="137"/>
      <c r="I319" s="137"/>
      <c r="J319" s="137"/>
      <c r="K319" s="137"/>
      <c r="L319" s="137"/>
      <c r="M319" s="137"/>
      <c r="N319" s="137"/>
      <c r="O319" s="137"/>
      <c r="P319" s="137"/>
      <c r="Q319" s="137"/>
      <c r="R319" s="137"/>
      <c r="S319" s="137"/>
      <c r="T319" s="137"/>
      <c r="U319" s="137"/>
      <c r="V319" s="137"/>
      <c r="W319" s="137"/>
      <c r="X319" s="137"/>
      <c r="Y319" s="137"/>
      <c r="Z319" s="137"/>
      <c r="AA319" s="137"/>
      <c r="AB319" s="137"/>
      <c r="AC319" s="137"/>
      <c r="AD319" s="137"/>
      <c r="AE319" s="137"/>
      <c r="AF319" s="137"/>
      <c r="AG319" s="137"/>
    </row>
    <row r="320" spans="1:33">
      <c r="B320" s="130"/>
      <c r="C320" s="45" t="s">
        <v>375</v>
      </c>
      <c r="D320" s="137"/>
      <c r="E320" s="137"/>
      <c r="F320" s="137"/>
      <c r="G320" s="137"/>
      <c r="H320" s="137"/>
      <c r="I320" s="137"/>
      <c r="J320" s="137"/>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row>
    <row r="321" spans="2:33">
      <c r="B321" s="130"/>
      <c r="C321" s="45" t="s">
        <v>376</v>
      </c>
      <c r="D321" s="137"/>
      <c r="E321" s="137"/>
      <c r="F321" s="137"/>
      <c r="G321" s="137"/>
      <c r="H321" s="137"/>
      <c r="I321" s="137"/>
      <c r="J321" s="137"/>
      <c r="K321" s="137"/>
      <c r="L321" s="137"/>
      <c r="M321" s="137"/>
      <c r="N321" s="137"/>
      <c r="O321" s="137"/>
      <c r="P321" s="137"/>
      <c r="Q321" s="137"/>
      <c r="R321" s="137"/>
      <c r="S321" s="137"/>
      <c r="T321" s="137"/>
      <c r="U321" s="137"/>
      <c r="V321" s="137"/>
      <c r="W321" s="137"/>
      <c r="X321" s="137"/>
      <c r="Y321" s="137"/>
      <c r="Z321" s="137"/>
      <c r="AA321" s="137"/>
      <c r="AB321" s="137"/>
      <c r="AC321" s="137"/>
      <c r="AD321" s="137"/>
      <c r="AE321" s="137"/>
      <c r="AF321" s="137"/>
      <c r="AG321" s="137"/>
    </row>
    <row r="322" spans="2:33">
      <c r="B322" s="20">
        <v>2</v>
      </c>
      <c r="C322" s="132" t="s">
        <v>377</v>
      </c>
      <c r="D322" s="188" t="str">
        <f t="shared" ref="D322:AG322" si="168">IF(COUNTIF(D319:D321,"C")&gt;=1,"A",IF(COUNTIF(D319:D321,"C")&gt;0,"P"," "))</f>
        <v xml:space="preserve"> </v>
      </c>
      <c r="E322" s="188" t="str">
        <f t="shared" si="168"/>
        <v xml:space="preserve"> </v>
      </c>
      <c r="F322" s="188" t="str">
        <f t="shared" ref="F322:S322" si="169">IF(COUNTIF(F319:F321,"C")&gt;=1,"A",IF(COUNTIF(F319:F321,"C")&gt;0,"P"," "))</f>
        <v xml:space="preserve"> </v>
      </c>
      <c r="G322" s="188" t="str">
        <f t="shared" si="169"/>
        <v xml:space="preserve"> </v>
      </c>
      <c r="H322" s="188" t="str">
        <f t="shared" si="169"/>
        <v xml:space="preserve"> </v>
      </c>
      <c r="I322" s="188" t="str">
        <f t="shared" si="169"/>
        <v xml:space="preserve"> </v>
      </c>
      <c r="J322" s="188" t="str">
        <f t="shared" si="169"/>
        <v xml:space="preserve"> </v>
      </c>
      <c r="K322" s="188" t="str">
        <f t="shared" si="169"/>
        <v xml:space="preserve"> </v>
      </c>
      <c r="L322" s="188" t="str">
        <f t="shared" si="169"/>
        <v xml:space="preserve"> </v>
      </c>
      <c r="M322" s="188" t="str">
        <f t="shared" si="169"/>
        <v xml:space="preserve"> </v>
      </c>
      <c r="N322" s="188" t="str">
        <f t="shared" si="169"/>
        <v xml:space="preserve"> </v>
      </c>
      <c r="O322" s="188" t="str">
        <f t="shared" si="169"/>
        <v xml:space="preserve"> </v>
      </c>
      <c r="P322" s="188" t="str">
        <f t="shared" si="169"/>
        <v xml:space="preserve"> </v>
      </c>
      <c r="Q322" s="188" t="str">
        <f t="shared" si="169"/>
        <v xml:space="preserve"> </v>
      </c>
      <c r="R322" s="188" t="str">
        <f t="shared" si="169"/>
        <v xml:space="preserve"> </v>
      </c>
      <c r="S322" s="188" t="str">
        <f t="shared" si="169"/>
        <v xml:space="preserve"> </v>
      </c>
      <c r="T322" s="188" t="str">
        <f t="shared" si="168"/>
        <v xml:space="preserve"> </v>
      </c>
      <c r="U322" s="188" t="str">
        <f t="shared" si="168"/>
        <v xml:space="preserve"> </v>
      </c>
      <c r="V322" s="188" t="str">
        <f t="shared" si="168"/>
        <v xml:space="preserve"> </v>
      </c>
      <c r="W322" s="188" t="str">
        <f t="shared" si="168"/>
        <v xml:space="preserve"> </v>
      </c>
      <c r="X322" s="188" t="str">
        <f t="shared" si="168"/>
        <v xml:space="preserve"> </v>
      </c>
      <c r="Y322" s="188" t="str">
        <f t="shared" si="168"/>
        <v xml:space="preserve"> </v>
      </c>
      <c r="Z322" s="188" t="str">
        <f t="shared" si="168"/>
        <v xml:space="preserve"> </v>
      </c>
      <c r="AA322" s="188" t="str">
        <f t="shared" si="168"/>
        <v xml:space="preserve"> </v>
      </c>
      <c r="AB322" s="188" t="str">
        <f t="shared" si="168"/>
        <v xml:space="preserve"> </v>
      </c>
      <c r="AC322" s="188" t="str">
        <f t="shared" si="168"/>
        <v xml:space="preserve"> </v>
      </c>
      <c r="AD322" s="188" t="str">
        <f t="shared" si="168"/>
        <v xml:space="preserve"> </v>
      </c>
      <c r="AE322" s="188" t="str">
        <f t="shared" si="168"/>
        <v xml:space="preserve"> </v>
      </c>
      <c r="AF322" s="188" t="str">
        <f t="shared" si="168"/>
        <v xml:space="preserve"> </v>
      </c>
      <c r="AG322" s="188" t="str">
        <f t="shared" si="168"/>
        <v xml:space="preserve"> </v>
      </c>
    </row>
    <row r="323" spans="2:33">
      <c r="B323" s="131"/>
      <c r="C323" s="133" t="s">
        <v>378</v>
      </c>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row>
    <row r="324" spans="2:33">
      <c r="B324" s="131"/>
      <c r="C324" s="133" t="s">
        <v>379</v>
      </c>
      <c r="D324" s="137"/>
      <c r="E324" s="137"/>
      <c r="F324" s="137"/>
      <c r="G324" s="137"/>
      <c r="H324" s="137"/>
      <c r="I324" s="137"/>
      <c r="J324" s="137"/>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row>
    <row r="325" spans="2:33">
      <c r="B325" s="131"/>
      <c r="C325" s="133" t="s">
        <v>380</v>
      </c>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7"/>
      <c r="AA325" s="137"/>
      <c r="AB325" s="137"/>
      <c r="AC325" s="137"/>
      <c r="AD325" s="137"/>
      <c r="AE325" s="137"/>
      <c r="AF325" s="137"/>
      <c r="AG325" s="137"/>
    </row>
    <row r="326" spans="2:33">
      <c r="B326" s="20">
        <v>3</v>
      </c>
      <c r="C326" s="132" t="s">
        <v>381</v>
      </c>
      <c r="D326" s="188" t="str">
        <f t="shared" ref="D326:AG326" si="170">IF(COUNTIF(D323:D325,"C")&gt;=1,"A",IF(COUNTIF(D323:D325,"C")&gt;0,"P"," "))</f>
        <v xml:space="preserve"> </v>
      </c>
      <c r="E326" s="188" t="str">
        <f t="shared" si="170"/>
        <v xml:space="preserve"> </v>
      </c>
      <c r="F326" s="188" t="str">
        <f t="shared" ref="F326:S326" si="171">IF(COUNTIF(F323:F325,"C")&gt;=1,"A",IF(COUNTIF(F323:F325,"C")&gt;0,"P"," "))</f>
        <v xml:space="preserve"> </v>
      </c>
      <c r="G326" s="188" t="str">
        <f t="shared" si="171"/>
        <v xml:space="preserve"> </v>
      </c>
      <c r="H326" s="188" t="str">
        <f t="shared" si="171"/>
        <v xml:space="preserve"> </v>
      </c>
      <c r="I326" s="188" t="str">
        <f t="shared" si="171"/>
        <v xml:space="preserve"> </v>
      </c>
      <c r="J326" s="188" t="str">
        <f t="shared" si="171"/>
        <v xml:space="preserve"> </v>
      </c>
      <c r="K326" s="188" t="str">
        <f t="shared" si="171"/>
        <v xml:space="preserve"> </v>
      </c>
      <c r="L326" s="188" t="str">
        <f t="shared" si="171"/>
        <v xml:space="preserve"> </v>
      </c>
      <c r="M326" s="188" t="str">
        <f t="shared" si="171"/>
        <v xml:space="preserve"> </v>
      </c>
      <c r="N326" s="188" t="str">
        <f t="shared" si="171"/>
        <v xml:space="preserve"> </v>
      </c>
      <c r="O326" s="188" t="str">
        <f t="shared" si="171"/>
        <v xml:space="preserve"> </v>
      </c>
      <c r="P326" s="188" t="str">
        <f t="shared" si="171"/>
        <v xml:space="preserve"> </v>
      </c>
      <c r="Q326" s="188" t="str">
        <f t="shared" si="171"/>
        <v xml:space="preserve"> </v>
      </c>
      <c r="R326" s="188" t="str">
        <f t="shared" si="171"/>
        <v xml:space="preserve"> </v>
      </c>
      <c r="S326" s="188" t="str">
        <f t="shared" si="171"/>
        <v xml:space="preserve"> </v>
      </c>
      <c r="T326" s="188" t="str">
        <f t="shared" si="170"/>
        <v xml:space="preserve"> </v>
      </c>
      <c r="U326" s="188" t="str">
        <f t="shared" si="170"/>
        <v xml:space="preserve"> </v>
      </c>
      <c r="V326" s="188" t="str">
        <f t="shared" si="170"/>
        <v xml:space="preserve"> </v>
      </c>
      <c r="W326" s="188" t="str">
        <f t="shared" si="170"/>
        <v xml:space="preserve"> </v>
      </c>
      <c r="X326" s="188" t="str">
        <f t="shared" si="170"/>
        <v xml:space="preserve"> </v>
      </c>
      <c r="Y326" s="188" t="str">
        <f t="shared" si="170"/>
        <v xml:space="preserve"> </v>
      </c>
      <c r="Z326" s="188" t="str">
        <f t="shared" si="170"/>
        <v xml:space="preserve"> </v>
      </c>
      <c r="AA326" s="188" t="str">
        <f t="shared" si="170"/>
        <v xml:space="preserve"> </v>
      </c>
      <c r="AB326" s="188" t="str">
        <f t="shared" si="170"/>
        <v xml:space="preserve"> </v>
      </c>
      <c r="AC326" s="188" t="str">
        <f t="shared" si="170"/>
        <v xml:space="preserve"> </v>
      </c>
      <c r="AD326" s="188" t="str">
        <f t="shared" si="170"/>
        <v xml:space="preserve"> </v>
      </c>
      <c r="AE326" s="188" t="str">
        <f t="shared" si="170"/>
        <v xml:space="preserve"> </v>
      </c>
      <c r="AF326" s="188" t="str">
        <f t="shared" si="170"/>
        <v xml:space="preserve"> </v>
      </c>
      <c r="AG326" s="188" t="str">
        <f t="shared" si="170"/>
        <v xml:space="preserve"> </v>
      </c>
    </row>
    <row r="327" spans="2:33">
      <c r="B327" s="131"/>
      <c r="C327" s="133" t="s">
        <v>382</v>
      </c>
      <c r="D327" s="137"/>
      <c r="E327" s="137"/>
      <c r="F327" s="137"/>
      <c r="G327" s="137"/>
      <c r="H327" s="137"/>
      <c r="I327" s="137"/>
      <c r="J327" s="137"/>
      <c r="K327" s="137"/>
      <c r="L327" s="137"/>
      <c r="M327" s="137"/>
      <c r="N327" s="137"/>
      <c r="O327" s="137"/>
      <c r="P327" s="137"/>
      <c r="Q327" s="137"/>
      <c r="R327" s="137"/>
      <c r="S327" s="137"/>
      <c r="T327" s="137"/>
      <c r="U327" s="137"/>
      <c r="V327" s="137"/>
      <c r="W327" s="137"/>
      <c r="X327" s="137"/>
      <c r="Y327" s="137"/>
      <c r="Z327" s="137"/>
      <c r="AA327" s="137"/>
      <c r="AB327" s="137"/>
      <c r="AC327" s="137"/>
      <c r="AD327" s="137"/>
      <c r="AE327" s="137"/>
      <c r="AF327" s="137"/>
      <c r="AG327" s="137"/>
    </row>
    <row r="328" spans="2:33">
      <c r="B328" s="131"/>
      <c r="C328" s="133" t="s">
        <v>383</v>
      </c>
      <c r="D328" s="137"/>
      <c r="E328" s="137"/>
      <c r="F328" s="137"/>
      <c r="G328" s="137"/>
      <c r="H328" s="137"/>
      <c r="I328" s="137"/>
      <c r="J328" s="137"/>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row>
    <row r="329" spans="2:33">
      <c r="B329" s="131"/>
      <c r="C329" s="133" t="s">
        <v>384</v>
      </c>
      <c r="D329" s="137"/>
      <c r="E329" s="137"/>
      <c r="F329" s="137"/>
      <c r="G329" s="137"/>
      <c r="H329" s="137"/>
      <c r="I329" s="137"/>
      <c r="J329" s="137"/>
      <c r="K329" s="137"/>
      <c r="L329" s="137"/>
      <c r="M329" s="137"/>
      <c r="N329" s="137"/>
      <c r="O329" s="137"/>
      <c r="P329" s="137"/>
      <c r="Q329" s="137"/>
      <c r="R329" s="137"/>
      <c r="S329" s="137"/>
      <c r="T329" s="137"/>
      <c r="U329" s="137"/>
      <c r="V329" s="137"/>
      <c r="W329" s="137"/>
      <c r="X329" s="137"/>
      <c r="Y329" s="137"/>
      <c r="Z329" s="137"/>
      <c r="AA329" s="137"/>
      <c r="AB329" s="137"/>
      <c r="AC329" s="137"/>
      <c r="AD329" s="137"/>
      <c r="AE329" s="137"/>
      <c r="AF329" s="137"/>
      <c r="AG329" s="137"/>
    </row>
    <row r="330" spans="2:33">
      <c r="B330" s="20">
        <v>4</v>
      </c>
      <c r="C330" s="132" t="s">
        <v>385</v>
      </c>
      <c r="D330" s="188" t="str">
        <f t="shared" ref="D330:AG330" si="172">IF(COUNTIF(D327:D329,"C")&gt;=1,"A",IF(COUNTIF(D327:D329,"C")&gt;0,"P"," "))</f>
        <v xml:space="preserve"> </v>
      </c>
      <c r="E330" s="188" t="str">
        <f t="shared" si="172"/>
        <v xml:space="preserve"> </v>
      </c>
      <c r="F330" s="188" t="str">
        <f t="shared" ref="F330:S330" si="173">IF(COUNTIF(F327:F329,"C")&gt;=1,"A",IF(COUNTIF(F327:F329,"C")&gt;0,"P"," "))</f>
        <v xml:space="preserve"> </v>
      </c>
      <c r="G330" s="188" t="str">
        <f t="shared" si="173"/>
        <v xml:space="preserve"> </v>
      </c>
      <c r="H330" s="188" t="str">
        <f t="shared" si="173"/>
        <v xml:space="preserve"> </v>
      </c>
      <c r="I330" s="188" t="str">
        <f t="shared" si="173"/>
        <v xml:space="preserve"> </v>
      </c>
      <c r="J330" s="188" t="str">
        <f t="shared" si="173"/>
        <v xml:space="preserve"> </v>
      </c>
      <c r="K330" s="188" t="str">
        <f t="shared" si="173"/>
        <v xml:space="preserve"> </v>
      </c>
      <c r="L330" s="188" t="str">
        <f t="shared" si="173"/>
        <v xml:space="preserve"> </v>
      </c>
      <c r="M330" s="188" t="str">
        <f t="shared" si="173"/>
        <v xml:space="preserve"> </v>
      </c>
      <c r="N330" s="188" t="str">
        <f t="shared" si="173"/>
        <v xml:space="preserve"> </v>
      </c>
      <c r="O330" s="188" t="str">
        <f t="shared" si="173"/>
        <v xml:space="preserve"> </v>
      </c>
      <c r="P330" s="188" t="str">
        <f t="shared" si="173"/>
        <v xml:space="preserve"> </v>
      </c>
      <c r="Q330" s="188" t="str">
        <f t="shared" si="173"/>
        <v xml:space="preserve"> </v>
      </c>
      <c r="R330" s="188" t="str">
        <f t="shared" si="173"/>
        <v xml:space="preserve"> </v>
      </c>
      <c r="S330" s="188" t="str">
        <f t="shared" si="173"/>
        <v xml:space="preserve"> </v>
      </c>
      <c r="T330" s="188" t="str">
        <f t="shared" si="172"/>
        <v xml:space="preserve"> </v>
      </c>
      <c r="U330" s="188" t="str">
        <f t="shared" si="172"/>
        <v xml:space="preserve"> </v>
      </c>
      <c r="V330" s="188" t="str">
        <f t="shared" si="172"/>
        <v xml:space="preserve"> </v>
      </c>
      <c r="W330" s="188" t="str">
        <f t="shared" si="172"/>
        <v xml:space="preserve"> </v>
      </c>
      <c r="X330" s="188" t="str">
        <f t="shared" si="172"/>
        <v xml:space="preserve"> </v>
      </c>
      <c r="Y330" s="188" t="str">
        <f t="shared" si="172"/>
        <v xml:space="preserve"> </v>
      </c>
      <c r="Z330" s="188" t="str">
        <f t="shared" si="172"/>
        <v xml:space="preserve"> </v>
      </c>
      <c r="AA330" s="188" t="str">
        <f t="shared" si="172"/>
        <v xml:space="preserve"> </v>
      </c>
      <c r="AB330" s="188" t="str">
        <f t="shared" si="172"/>
        <v xml:space="preserve"> </v>
      </c>
      <c r="AC330" s="188" t="str">
        <f t="shared" si="172"/>
        <v xml:space="preserve"> </v>
      </c>
      <c r="AD330" s="188" t="str">
        <f t="shared" si="172"/>
        <v xml:space="preserve"> </v>
      </c>
      <c r="AE330" s="188" t="str">
        <f t="shared" si="172"/>
        <v xml:space="preserve"> </v>
      </c>
      <c r="AF330" s="188" t="str">
        <f t="shared" si="172"/>
        <v xml:space="preserve"> </v>
      </c>
      <c r="AG330" s="188" t="str">
        <f t="shared" si="172"/>
        <v xml:space="preserve"> </v>
      </c>
    </row>
    <row r="331" spans="2:33">
      <c r="B331" s="131"/>
      <c r="C331" s="133" t="s">
        <v>386</v>
      </c>
      <c r="D331" s="137"/>
      <c r="E331" s="137"/>
      <c r="F331" s="137"/>
      <c r="G331" s="137"/>
      <c r="H331" s="137"/>
      <c r="I331" s="137"/>
      <c r="J331" s="137"/>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row>
    <row r="332" spans="2:33">
      <c r="B332" s="131"/>
      <c r="C332" s="133" t="s">
        <v>387</v>
      </c>
      <c r="D332" s="137"/>
      <c r="E332" s="137"/>
      <c r="F332" s="137"/>
      <c r="G332" s="137"/>
      <c r="H332" s="137"/>
      <c r="I332" s="137"/>
      <c r="J332" s="137"/>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row>
    <row r="333" spans="2:33">
      <c r="B333" s="131"/>
      <c r="C333" s="133" t="s">
        <v>388</v>
      </c>
      <c r="D333" s="137"/>
      <c r="E333" s="137"/>
      <c r="F333" s="137"/>
      <c r="G333" s="137"/>
      <c r="H333" s="137"/>
      <c r="I333" s="137"/>
      <c r="J333" s="137"/>
      <c r="K333" s="137"/>
      <c r="L333" s="137"/>
      <c r="M333" s="137"/>
      <c r="N333" s="137"/>
      <c r="O333" s="137"/>
      <c r="P333" s="137"/>
      <c r="Q333" s="137"/>
      <c r="R333" s="137"/>
      <c r="S333" s="137"/>
      <c r="T333" s="137"/>
      <c r="U333" s="137"/>
      <c r="V333" s="137"/>
      <c r="W333" s="137"/>
      <c r="X333" s="137"/>
      <c r="Y333" s="137"/>
      <c r="Z333" s="137"/>
      <c r="AA333" s="137"/>
      <c r="AB333" s="137"/>
      <c r="AC333" s="137"/>
      <c r="AD333" s="137"/>
      <c r="AE333" s="137"/>
      <c r="AF333" s="137"/>
      <c r="AG333" s="137"/>
    </row>
    <row r="334" spans="2:33">
      <c r="B334" s="20">
        <v>5</v>
      </c>
      <c r="C334" s="132" t="s">
        <v>389</v>
      </c>
      <c r="D334" s="188" t="str">
        <f t="shared" ref="D334:AG334" si="174">IF(COUNTIF(D331:D333,"C")&gt;=1,"A",IF(COUNTIF(D331:D333,"C")&gt;0,"P"," "))</f>
        <v xml:space="preserve"> </v>
      </c>
      <c r="E334" s="188" t="str">
        <f t="shared" si="174"/>
        <v xml:space="preserve"> </v>
      </c>
      <c r="F334" s="188" t="str">
        <f t="shared" ref="F334:S334" si="175">IF(COUNTIF(F331:F333,"C")&gt;=1,"A",IF(COUNTIF(F331:F333,"C")&gt;0,"P"," "))</f>
        <v xml:space="preserve"> </v>
      </c>
      <c r="G334" s="188" t="str">
        <f t="shared" si="175"/>
        <v xml:space="preserve"> </v>
      </c>
      <c r="H334" s="188" t="str">
        <f t="shared" si="175"/>
        <v xml:space="preserve"> </v>
      </c>
      <c r="I334" s="188" t="str">
        <f t="shared" si="175"/>
        <v xml:space="preserve"> </v>
      </c>
      <c r="J334" s="188" t="str">
        <f t="shared" si="175"/>
        <v xml:space="preserve"> </v>
      </c>
      <c r="K334" s="188" t="str">
        <f t="shared" si="175"/>
        <v xml:space="preserve"> </v>
      </c>
      <c r="L334" s="188" t="str">
        <f t="shared" si="175"/>
        <v xml:space="preserve"> </v>
      </c>
      <c r="M334" s="188" t="str">
        <f t="shared" si="175"/>
        <v xml:space="preserve"> </v>
      </c>
      <c r="N334" s="188" t="str">
        <f t="shared" si="175"/>
        <v xml:space="preserve"> </v>
      </c>
      <c r="O334" s="188" t="str">
        <f t="shared" si="175"/>
        <v xml:space="preserve"> </v>
      </c>
      <c r="P334" s="188" t="str">
        <f t="shared" si="175"/>
        <v xml:space="preserve"> </v>
      </c>
      <c r="Q334" s="188" t="str">
        <f t="shared" si="175"/>
        <v xml:space="preserve"> </v>
      </c>
      <c r="R334" s="188" t="str">
        <f t="shared" si="175"/>
        <v xml:space="preserve"> </v>
      </c>
      <c r="S334" s="188" t="str">
        <f t="shared" si="175"/>
        <v xml:space="preserve"> </v>
      </c>
      <c r="T334" s="188" t="str">
        <f t="shared" si="174"/>
        <v xml:space="preserve"> </v>
      </c>
      <c r="U334" s="188" t="str">
        <f t="shared" si="174"/>
        <v xml:space="preserve"> </v>
      </c>
      <c r="V334" s="188" t="str">
        <f t="shared" si="174"/>
        <v xml:space="preserve"> </v>
      </c>
      <c r="W334" s="188" t="str">
        <f t="shared" si="174"/>
        <v xml:space="preserve"> </v>
      </c>
      <c r="X334" s="188" t="str">
        <f t="shared" si="174"/>
        <v xml:space="preserve"> </v>
      </c>
      <c r="Y334" s="188" t="str">
        <f t="shared" si="174"/>
        <v xml:space="preserve"> </v>
      </c>
      <c r="Z334" s="188" t="str">
        <f t="shared" si="174"/>
        <v xml:space="preserve"> </v>
      </c>
      <c r="AA334" s="188" t="str">
        <f t="shared" si="174"/>
        <v xml:space="preserve"> </v>
      </c>
      <c r="AB334" s="188" t="str">
        <f t="shared" si="174"/>
        <v xml:space="preserve"> </v>
      </c>
      <c r="AC334" s="188" t="str">
        <f t="shared" si="174"/>
        <v xml:space="preserve"> </v>
      </c>
      <c r="AD334" s="188" t="str">
        <f t="shared" si="174"/>
        <v xml:space="preserve"> </v>
      </c>
      <c r="AE334" s="188" t="str">
        <f t="shared" si="174"/>
        <v xml:space="preserve"> </v>
      </c>
      <c r="AF334" s="188" t="str">
        <f t="shared" si="174"/>
        <v xml:space="preserve"> </v>
      </c>
      <c r="AG334" s="188" t="str">
        <f t="shared" si="174"/>
        <v xml:space="preserve"> </v>
      </c>
    </row>
    <row r="335" spans="2:33">
      <c r="B335" s="131"/>
      <c r="C335" s="133" t="s">
        <v>390</v>
      </c>
      <c r="D335" s="137"/>
      <c r="E335" s="137"/>
      <c r="F335" s="137"/>
      <c r="G335" s="137"/>
      <c r="H335" s="137"/>
      <c r="I335" s="137"/>
      <c r="J335" s="137"/>
      <c r="K335" s="137"/>
      <c r="L335" s="137"/>
      <c r="M335" s="137"/>
      <c r="N335" s="137"/>
      <c r="O335" s="137"/>
      <c r="P335" s="137"/>
      <c r="Q335" s="137"/>
      <c r="R335" s="137"/>
      <c r="S335" s="137"/>
      <c r="T335" s="137"/>
      <c r="U335" s="137"/>
      <c r="V335" s="137"/>
      <c r="W335" s="137"/>
      <c r="X335" s="137"/>
      <c r="Y335" s="137"/>
      <c r="Z335" s="137"/>
      <c r="AA335" s="137"/>
      <c r="AB335" s="137"/>
      <c r="AC335" s="137"/>
      <c r="AD335" s="137"/>
      <c r="AE335" s="137"/>
      <c r="AF335" s="137"/>
      <c r="AG335" s="137"/>
    </row>
    <row r="336" spans="2:33">
      <c r="B336" s="131"/>
      <c r="C336" s="133" t="s">
        <v>391</v>
      </c>
      <c r="D336" s="137"/>
      <c r="E336" s="137"/>
      <c r="F336" s="137"/>
      <c r="G336" s="137"/>
      <c r="H336" s="137"/>
      <c r="I336" s="137"/>
      <c r="J336" s="137"/>
      <c r="K336" s="137"/>
      <c r="L336" s="137"/>
      <c r="M336" s="137"/>
      <c r="N336" s="137"/>
      <c r="O336" s="137"/>
      <c r="P336" s="137"/>
      <c r="Q336" s="137"/>
      <c r="R336" s="137"/>
      <c r="S336" s="137"/>
      <c r="T336" s="137"/>
      <c r="U336" s="137"/>
      <c r="V336" s="137"/>
      <c r="W336" s="137"/>
      <c r="X336" s="137"/>
      <c r="Y336" s="137"/>
      <c r="Z336" s="137"/>
      <c r="AA336" s="137"/>
      <c r="AB336" s="137"/>
      <c r="AC336" s="137"/>
      <c r="AD336" s="137"/>
      <c r="AE336" s="137"/>
      <c r="AF336" s="137"/>
      <c r="AG336" s="137"/>
    </row>
    <row r="337" spans="1:33" ht="13.5" thickBot="1">
      <c r="B337" s="131"/>
      <c r="C337" s="133" t="s">
        <v>392</v>
      </c>
      <c r="D337" s="137"/>
      <c r="E337" s="137"/>
      <c r="F337" s="137"/>
      <c r="G337" s="137"/>
      <c r="H337" s="137"/>
      <c r="I337" s="137"/>
      <c r="J337" s="137"/>
      <c r="K337" s="137"/>
      <c r="L337" s="137"/>
      <c r="M337" s="137"/>
      <c r="N337" s="137"/>
      <c r="O337" s="137"/>
      <c r="P337" s="137"/>
      <c r="Q337" s="137"/>
      <c r="R337" s="137"/>
      <c r="S337" s="137"/>
      <c r="T337" s="137"/>
      <c r="U337" s="137"/>
      <c r="V337" s="137"/>
      <c r="W337" s="137"/>
      <c r="X337" s="137"/>
      <c r="Y337" s="137"/>
      <c r="Z337" s="137"/>
      <c r="AA337" s="137"/>
      <c r="AB337" s="137"/>
      <c r="AC337" s="137"/>
      <c r="AD337" s="137"/>
      <c r="AE337" s="137"/>
      <c r="AF337" s="137"/>
      <c r="AG337" s="137"/>
    </row>
    <row r="338" spans="1:33" ht="13.5" hidden="1" thickBot="1">
      <c r="D338" s="188" t="str">
        <f t="shared" ref="D338:AG338" si="176">IF(COUNTIF(D335:D337,"C")&gt;=1,"A",IF(COUNTIF(D335:D337,"C")&gt;0,"P"," "))</f>
        <v xml:space="preserve"> </v>
      </c>
      <c r="E338" s="188" t="str">
        <f t="shared" si="176"/>
        <v xml:space="preserve"> </v>
      </c>
      <c r="F338" s="188" t="str">
        <f t="shared" ref="F338:S338" si="177">IF(COUNTIF(F335:F337,"C")&gt;=1,"A",IF(COUNTIF(F335:F337,"C")&gt;0,"P"," "))</f>
        <v xml:space="preserve"> </v>
      </c>
      <c r="G338" s="188" t="str">
        <f t="shared" si="177"/>
        <v xml:space="preserve"> </v>
      </c>
      <c r="H338" s="188" t="str">
        <f t="shared" si="177"/>
        <v xml:space="preserve"> </v>
      </c>
      <c r="I338" s="188" t="str">
        <f t="shared" si="177"/>
        <v xml:space="preserve"> </v>
      </c>
      <c r="J338" s="188" t="str">
        <f t="shared" si="177"/>
        <v xml:space="preserve"> </v>
      </c>
      <c r="K338" s="188" t="str">
        <f t="shared" si="177"/>
        <v xml:space="preserve"> </v>
      </c>
      <c r="L338" s="188" t="str">
        <f t="shared" si="177"/>
        <v xml:space="preserve"> </v>
      </c>
      <c r="M338" s="188" t="str">
        <f t="shared" si="177"/>
        <v xml:space="preserve"> </v>
      </c>
      <c r="N338" s="188" t="str">
        <f t="shared" si="177"/>
        <v xml:space="preserve"> </v>
      </c>
      <c r="O338" s="188" t="str">
        <f t="shared" si="177"/>
        <v xml:space="preserve"> </v>
      </c>
      <c r="P338" s="188" t="str">
        <f t="shared" si="177"/>
        <v xml:space="preserve"> </v>
      </c>
      <c r="Q338" s="188" t="str">
        <f t="shared" si="177"/>
        <v xml:space="preserve"> </v>
      </c>
      <c r="R338" s="188" t="str">
        <f t="shared" si="177"/>
        <v xml:space="preserve"> </v>
      </c>
      <c r="S338" s="188" t="str">
        <f t="shared" si="177"/>
        <v xml:space="preserve"> </v>
      </c>
      <c r="T338" s="188" t="str">
        <f t="shared" si="176"/>
        <v xml:space="preserve"> </v>
      </c>
      <c r="U338" s="188" t="str">
        <f t="shared" si="176"/>
        <v xml:space="preserve"> </v>
      </c>
      <c r="V338" s="188" t="str">
        <f t="shared" si="176"/>
        <v xml:space="preserve"> </v>
      </c>
      <c r="W338" s="188" t="str">
        <f t="shared" si="176"/>
        <v xml:space="preserve"> </v>
      </c>
      <c r="X338" s="188" t="str">
        <f t="shared" si="176"/>
        <v xml:space="preserve"> </v>
      </c>
      <c r="Y338" s="188" t="str">
        <f t="shared" si="176"/>
        <v xml:space="preserve"> </v>
      </c>
      <c r="Z338" s="188" t="str">
        <f t="shared" si="176"/>
        <v xml:space="preserve"> </v>
      </c>
      <c r="AA338" s="188" t="str">
        <f t="shared" si="176"/>
        <v xml:space="preserve"> </v>
      </c>
      <c r="AB338" s="188" t="str">
        <f t="shared" si="176"/>
        <v xml:space="preserve"> </v>
      </c>
      <c r="AC338" s="188" t="str">
        <f t="shared" si="176"/>
        <v xml:space="preserve"> </v>
      </c>
      <c r="AD338" s="188" t="str">
        <f t="shared" si="176"/>
        <v xml:space="preserve"> </v>
      </c>
      <c r="AE338" s="188" t="str">
        <f t="shared" si="176"/>
        <v xml:space="preserve"> </v>
      </c>
      <c r="AF338" s="188" t="str">
        <f t="shared" si="176"/>
        <v xml:space="preserve"> </v>
      </c>
      <c r="AG338" s="188" t="str">
        <f t="shared" si="176"/>
        <v xml:space="preserve"> </v>
      </c>
    </row>
    <row r="339" spans="1:33" ht="13.5" thickBot="1">
      <c r="C339" s="44" t="s">
        <v>117</v>
      </c>
      <c r="D339" s="195" t="str">
        <f>IF(COUNTIF(D322:D338,"A")&gt;4,"C",IF(COUNTIF(D322:D338,"A")&gt;0,"P"," "))</f>
        <v xml:space="preserve"> </v>
      </c>
      <c r="E339" s="195" t="str">
        <f>IF(COUNTIF(E322:E338,"A")&gt;4,"C",IF(COUNTIF(E322:E338,"A")&gt;0,"P"," "))</f>
        <v xml:space="preserve"> </v>
      </c>
      <c r="F339" s="195" t="str">
        <f t="shared" ref="F339:S339" si="178">IF(COUNTIF(F322:F338,"A")&gt;4,"C",IF(COUNTIF(F322:F338,"A")&gt;0,"P"," "))</f>
        <v xml:space="preserve"> </v>
      </c>
      <c r="G339" s="195" t="str">
        <f t="shared" si="178"/>
        <v xml:space="preserve"> </v>
      </c>
      <c r="H339" s="195" t="str">
        <f t="shared" si="178"/>
        <v xml:space="preserve"> </v>
      </c>
      <c r="I339" s="195" t="str">
        <f t="shared" si="178"/>
        <v xml:space="preserve"> </v>
      </c>
      <c r="J339" s="195" t="str">
        <f t="shared" si="178"/>
        <v xml:space="preserve"> </v>
      </c>
      <c r="K339" s="195" t="str">
        <f t="shared" si="178"/>
        <v xml:space="preserve"> </v>
      </c>
      <c r="L339" s="195" t="str">
        <f t="shared" si="178"/>
        <v xml:space="preserve"> </v>
      </c>
      <c r="M339" s="195" t="str">
        <f t="shared" si="178"/>
        <v xml:space="preserve"> </v>
      </c>
      <c r="N339" s="195" t="str">
        <f t="shared" si="178"/>
        <v xml:space="preserve"> </v>
      </c>
      <c r="O339" s="195" t="str">
        <f t="shared" si="178"/>
        <v xml:space="preserve"> </v>
      </c>
      <c r="P339" s="195" t="str">
        <f t="shared" si="178"/>
        <v xml:space="preserve"> </v>
      </c>
      <c r="Q339" s="195" t="str">
        <f t="shared" si="178"/>
        <v xml:space="preserve"> </v>
      </c>
      <c r="R339" s="195" t="str">
        <f t="shared" si="178"/>
        <v xml:space="preserve"> </v>
      </c>
      <c r="S339" s="195" t="str">
        <f t="shared" si="178"/>
        <v xml:space="preserve"> </v>
      </c>
      <c r="T339" s="195" t="str">
        <f t="shared" ref="T339:AG339" si="179">IF(COUNTIF(T322:T338,"A")&gt;4,"C",IF(COUNTIF(T322:T338,"A")&gt;0,"P"," "))</f>
        <v xml:space="preserve"> </v>
      </c>
      <c r="U339" s="195" t="str">
        <f t="shared" si="179"/>
        <v xml:space="preserve"> </v>
      </c>
      <c r="V339" s="195" t="str">
        <f t="shared" si="179"/>
        <v xml:space="preserve"> </v>
      </c>
      <c r="W339" s="195" t="str">
        <f t="shared" si="179"/>
        <v xml:space="preserve"> </v>
      </c>
      <c r="X339" s="195" t="str">
        <f t="shared" si="179"/>
        <v xml:space="preserve"> </v>
      </c>
      <c r="Y339" s="195" t="str">
        <f t="shared" si="179"/>
        <v xml:space="preserve"> </v>
      </c>
      <c r="Z339" s="195" t="str">
        <f t="shared" si="179"/>
        <v xml:space="preserve"> </v>
      </c>
      <c r="AA339" s="195" t="str">
        <f t="shared" si="179"/>
        <v xml:space="preserve"> </v>
      </c>
      <c r="AB339" s="195" t="str">
        <f t="shared" si="179"/>
        <v xml:space="preserve"> </v>
      </c>
      <c r="AC339" s="195" t="str">
        <f t="shared" si="179"/>
        <v xml:space="preserve"> </v>
      </c>
      <c r="AD339" s="195" t="str">
        <f t="shared" si="179"/>
        <v xml:space="preserve"> </v>
      </c>
      <c r="AE339" s="195" t="str">
        <f t="shared" si="179"/>
        <v xml:space="preserve"> </v>
      </c>
      <c r="AF339" s="195" t="str">
        <f t="shared" si="179"/>
        <v xml:space="preserve"> </v>
      </c>
      <c r="AG339" s="195" t="str">
        <f t="shared" si="179"/>
        <v xml:space="preserve"> </v>
      </c>
    </row>
    <row r="340" spans="1:33" ht="15">
      <c r="B340" s="129" t="s">
        <v>393</v>
      </c>
    </row>
    <row r="341" spans="1:33">
      <c r="A341"/>
      <c r="B341" s="20">
        <v>1</v>
      </c>
      <c r="C341" s="135" t="s">
        <v>394</v>
      </c>
    </row>
    <row r="342" spans="1:33">
      <c r="B342" s="130"/>
      <c r="C342" s="133" t="s">
        <v>395</v>
      </c>
      <c r="D342" s="137"/>
      <c r="E342" s="137"/>
      <c r="F342" s="137"/>
      <c r="G342" s="137"/>
      <c r="H342" s="137"/>
      <c r="I342" s="137"/>
      <c r="J342" s="137"/>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row>
    <row r="343" spans="1:33">
      <c r="B343" s="130"/>
      <c r="C343" s="133" t="s">
        <v>396</v>
      </c>
      <c r="D343" s="137"/>
      <c r="E343" s="137"/>
      <c r="F343" s="137"/>
      <c r="G343" s="137"/>
      <c r="H343" s="137"/>
      <c r="I343" s="137"/>
      <c r="J343" s="137"/>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row>
    <row r="344" spans="1:33">
      <c r="B344" s="130"/>
      <c r="C344" s="133" t="s">
        <v>397</v>
      </c>
      <c r="D344" s="137"/>
      <c r="E344" s="137"/>
      <c r="F344" s="137"/>
      <c r="G344" s="137"/>
      <c r="H344" s="137"/>
      <c r="I344" s="137"/>
      <c r="J344" s="137"/>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row>
    <row r="345" spans="1:33">
      <c r="B345" s="20">
        <v>2</v>
      </c>
      <c r="C345" s="132" t="s">
        <v>398</v>
      </c>
      <c r="D345" s="188" t="str">
        <f t="shared" ref="D345:AG345" si="180">IF(COUNTIF(D342:D344,"C")&gt;=1,"A",IF(COUNTIF(D342:D344,"C")&gt;0,"P"," "))</f>
        <v xml:space="preserve"> </v>
      </c>
      <c r="E345" s="188" t="str">
        <f t="shared" si="180"/>
        <v xml:space="preserve"> </v>
      </c>
      <c r="F345" s="188" t="str">
        <f t="shared" ref="F345:S345" si="181">IF(COUNTIF(F342:F344,"C")&gt;=1,"A",IF(COUNTIF(F342:F344,"C")&gt;0,"P"," "))</f>
        <v xml:space="preserve"> </v>
      </c>
      <c r="G345" s="188" t="str">
        <f t="shared" si="181"/>
        <v xml:space="preserve"> </v>
      </c>
      <c r="H345" s="188" t="str">
        <f t="shared" si="181"/>
        <v xml:space="preserve"> </v>
      </c>
      <c r="I345" s="188" t="str">
        <f t="shared" si="181"/>
        <v xml:space="preserve"> </v>
      </c>
      <c r="J345" s="188" t="str">
        <f t="shared" si="181"/>
        <v xml:space="preserve"> </v>
      </c>
      <c r="K345" s="188" t="str">
        <f t="shared" si="181"/>
        <v xml:space="preserve"> </v>
      </c>
      <c r="L345" s="188" t="str">
        <f t="shared" si="181"/>
        <v xml:space="preserve"> </v>
      </c>
      <c r="M345" s="188" t="str">
        <f t="shared" si="181"/>
        <v xml:space="preserve"> </v>
      </c>
      <c r="N345" s="188" t="str">
        <f t="shared" si="181"/>
        <v xml:space="preserve"> </v>
      </c>
      <c r="O345" s="188" t="str">
        <f t="shared" si="181"/>
        <v xml:space="preserve"> </v>
      </c>
      <c r="P345" s="188" t="str">
        <f t="shared" si="181"/>
        <v xml:space="preserve"> </v>
      </c>
      <c r="Q345" s="188" t="str">
        <f t="shared" si="181"/>
        <v xml:space="preserve"> </v>
      </c>
      <c r="R345" s="188" t="str">
        <f t="shared" si="181"/>
        <v xml:space="preserve"> </v>
      </c>
      <c r="S345" s="188" t="str">
        <f t="shared" si="181"/>
        <v xml:space="preserve"> </v>
      </c>
      <c r="T345" s="188" t="str">
        <f t="shared" si="180"/>
        <v xml:space="preserve"> </v>
      </c>
      <c r="U345" s="188" t="str">
        <f t="shared" si="180"/>
        <v xml:space="preserve"> </v>
      </c>
      <c r="V345" s="188" t="str">
        <f t="shared" si="180"/>
        <v xml:space="preserve"> </v>
      </c>
      <c r="W345" s="188" t="str">
        <f t="shared" si="180"/>
        <v xml:space="preserve"> </v>
      </c>
      <c r="X345" s="188" t="str">
        <f t="shared" si="180"/>
        <v xml:space="preserve"> </v>
      </c>
      <c r="Y345" s="188" t="str">
        <f t="shared" si="180"/>
        <v xml:space="preserve"> </v>
      </c>
      <c r="Z345" s="188" t="str">
        <f t="shared" si="180"/>
        <v xml:space="preserve"> </v>
      </c>
      <c r="AA345" s="188" t="str">
        <f t="shared" si="180"/>
        <v xml:space="preserve"> </v>
      </c>
      <c r="AB345" s="188" t="str">
        <f t="shared" si="180"/>
        <v xml:space="preserve"> </v>
      </c>
      <c r="AC345" s="188" t="str">
        <f t="shared" si="180"/>
        <v xml:space="preserve"> </v>
      </c>
      <c r="AD345" s="188" t="str">
        <f t="shared" si="180"/>
        <v xml:space="preserve"> </v>
      </c>
      <c r="AE345" s="188" t="str">
        <f t="shared" si="180"/>
        <v xml:space="preserve"> </v>
      </c>
      <c r="AF345" s="188" t="str">
        <f t="shared" si="180"/>
        <v xml:space="preserve"> </v>
      </c>
      <c r="AG345" s="188" t="str">
        <f t="shared" si="180"/>
        <v xml:space="preserve"> </v>
      </c>
    </row>
    <row r="346" spans="1:33">
      <c r="B346" s="131"/>
      <c r="C346" s="133" t="s">
        <v>399</v>
      </c>
      <c r="D346" s="137"/>
      <c r="E346" s="137"/>
      <c r="F346" s="137"/>
      <c r="G346" s="137"/>
      <c r="H346" s="137"/>
      <c r="I346" s="137"/>
      <c r="J346" s="137"/>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row>
    <row r="347" spans="1:33">
      <c r="B347" s="131"/>
      <c r="C347" s="133" t="s">
        <v>400</v>
      </c>
      <c r="D347" s="137"/>
      <c r="E347" s="137"/>
      <c r="F347" s="137"/>
      <c r="G347" s="137"/>
      <c r="H347" s="137"/>
      <c r="I347" s="137"/>
      <c r="J347" s="137"/>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row>
    <row r="348" spans="1:33">
      <c r="B348" s="131"/>
      <c r="C348" s="133" t="s">
        <v>401</v>
      </c>
      <c r="D348" s="137"/>
      <c r="E348" s="137"/>
      <c r="F348" s="137"/>
      <c r="G348" s="137"/>
      <c r="H348" s="137"/>
      <c r="I348" s="137"/>
      <c r="J348" s="137"/>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row>
    <row r="349" spans="1:33">
      <c r="B349" s="20">
        <v>3</v>
      </c>
      <c r="C349" s="132" t="s">
        <v>402</v>
      </c>
      <c r="D349" s="188" t="str">
        <f t="shared" ref="D349:AG349" si="182">IF(COUNTIF(D346:D348,"C")&gt;=1,"A",IF(COUNTIF(D346:D348,"C")&gt;0,"P"," "))</f>
        <v xml:space="preserve"> </v>
      </c>
      <c r="E349" s="188" t="str">
        <f t="shared" si="182"/>
        <v xml:space="preserve"> </v>
      </c>
      <c r="F349" s="188" t="str">
        <f t="shared" ref="F349:S349" si="183">IF(COUNTIF(F346:F348,"C")&gt;=1,"A",IF(COUNTIF(F346:F348,"C")&gt;0,"P"," "))</f>
        <v xml:space="preserve"> </v>
      </c>
      <c r="G349" s="188" t="str">
        <f t="shared" si="183"/>
        <v xml:space="preserve"> </v>
      </c>
      <c r="H349" s="188" t="str">
        <f t="shared" si="183"/>
        <v xml:space="preserve"> </v>
      </c>
      <c r="I349" s="188" t="str">
        <f t="shared" si="183"/>
        <v xml:space="preserve"> </v>
      </c>
      <c r="J349" s="188" t="str">
        <f t="shared" si="183"/>
        <v xml:space="preserve"> </v>
      </c>
      <c r="K349" s="188" t="str">
        <f t="shared" si="183"/>
        <v xml:space="preserve"> </v>
      </c>
      <c r="L349" s="188" t="str">
        <f t="shared" si="183"/>
        <v xml:space="preserve"> </v>
      </c>
      <c r="M349" s="188" t="str">
        <f t="shared" si="183"/>
        <v xml:space="preserve"> </v>
      </c>
      <c r="N349" s="188" t="str">
        <f t="shared" si="183"/>
        <v xml:space="preserve"> </v>
      </c>
      <c r="O349" s="188" t="str">
        <f t="shared" si="183"/>
        <v xml:space="preserve"> </v>
      </c>
      <c r="P349" s="188" t="str">
        <f t="shared" si="183"/>
        <v xml:space="preserve"> </v>
      </c>
      <c r="Q349" s="188" t="str">
        <f t="shared" si="183"/>
        <v xml:space="preserve"> </v>
      </c>
      <c r="R349" s="188" t="str">
        <f t="shared" si="183"/>
        <v xml:space="preserve"> </v>
      </c>
      <c r="S349" s="188" t="str">
        <f t="shared" si="183"/>
        <v xml:space="preserve"> </v>
      </c>
      <c r="T349" s="188" t="str">
        <f t="shared" si="182"/>
        <v xml:space="preserve"> </v>
      </c>
      <c r="U349" s="188" t="str">
        <f t="shared" si="182"/>
        <v xml:space="preserve"> </v>
      </c>
      <c r="V349" s="188" t="str">
        <f t="shared" si="182"/>
        <v xml:space="preserve"> </v>
      </c>
      <c r="W349" s="188" t="str">
        <f t="shared" si="182"/>
        <v xml:space="preserve"> </v>
      </c>
      <c r="X349" s="188" t="str">
        <f t="shared" si="182"/>
        <v xml:space="preserve"> </v>
      </c>
      <c r="Y349" s="188" t="str">
        <f t="shared" si="182"/>
        <v xml:space="preserve"> </v>
      </c>
      <c r="Z349" s="188" t="str">
        <f t="shared" si="182"/>
        <v xml:space="preserve"> </v>
      </c>
      <c r="AA349" s="188" t="str">
        <f t="shared" si="182"/>
        <v xml:space="preserve"> </v>
      </c>
      <c r="AB349" s="188" t="str">
        <f t="shared" si="182"/>
        <v xml:space="preserve"> </v>
      </c>
      <c r="AC349" s="188" t="str">
        <f t="shared" si="182"/>
        <v xml:space="preserve"> </v>
      </c>
      <c r="AD349" s="188" t="str">
        <f t="shared" si="182"/>
        <v xml:space="preserve"> </v>
      </c>
      <c r="AE349" s="188" t="str">
        <f t="shared" si="182"/>
        <v xml:space="preserve"> </v>
      </c>
      <c r="AF349" s="188" t="str">
        <f t="shared" si="182"/>
        <v xml:space="preserve"> </v>
      </c>
      <c r="AG349" s="188" t="str">
        <f t="shared" si="182"/>
        <v xml:space="preserve"> </v>
      </c>
    </row>
    <row r="350" spans="1:33">
      <c r="B350" s="131"/>
      <c r="C350" s="133" t="s">
        <v>403</v>
      </c>
      <c r="D350" s="137"/>
      <c r="E350" s="137"/>
      <c r="F350" s="137"/>
      <c r="G350" s="137"/>
      <c r="H350" s="137"/>
      <c r="I350" s="137"/>
      <c r="J350" s="137"/>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row>
    <row r="351" spans="1:33">
      <c r="B351" s="131"/>
      <c r="C351" s="133" t="s">
        <v>404</v>
      </c>
      <c r="D351" s="137"/>
      <c r="E351" s="137"/>
      <c r="F351" s="137"/>
      <c r="G351" s="137"/>
      <c r="H351" s="137"/>
      <c r="I351" s="137"/>
      <c r="J351" s="137"/>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row>
    <row r="352" spans="1:33">
      <c r="B352" s="131"/>
      <c r="C352" s="133" t="s">
        <v>405</v>
      </c>
      <c r="D352" s="137"/>
      <c r="E352" s="137"/>
      <c r="F352" s="137"/>
      <c r="G352" s="137"/>
      <c r="H352" s="137"/>
      <c r="I352" s="137"/>
      <c r="J352" s="137"/>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row>
    <row r="353" spans="1:33">
      <c r="B353" s="20">
        <v>4</v>
      </c>
      <c r="C353" s="132" t="s">
        <v>406</v>
      </c>
      <c r="D353" s="188" t="str">
        <f t="shared" ref="D353:AG353" si="184">IF(COUNTIF(D350:D352,"C")&gt;=1,"A",IF(COUNTIF(D350:D352,"C")&gt;0,"P"," "))</f>
        <v xml:space="preserve"> </v>
      </c>
      <c r="E353" s="188" t="str">
        <f t="shared" si="184"/>
        <v xml:space="preserve"> </v>
      </c>
      <c r="F353" s="188" t="str">
        <f t="shared" ref="F353:S353" si="185">IF(COUNTIF(F350:F352,"C")&gt;=1,"A",IF(COUNTIF(F350:F352,"C")&gt;0,"P"," "))</f>
        <v xml:space="preserve"> </v>
      </c>
      <c r="G353" s="188" t="str">
        <f t="shared" si="185"/>
        <v xml:space="preserve"> </v>
      </c>
      <c r="H353" s="188" t="str">
        <f t="shared" si="185"/>
        <v xml:space="preserve"> </v>
      </c>
      <c r="I353" s="188" t="str">
        <f t="shared" si="185"/>
        <v xml:space="preserve"> </v>
      </c>
      <c r="J353" s="188" t="str">
        <f t="shared" si="185"/>
        <v xml:space="preserve"> </v>
      </c>
      <c r="K353" s="188" t="str">
        <f t="shared" si="185"/>
        <v xml:space="preserve"> </v>
      </c>
      <c r="L353" s="188" t="str">
        <f t="shared" si="185"/>
        <v xml:space="preserve"> </v>
      </c>
      <c r="M353" s="188" t="str">
        <f t="shared" si="185"/>
        <v xml:space="preserve"> </v>
      </c>
      <c r="N353" s="188" t="str">
        <f t="shared" si="185"/>
        <v xml:space="preserve"> </v>
      </c>
      <c r="O353" s="188" t="str">
        <f t="shared" si="185"/>
        <v xml:space="preserve"> </v>
      </c>
      <c r="P353" s="188" t="str">
        <f t="shared" si="185"/>
        <v xml:space="preserve"> </v>
      </c>
      <c r="Q353" s="188" t="str">
        <f t="shared" si="185"/>
        <v xml:space="preserve"> </v>
      </c>
      <c r="R353" s="188" t="str">
        <f t="shared" si="185"/>
        <v xml:space="preserve"> </v>
      </c>
      <c r="S353" s="188" t="str">
        <f t="shared" si="185"/>
        <v xml:space="preserve"> </v>
      </c>
      <c r="T353" s="188" t="str">
        <f t="shared" si="184"/>
        <v xml:space="preserve"> </v>
      </c>
      <c r="U353" s="188" t="str">
        <f t="shared" si="184"/>
        <v xml:space="preserve"> </v>
      </c>
      <c r="V353" s="188" t="str">
        <f t="shared" si="184"/>
        <v xml:space="preserve"> </v>
      </c>
      <c r="W353" s="188" t="str">
        <f t="shared" si="184"/>
        <v xml:space="preserve"> </v>
      </c>
      <c r="X353" s="188" t="str">
        <f t="shared" si="184"/>
        <v xml:space="preserve"> </v>
      </c>
      <c r="Y353" s="188" t="str">
        <f t="shared" si="184"/>
        <v xml:space="preserve"> </v>
      </c>
      <c r="Z353" s="188" t="str">
        <f t="shared" si="184"/>
        <v xml:space="preserve"> </v>
      </c>
      <c r="AA353" s="188" t="str">
        <f t="shared" si="184"/>
        <v xml:space="preserve"> </v>
      </c>
      <c r="AB353" s="188" t="str">
        <f t="shared" si="184"/>
        <v xml:space="preserve"> </v>
      </c>
      <c r="AC353" s="188" t="str">
        <f t="shared" si="184"/>
        <v xml:space="preserve"> </v>
      </c>
      <c r="AD353" s="188" t="str">
        <f t="shared" si="184"/>
        <v xml:space="preserve"> </v>
      </c>
      <c r="AE353" s="188" t="str">
        <f t="shared" si="184"/>
        <v xml:space="preserve"> </v>
      </c>
      <c r="AF353" s="188" t="str">
        <f t="shared" si="184"/>
        <v xml:space="preserve"> </v>
      </c>
      <c r="AG353" s="188" t="str">
        <f t="shared" si="184"/>
        <v xml:space="preserve"> </v>
      </c>
    </row>
    <row r="354" spans="1:33">
      <c r="B354" s="131"/>
      <c r="C354" s="133" t="s">
        <v>407</v>
      </c>
      <c r="D354" s="137"/>
      <c r="E354" s="137"/>
      <c r="F354" s="137"/>
      <c r="G354" s="137"/>
      <c r="H354" s="137"/>
      <c r="I354" s="137"/>
      <c r="J354" s="137"/>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row>
    <row r="355" spans="1:33">
      <c r="B355" s="131"/>
      <c r="C355" s="133" t="s">
        <v>408</v>
      </c>
      <c r="D355" s="137"/>
      <c r="E355" s="137"/>
      <c r="F355" s="137"/>
      <c r="G355" s="137"/>
      <c r="H355" s="137"/>
      <c r="I355" s="137"/>
      <c r="J355" s="137"/>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row>
    <row r="356" spans="1:33">
      <c r="B356" s="131"/>
      <c r="C356" s="133" t="s">
        <v>409</v>
      </c>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row>
    <row r="357" spans="1:33">
      <c r="B357" s="20">
        <v>5</v>
      </c>
      <c r="C357" s="132" t="s">
        <v>410</v>
      </c>
      <c r="D357" s="188" t="str">
        <f t="shared" ref="D357:AG357" si="186">IF(COUNTIF(D354:D356,"C")&gt;=1,"A",IF(COUNTIF(D354:D356,"C")&gt;0,"P"," "))</f>
        <v xml:space="preserve"> </v>
      </c>
      <c r="E357" s="188" t="str">
        <f t="shared" si="186"/>
        <v xml:space="preserve"> </v>
      </c>
      <c r="F357" s="188" t="str">
        <f t="shared" ref="F357:S357" si="187">IF(COUNTIF(F354:F356,"C")&gt;=1,"A",IF(COUNTIF(F354:F356,"C")&gt;0,"P"," "))</f>
        <v xml:space="preserve"> </v>
      </c>
      <c r="G357" s="188" t="str">
        <f t="shared" si="187"/>
        <v xml:space="preserve"> </v>
      </c>
      <c r="H357" s="188" t="str">
        <f t="shared" si="187"/>
        <v xml:space="preserve"> </v>
      </c>
      <c r="I357" s="188" t="str">
        <f t="shared" si="187"/>
        <v xml:space="preserve"> </v>
      </c>
      <c r="J357" s="188" t="str">
        <f t="shared" si="187"/>
        <v xml:space="preserve"> </v>
      </c>
      <c r="K357" s="188" t="str">
        <f t="shared" si="187"/>
        <v xml:space="preserve"> </v>
      </c>
      <c r="L357" s="188" t="str">
        <f t="shared" si="187"/>
        <v xml:space="preserve"> </v>
      </c>
      <c r="M357" s="188" t="str">
        <f t="shared" si="187"/>
        <v xml:space="preserve"> </v>
      </c>
      <c r="N357" s="188" t="str">
        <f t="shared" si="187"/>
        <v xml:space="preserve"> </v>
      </c>
      <c r="O357" s="188" t="str">
        <f t="shared" si="187"/>
        <v xml:space="preserve"> </v>
      </c>
      <c r="P357" s="188" t="str">
        <f t="shared" si="187"/>
        <v xml:space="preserve"> </v>
      </c>
      <c r="Q357" s="188" t="str">
        <f t="shared" si="187"/>
        <v xml:space="preserve"> </v>
      </c>
      <c r="R357" s="188" t="str">
        <f t="shared" si="187"/>
        <v xml:space="preserve"> </v>
      </c>
      <c r="S357" s="188" t="str">
        <f t="shared" si="187"/>
        <v xml:space="preserve"> </v>
      </c>
      <c r="T357" s="188" t="str">
        <f t="shared" si="186"/>
        <v xml:space="preserve"> </v>
      </c>
      <c r="U357" s="188" t="str">
        <f t="shared" si="186"/>
        <v xml:space="preserve"> </v>
      </c>
      <c r="V357" s="188" t="str">
        <f t="shared" si="186"/>
        <v xml:space="preserve"> </v>
      </c>
      <c r="W357" s="188" t="str">
        <f t="shared" si="186"/>
        <v xml:space="preserve"> </v>
      </c>
      <c r="X357" s="188" t="str">
        <f t="shared" si="186"/>
        <v xml:space="preserve"> </v>
      </c>
      <c r="Y357" s="188" t="str">
        <f t="shared" si="186"/>
        <v xml:space="preserve"> </v>
      </c>
      <c r="Z357" s="188" t="str">
        <f t="shared" si="186"/>
        <v xml:space="preserve"> </v>
      </c>
      <c r="AA357" s="188" t="str">
        <f t="shared" si="186"/>
        <v xml:space="preserve"> </v>
      </c>
      <c r="AB357" s="188" t="str">
        <f t="shared" si="186"/>
        <v xml:space="preserve"> </v>
      </c>
      <c r="AC357" s="188" t="str">
        <f t="shared" si="186"/>
        <v xml:space="preserve"> </v>
      </c>
      <c r="AD357" s="188" t="str">
        <f t="shared" si="186"/>
        <v xml:space="preserve"> </v>
      </c>
      <c r="AE357" s="188" t="str">
        <f t="shared" si="186"/>
        <v xml:space="preserve"> </v>
      </c>
      <c r="AF357" s="188" t="str">
        <f t="shared" si="186"/>
        <v xml:space="preserve"> </v>
      </c>
      <c r="AG357" s="188" t="str">
        <f t="shared" si="186"/>
        <v xml:space="preserve"> </v>
      </c>
    </row>
    <row r="358" spans="1:33">
      <c r="B358" s="131"/>
      <c r="C358" s="133" t="s">
        <v>411</v>
      </c>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row>
    <row r="359" spans="1:33">
      <c r="B359" s="131"/>
      <c r="C359" s="133" t="s">
        <v>412</v>
      </c>
      <c r="D359" s="137"/>
      <c r="E359" s="137"/>
      <c r="F359" s="137"/>
      <c r="G359" s="137"/>
      <c r="H359" s="137"/>
      <c r="I359" s="137"/>
      <c r="J359" s="137"/>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row>
    <row r="360" spans="1:33" ht="13.5" thickBot="1">
      <c r="B360" s="131"/>
      <c r="C360" s="133" t="s">
        <v>413</v>
      </c>
      <c r="D360" s="137"/>
      <c r="E360" s="137"/>
      <c r="F360" s="137"/>
      <c r="G360" s="137"/>
      <c r="H360" s="137"/>
      <c r="I360" s="137"/>
      <c r="J360" s="137"/>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row>
    <row r="361" spans="1:33" ht="13.5" hidden="1" thickBot="1">
      <c r="D361" s="188" t="str">
        <f t="shared" ref="D361:AG361" si="188">IF(COUNTIF(D358:D360,"C")&gt;=1,"A",IF(COUNTIF(D358:D360,"C")&gt;0,"P"," "))</f>
        <v xml:space="preserve"> </v>
      </c>
      <c r="E361" s="188" t="str">
        <f t="shared" si="188"/>
        <v xml:space="preserve"> </v>
      </c>
      <c r="F361" s="188" t="str">
        <f t="shared" ref="F361:S361" si="189">IF(COUNTIF(F358:F360,"C")&gt;=1,"A",IF(COUNTIF(F358:F360,"C")&gt;0,"P"," "))</f>
        <v xml:space="preserve"> </v>
      </c>
      <c r="G361" s="188" t="str">
        <f t="shared" si="189"/>
        <v xml:space="preserve"> </v>
      </c>
      <c r="H361" s="188" t="str">
        <f t="shared" si="189"/>
        <v xml:space="preserve"> </v>
      </c>
      <c r="I361" s="188" t="str">
        <f t="shared" si="189"/>
        <v xml:space="preserve"> </v>
      </c>
      <c r="J361" s="188" t="str">
        <f t="shared" si="189"/>
        <v xml:space="preserve"> </v>
      </c>
      <c r="K361" s="188" t="str">
        <f t="shared" si="189"/>
        <v xml:space="preserve"> </v>
      </c>
      <c r="L361" s="188" t="str">
        <f t="shared" si="189"/>
        <v xml:space="preserve"> </v>
      </c>
      <c r="M361" s="188" t="str">
        <f t="shared" si="189"/>
        <v xml:space="preserve"> </v>
      </c>
      <c r="N361" s="188" t="str">
        <f t="shared" si="189"/>
        <v xml:space="preserve"> </v>
      </c>
      <c r="O361" s="188" t="str">
        <f t="shared" si="189"/>
        <v xml:space="preserve"> </v>
      </c>
      <c r="P361" s="188" t="str">
        <f t="shared" si="189"/>
        <v xml:space="preserve"> </v>
      </c>
      <c r="Q361" s="188" t="str">
        <f t="shared" si="189"/>
        <v xml:space="preserve"> </v>
      </c>
      <c r="R361" s="188" t="str">
        <f t="shared" si="189"/>
        <v xml:space="preserve"> </v>
      </c>
      <c r="S361" s="188" t="str">
        <f t="shared" si="189"/>
        <v xml:space="preserve"> </v>
      </c>
      <c r="T361" s="188" t="str">
        <f t="shared" si="188"/>
        <v xml:space="preserve"> </v>
      </c>
      <c r="U361" s="188" t="str">
        <f t="shared" si="188"/>
        <v xml:space="preserve"> </v>
      </c>
      <c r="V361" s="188" t="str">
        <f t="shared" si="188"/>
        <v xml:space="preserve"> </v>
      </c>
      <c r="W361" s="188" t="str">
        <f t="shared" si="188"/>
        <v xml:space="preserve"> </v>
      </c>
      <c r="X361" s="188" t="str">
        <f t="shared" si="188"/>
        <v xml:space="preserve"> </v>
      </c>
      <c r="Y361" s="188" t="str">
        <f t="shared" si="188"/>
        <v xml:space="preserve"> </v>
      </c>
      <c r="Z361" s="188" t="str">
        <f t="shared" si="188"/>
        <v xml:space="preserve"> </v>
      </c>
      <c r="AA361" s="188" t="str">
        <f t="shared" si="188"/>
        <v xml:space="preserve"> </v>
      </c>
      <c r="AB361" s="188" t="str">
        <f t="shared" si="188"/>
        <v xml:space="preserve"> </v>
      </c>
      <c r="AC361" s="188" t="str">
        <f t="shared" si="188"/>
        <v xml:space="preserve"> </v>
      </c>
      <c r="AD361" s="188" t="str">
        <f t="shared" si="188"/>
        <v xml:space="preserve"> </v>
      </c>
      <c r="AE361" s="188" t="str">
        <f t="shared" si="188"/>
        <v xml:space="preserve"> </v>
      </c>
      <c r="AF361" s="188" t="str">
        <f t="shared" si="188"/>
        <v xml:space="preserve"> </v>
      </c>
      <c r="AG361" s="188" t="str">
        <f t="shared" si="188"/>
        <v xml:space="preserve"> </v>
      </c>
    </row>
    <row r="362" spans="1:33" ht="13.5" thickBot="1">
      <c r="C362" s="44" t="s">
        <v>117</v>
      </c>
      <c r="D362" s="195" t="str">
        <f>IF(COUNTIF(D345:D361,"A")&gt;4,"C",IF(COUNTIF(D345:D361,"A")&gt;0,"P"," "))</f>
        <v xml:space="preserve"> </v>
      </c>
      <c r="E362" s="195" t="str">
        <f>IF(COUNTIF(E345:E361,"A")&gt;4,"C",IF(COUNTIF(E345:E361,"A")&gt;0,"P"," "))</f>
        <v xml:space="preserve"> </v>
      </c>
      <c r="F362" s="195" t="str">
        <f t="shared" ref="F362:S362" si="190">IF(COUNTIF(F345:F361,"A")&gt;4,"C",IF(COUNTIF(F345:F361,"A")&gt;0,"P"," "))</f>
        <v xml:space="preserve"> </v>
      </c>
      <c r="G362" s="195" t="str">
        <f t="shared" si="190"/>
        <v xml:space="preserve"> </v>
      </c>
      <c r="H362" s="195" t="str">
        <f t="shared" si="190"/>
        <v xml:space="preserve"> </v>
      </c>
      <c r="I362" s="195" t="str">
        <f t="shared" si="190"/>
        <v xml:space="preserve"> </v>
      </c>
      <c r="J362" s="195" t="str">
        <f t="shared" si="190"/>
        <v xml:space="preserve"> </v>
      </c>
      <c r="K362" s="195" t="str">
        <f t="shared" si="190"/>
        <v xml:space="preserve"> </v>
      </c>
      <c r="L362" s="195" t="str">
        <f t="shared" si="190"/>
        <v xml:space="preserve"> </v>
      </c>
      <c r="M362" s="195" t="str">
        <f t="shared" si="190"/>
        <v xml:space="preserve"> </v>
      </c>
      <c r="N362" s="195" t="str">
        <f t="shared" si="190"/>
        <v xml:space="preserve"> </v>
      </c>
      <c r="O362" s="195" t="str">
        <f t="shared" si="190"/>
        <v xml:space="preserve"> </v>
      </c>
      <c r="P362" s="195" t="str">
        <f t="shared" si="190"/>
        <v xml:space="preserve"> </v>
      </c>
      <c r="Q362" s="195" t="str">
        <f t="shared" si="190"/>
        <v xml:space="preserve"> </v>
      </c>
      <c r="R362" s="195" t="str">
        <f t="shared" si="190"/>
        <v xml:space="preserve"> </v>
      </c>
      <c r="S362" s="195" t="str">
        <f t="shared" si="190"/>
        <v xml:space="preserve"> </v>
      </c>
      <c r="T362" s="195" t="str">
        <f t="shared" ref="T362:AG362" si="191">IF(COUNTIF(T345:T361,"A")&gt;4,"C",IF(COUNTIF(T345:T361,"A")&gt;0,"P"," "))</f>
        <v xml:space="preserve"> </v>
      </c>
      <c r="U362" s="195" t="str">
        <f t="shared" si="191"/>
        <v xml:space="preserve"> </v>
      </c>
      <c r="V362" s="195" t="str">
        <f t="shared" si="191"/>
        <v xml:space="preserve"> </v>
      </c>
      <c r="W362" s="195" t="str">
        <f t="shared" si="191"/>
        <v xml:space="preserve"> </v>
      </c>
      <c r="X362" s="195" t="str">
        <f t="shared" si="191"/>
        <v xml:space="preserve"> </v>
      </c>
      <c r="Y362" s="195" t="str">
        <f t="shared" si="191"/>
        <v xml:space="preserve"> </v>
      </c>
      <c r="Z362" s="195" t="str">
        <f t="shared" si="191"/>
        <v xml:space="preserve"> </v>
      </c>
      <c r="AA362" s="195" t="str">
        <f t="shared" si="191"/>
        <v xml:space="preserve"> </v>
      </c>
      <c r="AB362" s="195" t="str">
        <f t="shared" si="191"/>
        <v xml:space="preserve"> </v>
      </c>
      <c r="AC362" s="195" t="str">
        <f t="shared" si="191"/>
        <v xml:space="preserve"> </v>
      </c>
      <c r="AD362" s="195" t="str">
        <f t="shared" si="191"/>
        <v xml:space="preserve"> </v>
      </c>
      <c r="AE362" s="195" t="str">
        <f t="shared" si="191"/>
        <v xml:space="preserve"> </v>
      </c>
      <c r="AF362" s="195" t="str">
        <f t="shared" si="191"/>
        <v xml:space="preserve"> </v>
      </c>
      <c r="AG362" s="195" t="str">
        <f t="shared" si="191"/>
        <v xml:space="preserve"> </v>
      </c>
    </row>
    <row r="363" spans="1:33" ht="15">
      <c r="B363" s="129" t="s">
        <v>414</v>
      </c>
    </row>
    <row r="364" spans="1:33">
      <c r="A364"/>
      <c r="B364" s="20">
        <v>1</v>
      </c>
      <c r="C364" s="136" t="s">
        <v>415</v>
      </c>
    </row>
    <row r="365" spans="1:33">
      <c r="B365" s="130"/>
      <c r="C365" s="45" t="s">
        <v>416</v>
      </c>
      <c r="D365" s="137"/>
      <c r="E365" s="137"/>
      <c r="F365" s="137"/>
      <c r="G365" s="137"/>
      <c r="H365" s="137"/>
      <c r="I365" s="137"/>
      <c r="J365" s="137"/>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row>
    <row r="366" spans="1:33">
      <c r="B366" s="130"/>
      <c r="C366" s="45" t="s">
        <v>417</v>
      </c>
      <c r="D366" s="137"/>
      <c r="E366" s="137"/>
      <c r="F366" s="137"/>
      <c r="G366" s="137"/>
      <c r="H366" s="137"/>
      <c r="I366" s="137"/>
      <c r="J366" s="137"/>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row>
    <row r="367" spans="1:33">
      <c r="B367" s="130"/>
      <c r="C367" s="45" t="s">
        <v>418</v>
      </c>
      <c r="D367" s="137"/>
      <c r="E367" s="137"/>
      <c r="F367" s="137"/>
      <c r="G367" s="137"/>
      <c r="H367" s="137"/>
      <c r="I367" s="137"/>
      <c r="J367" s="137"/>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row>
    <row r="368" spans="1:33">
      <c r="B368" s="20">
        <v>2</v>
      </c>
      <c r="C368" s="132" t="s">
        <v>419</v>
      </c>
      <c r="D368" s="188" t="str">
        <f t="shared" ref="D368:AG368" si="192">IF(COUNTIF(D365:D367,"C")&gt;=1,"A",IF(COUNTIF(D365:D367,"C")&gt;0,"P"," "))</f>
        <v xml:space="preserve"> </v>
      </c>
      <c r="E368" s="188" t="str">
        <f t="shared" si="192"/>
        <v xml:space="preserve"> </v>
      </c>
      <c r="F368" s="188" t="str">
        <f t="shared" ref="F368:S368" si="193">IF(COUNTIF(F365:F367,"C")&gt;=1,"A",IF(COUNTIF(F365:F367,"C")&gt;0,"P"," "))</f>
        <v xml:space="preserve"> </v>
      </c>
      <c r="G368" s="188" t="str">
        <f t="shared" si="193"/>
        <v xml:space="preserve"> </v>
      </c>
      <c r="H368" s="188" t="str">
        <f t="shared" si="193"/>
        <v xml:space="preserve"> </v>
      </c>
      <c r="I368" s="188" t="str">
        <f t="shared" si="193"/>
        <v xml:space="preserve"> </v>
      </c>
      <c r="J368" s="188" t="str">
        <f t="shared" si="193"/>
        <v xml:space="preserve"> </v>
      </c>
      <c r="K368" s="188" t="str">
        <f t="shared" si="193"/>
        <v xml:space="preserve"> </v>
      </c>
      <c r="L368" s="188" t="str">
        <f t="shared" si="193"/>
        <v xml:space="preserve"> </v>
      </c>
      <c r="M368" s="188" t="str">
        <f t="shared" si="193"/>
        <v xml:space="preserve"> </v>
      </c>
      <c r="N368" s="188" t="str">
        <f t="shared" si="193"/>
        <v xml:space="preserve"> </v>
      </c>
      <c r="O368" s="188" t="str">
        <f t="shared" si="193"/>
        <v xml:space="preserve"> </v>
      </c>
      <c r="P368" s="188" t="str">
        <f t="shared" si="193"/>
        <v xml:space="preserve"> </v>
      </c>
      <c r="Q368" s="188" t="str">
        <f t="shared" si="193"/>
        <v xml:space="preserve"> </v>
      </c>
      <c r="R368" s="188" t="str">
        <f t="shared" si="193"/>
        <v xml:space="preserve"> </v>
      </c>
      <c r="S368" s="188" t="str">
        <f t="shared" si="193"/>
        <v xml:space="preserve"> </v>
      </c>
      <c r="T368" s="188" t="str">
        <f t="shared" si="192"/>
        <v xml:space="preserve"> </v>
      </c>
      <c r="U368" s="188" t="str">
        <f t="shared" si="192"/>
        <v xml:space="preserve"> </v>
      </c>
      <c r="V368" s="188" t="str">
        <f t="shared" si="192"/>
        <v xml:space="preserve"> </v>
      </c>
      <c r="W368" s="188" t="str">
        <f t="shared" si="192"/>
        <v xml:space="preserve"> </v>
      </c>
      <c r="X368" s="188" t="str">
        <f t="shared" si="192"/>
        <v xml:space="preserve"> </v>
      </c>
      <c r="Y368" s="188" t="str">
        <f t="shared" si="192"/>
        <v xml:space="preserve"> </v>
      </c>
      <c r="Z368" s="188" t="str">
        <f t="shared" si="192"/>
        <v xml:space="preserve"> </v>
      </c>
      <c r="AA368" s="188" t="str">
        <f t="shared" si="192"/>
        <v xml:space="preserve"> </v>
      </c>
      <c r="AB368" s="188" t="str">
        <f t="shared" si="192"/>
        <v xml:space="preserve"> </v>
      </c>
      <c r="AC368" s="188" t="str">
        <f t="shared" si="192"/>
        <v xml:space="preserve"> </v>
      </c>
      <c r="AD368" s="188" t="str">
        <f t="shared" si="192"/>
        <v xml:space="preserve"> </v>
      </c>
      <c r="AE368" s="188" t="str">
        <f t="shared" si="192"/>
        <v xml:space="preserve"> </v>
      </c>
      <c r="AF368" s="188" t="str">
        <f t="shared" si="192"/>
        <v xml:space="preserve"> </v>
      </c>
      <c r="AG368" s="188" t="str">
        <f t="shared" si="192"/>
        <v xml:space="preserve"> </v>
      </c>
    </row>
    <row r="369" spans="2:33">
      <c r="B369" s="131"/>
      <c r="C369" s="45" t="s">
        <v>420</v>
      </c>
      <c r="D369" s="137"/>
      <c r="E369" s="137"/>
      <c r="F369" s="137"/>
      <c r="G369" s="137"/>
      <c r="H369" s="137"/>
      <c r="I369" s="137"/>
      <c r="J369" s="137"/>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row>
    <row r="370" spans="2:33">
      <c r="B370" s="131"/>
      <c r="C370" s="45" t="s">
        <v>421</v>
      </c>
      <c r="D370" s="137"/>
      <c r="E370" s="137"/>
      <c r="F370" s="137"/>
      <c r="G370" s="137"/>
      <c r="H370" s="137"/>
      <c r="I370" s="137"/>
      <c r="J370" s="137"/>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row>
    <row r="371" spans="2:33">
      <c r="B371" s="131"/>
      <c r="C371" s="45" t="s">
        <v>422</v>
      </c>
      <c r="D371" s="137"/>
      <c r="E371" s="137"/>
      <c r="F371" s="137"/>
      <c r="G371" s="137"/>
      <c r="H371" s="137"/>
      <c r="I371" s="137"/>
      <c r="J371" s="137"/>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row>
    <row r="372" spans="2:33">
      <c r="B372" s="20">
        <v>3</v>
      </c>
      <c r="C372" s="132" t="s">
        <v>423</v>
      </c>
      <c r="D372" s="188" t="str">
        <f t="shared" ref="D372:AG372" si="194">IF(COUNTIF(D369:D371,"C")&gt;=1,"A",IF(COUNTIF(D369:D371,"C")&gt;0,"P"," "))</f>
        <v xml:space="preserve"> </v>
      </c>
      <c r="E372" s="188" t="str">
        <f t="shared" si="194"/>
        <v xml:space="preserve"> </v>
      </c>
      <c r="F372" s="188" t="str">
        <f t="shared" ref="F372:S372" si="195">IF(COUNTIF(F369:F371,"C")&gt;=1,"A",IF(COUNTIF(F369:F371,"C")&gt;0,"P"," "))</f>
        <v xml:space="preserve"> </v>
      </c>
      <c r="G372" s="188" t="str">
        <f t="shared" si="195"/>
        <v xml:space="preserve"> </v>
      </c>
      <c r="H372" s="188" t="str">
        <f t="shared" si="195"/>
        <v xml:space="preserve"> </v>
      </c>
      <c r="I372" s="188" t="str">
        <f t="shared" si="195"/>
        <v xml:space="preserve"> </v>
      </c>
      <c r="J372" s="188" t="str">
        <f t="shared" si="195"/>
        <v xml:space="preserve"> </v>
      </c>
      <c r="K372" s="188" t="str">
        <f t="shared" si="195"/>
        <v xml:space="preserve"> </v>
      </c>
      <c r="L372" s="188" t="str">
        <f t="shared" si="195"/>
        <v xml:space="preserve"> </v>
      </c>
      <c r="M372" s="188" t="str">
        <f t="shared" si="195"/>
        <v xml:space="preserve"> </v>
      </c>
      <c r="N372" s="188" t="str">
        <f t="shared" si="195"/>
        <v xml:space="preserve"> </v>
      </c>
      <c r="O372" s="188" t="str">
        <f t="shared" si="195"/>
        <v xml:space="preserve"> </v>
      </c>
      <c r="P372" s="188" t="str">
        <f t="shared" si="195"/>
        <v xml:space="preserve"> </v>
      </c>
      <c r="Q372" s="188" t="str">
        <f t="shared" si="195"/>
        <v xml:space="preserve"> </v>
      </c>
      <c r="R372" s="188" t="str">
        <f t="shared" si="195"/>
        <v xml:space="preserve"> </v>
      </c>
      <c r="S372" s="188" t="str">
        <f t="shared" si="195"/>
        <v xml:space="preserve"> </v>
      </c>
      <c r="T372" s="188" t="str">
        <f t="shared" si="194"/>
        <v xml:space="preserve"> </v>
      </c>
      <c r="U372" s="188" t="str">
        <f t="shared" si="194"/>
        <v xml:space="preserve"> </v>
      </c>
      <c r="V372" s="188" t="str">
        <f t="shared" si="194"/>
        <v xml:space="preserve"> </v>
      </c>
      <c r="W372" s="188" t="str">
        <f t="shared" si="194"/>
        <v xml:space="preserve"> </v>
      </c>
      <c r="X372" s="188" t="str">
        <f t="shared" si="194"/>
        <v xml:space="preserve"> </v>
      </c>
      <c r="Y372" s="188" t="str">
        <f t="shared" si="194"/>
        <v xml:space="preserve"> </v>
      </c>
      <c r="Z372" s="188" t="str">
        <f t="shared" si="194"/>
        <v xml:space="preserve"> </v>
      </c>
      <c r="AA372" s="188" t="str">
        <f t="shared" si="194"/>
        <v xml:space="preserve"> </v>
      </c>
      <c r="AB372" s="188" t="str">
        <f t="shared" si="194"/>
        <v xml:space="preserve"> </v>
      </c>
      <c r="AC372" s="188" t="str">
        <f t="shared" si="194"/>
        <v xml:space="preserve"> </v>
      </c>
      <c r="AD372" s="188" t="str">
        <f t="shared" si="194"/>
        <v xml:space="preserve"> </v>
      </c>
      <c r="AE372" s="188" t="str">
        <f t="shared" si="194"/>
        <v xml:space="preserve"> </v>
      </c>
      <c r="AF372" s="188" t="str">
        <f t="shared" si="194"/>
        <v xml:space="preserve"> </v>
      </c>
      <c r="AG372" s="188" t="str">
        <f t="shared" si="194"/>
        <v xml:space="preserve"> </v>
      </c>
    </row>
    <row r="373" spans="2:33">
      <c r="B373" s="131"/>
      <c r="C373" s="133" t="s">
        <v>424</v>
      </c>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row>
    <row r="374" spans="2:33">
      <c r="B374" s="131"/>
      <c r="C374" s="133" t="s">
        <v>425</v>
      </c>
      <c r="D374" s="137"/>
      <c r="E374" s="137"/>
      <c r="F374" s="137"/>
      <c r="G374" s="137"/>
      <c r="H374" s="137"/>
      <c r="I374" s="137"/>
      <c r="J374" s="137"/>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row>
    <row r="375" spans="2:33">
      <c r="B375" s="131"/>
      <c r="C375" s="133" t="s">
        <v>426</v>
      </c>
      <c r="D375" s="137"/>
      <c r="E375" s="137"/>
      <c r="F375" s="137"/>
      <c r="G375" s="137"/>
      <c r="H375" s="137"/>
      <c r="I375" s="137"/>
      <c r="J375" s="137"/>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row>
    <row r="376" spans="2:33">
      <c r="B376" s="20">
        <v>4</v>
      </c>
      <c r="C376" s="132" t="s">
        <v>427</v>
      </c>
      <c r="D376" s="188" t="str">
        <f t="shared" ref="D376:AG376" si="196">IF(COUNTIF(D373:D375,"C")&gt;=1,"A",IF(COUNTIF(D373:D375,"C")&gt;0,"P"," "))</f>
        <v xml:space="preserve"> </v>
      </c>
      <c r="E376" s="188" t="str">
        <f t="shared" si="196"/>
        <v xml:space="preserve"> </v>
      </c>
      <c r="F376" s="188" t="str">
        <f t="shared" ref="F376:S376" si="197">IF(COUNTIF(F373:F375,"C")&gt;=1,"A",IF(COUNTIF(F373:F375,"C")&gt;0,"P"," "))</f>
        <v xml:space="preserve"> </v>
      </c>
      <c r="G376" s="188" t="str">
        <f t="shared" si="197"/>
        <v xml:space="preserve"> </v>
      </c>
      <c r="H376" s="188" t="str">
        <f t="shared" si="197"/>
        <v xml:space="preserve"> </v>
      </c>
      <c r="I376" s="188" t="str">
        <f t="shared" si="197"/>
        <v xml:space="preserve"> </v>
      </c>
      <c r="J376" s="188" t="str">
        <f t="shared" si="197"/>
        <v xml:space="preserve"> </v>
      </c>
      <c r="K376" s="188" t="str">
        <f t="shared" si="197"/>
        <v xml:space="preserve"> </v>
      </c>
      <c r="L376" s="188" t="str">
        <f t="shared" si="197"/>
        <v xml:space="preserve"> </v>
      </c>
      <c r="M376" s="188" t="str">
        <f t="shared" si="197"/>
        <v xml:space="preserve"> </v>
      </c>
      <c r="N376" s="188" t="str">
        <f t="shared" si="197"/>
        <v xml:space="preserve"> </v>
      </c>
      <c r="O376" s="188" t="str">
        <f t="shared" si="197"/>
        <v xml:space="preserve"> </v>
      </c>
      <c r="P376" s="188" t="str">
        <f t="shared" si="197"/>
        <v xml:space="preserve"> </v>
      </c>
      <c r="Q376" s="188" t="str">
        <f t="shared" si="197"/>
        <v xml:space="preserve"> </v>
      </c>
      <c r="R376" s="188" t="str">
        <f t="shared" si="197"/>
        <v xml:space="preserve"> </v>
      </c>
      <c r="S376" s="188" t="str">
        <f t="shared" si="197"/>
        <v xml:space="preserve"> </v>
      </c>
      <c r="T376" s="188" t="str">
        <f t="shared" si="196"/>
        <v xml:space="preserve"> </v>
      </c>
      <c r="U376" s="188" t="str">
        <f t="shared" si="196"/>
        <v xml:space="preserve"> </v>
      </c>
      <c r="V376" s="188" t="str">
        <f t="shared" si="196"/>
        <v xml:space="preserve"> </v>
      </c>
      <c r="W376" s="188" t="str">
        <f t="shared" si="196"/>
        <v xml:space="preserve"> </v>
      </c>
      <c r="X376" s="188" t="str">
        <f t="shared" si="196"/>
        <v xml:space="preserve"> </v>
      </c>
      <c r="Y376" s="188" t="str">
        <f t="shared" si="196"/>
        <v xml:space="preserve"> </v>
      </c>
      <c r="Z376" s="188" t="str">
        <f t="shared" si="196"/>
        <v xml:space="preserve"> </v>
      </c>
      <c r="AA376" s="188" t="str">
        <f t="shared" si="196"/>
        <v xml:space="preserve"> </v>
      </c>
      <c r="AB376" s="188" t="str">
        <f t="shared" si="196"/>
        <v xml:space="preserve"> </v>
      </c>
      <c r="AC376" s="188" t="str">
        <f t="shared" si="196"/>
        <v xml:space="preserve"> </v>
      </c>
      <c r="AD376" s="188" t="str">
        <f t="shared" si="196"/>
        <v xml:space="preserve"> </v>
      </c>
      <c r="AE376" s="188" t="str">
        <f t="shared" si="196"/>
        <v xml:space="preserve"> </v>
      </c>
      <c r="AF376" s="188" t="str">
        <f t="shared" si="196"/>
        <v xml:space="preserve"> </v>
      </c>
      <c r="AG376" s="188" t="str">
        <f t="shared" si="196"/>
        <v xml:space="preserve"> </v>
      </c>
    </row>
    <row r="377" spans="2:33">
      <c r="B377" s="131"/>
      <c r="C377" s="45" t="s">
        <v>428</v>
      </c>
      <c r="D377" s="137"/>
      <c r="E377" s="137"/>
      <c r="F377" s="137"/>
      <c r="G377" s="137"/>
      <c r="H377" s="137"/>
      <c r="I377" s="137"/>
      <c r="J377" s="137"/>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row>
    <row r="378" spans="2:33">
      <c r="B378" s="131"/>
      <c r="C378" s="45" t="s">
        <v>429</v>
      </c>
      <c r="D378" s="137"/>
      <c r="E378" s="137"/>
      <c r="F378" s="137"/>
      <c r="G378" s="137"/>
      <c r="H378" s="137"/>
      <c r="I378" s="137"/>
      <c r="J378" s="137"/>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row>
    <row r="379" spans="2:33">
      <c r="B379" s="131"/>
      <c r="C379" s="45" t="s">
        <v>430</v>
      </c>
      <c r="D379" s="137"/>
      <c r="E379" s="137"/>
      <c r="F379" s="137"/>
      <c r="G379" s="137"/>
      <c r="H379" s="137"/>
      <c r="I379" s="137"/>
      <c r="J379" s="137"/>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row>
    <row r="380" spans="2:33">
      <c r="B380" s="20">
        <v>5</v>
      </c>
      <c r="C380" s="132" t="s">
        <v>431</v>
      </c>
      <c r="D380" s="188" t="str">
        <f t="shared" ref="D380:AG380" si="198">IF(COUNTIF(D377:D379,"C")&gt;=1,"A",IF(COUNTIF(D377:D379,"C")&gt;0,"P"," "))</f>
        <v xml:space="preserve"> </v>
      </c>
      <c r="E380" s="188" t="str">
        <f t="shared" si="198"/>
        <v xml:space="preserve"> </v>
      </c>
      <c r="F380" s="188" t="str">
        <f t="shared" ref="F380:S380" si="199">IF(COUNTIF(F377:F379,"C")&gt;=1,"A",IF(COUNTIF(F377:F379,"C")&gt;0,"P"," "))</f>
        <v xml:space="preserve"> </v>
      </c>
      <c r="G380" s="188" t="str">
        <f t="shared" si="199"/>
        <v xml:space="preserve"> </v>
      </c>
      <c r="H380" s="188" t="str">
        <f t="shared" si="199"/>
        <v xml:space="preserve"> </v>
      </c>
      <c r="I380" s="188" t="str">
        <f t="shared" si="199"/>
        <v xml:space="preserve"> </v>
      </c>
      <c r="J380" s="188" t="str">
        <f t="shared" si="199"/>
        <v xml:space="preserve"> </v>
      </c>
      <c r="K380" s="188" t="str">
        <f t="shared" si="199"/>
        <v xml:space="preserve"> </v>
      </c>
      <c r="L380" s="188" t="str">
        <f t="shared" si="199"/>
        <v xml:space="preserve"> </v>
      </c>
      <c r="M380" s="188" t="str">
        <f t="shared" si="199"/>
        <v xml:space="preserve"> </v>
      </c>
      <c r="N380" s="188" t="str">
        <f t="shared" si="199"/>
        <v xml:space="preserve"> </v>
      </c>
      <c r="O380" s="188" t="str">
        <f t="shared" si="199"/>
        <v xml:space="preserve"> </v>
      </c>
      <c r="P380" s="188" t="str">
        <f t="shared" si="199"/>
        <v xml:space="preserve"> </v>
      </c>
      <c r="Q380" s="188" t="str">
        <f t="shared" si="199"/>
        <v xml:space="preserve"> </v>
      </c>
      <c r="R380" s="188" t="str">
        <f t="shared" si="199"/>
        <v xml:space="preserve"> </v>
      </c>
      <c r="S380" s="188" t="str">
        <f t="shared" si="199"/>
        <v xml:space="preserve"> </v>
      </c>
      <c r="T380" s="188" t="str">
        <f t="shared" si="198"/>
        <v xml:space="preserve"> </v>
      </c>
      <c r="U380" s="188" t="str">
        <f t="shared" si="198"/>
        <v xml:space="preserve"> </v>
      </c>
      <c r="V380" s="188" t="str">
        <f t="shared" si="198"/>
        <v xml:space="preserve"> </v>
      </c>
      <c r="W380" s="188" t="str">
        <f t="shared" si="198"/>
        <v xml:space="preserve"> </v>
      </c>
      <c r="X380" s="188" t="str">
        <f t="shared" si="198"/>
        <v xml:space="preserve"> </v>
      </c>
      <c r="Y380" s="188" t="str">
        <f t="shared" si="198"/>
        <v xml:space="preserve"> </v>
      </c>
      <c r="Z380" s="188" t="str">
        <f t="shared" si="198"/>
        <v xml:space="preserve"> </v>
      </c>
      <c r="AA380" s="188" t="str">
        <f t="shared" si="198"/>
        <v xml:space="preserve"> </v>
      </c>
      <c r="AB380" s="188" t="str">
        <f t="shared" si="198"/>
        <v xml:space="preserve"> </v>
      </c>
      <c r="AC380" s="188" t="str">
        <f t="shared" si="198"/>
        <v xml:space="preserve"> </v>
      </c>
      <c r="AD380" s="188" t="str">
        <f t="shared" si="198"/>
        <v xml:space="preserve"> </v>
      </c>
      <c r="AE380" s="188" t="str">
        <f t="shared" si="198"/>
        <v xml:space="preserve"> </v>
      </c>
      <c r="AF380" s="188" t="str">
        <f t="shared" si="198"/>
        <v xml:space="preserve"> </v>
      </c>
      <c r="AG380" s="188" t="str">
        <f t="shared" si="198"/>
        <v xml:space="preserve"> </v>
      </c>
    </row>
    <row r="381" spans="2:33">
      <c r="B381" s="131"/>
      <c r="C381" s="133" t="s">
        <v>432</v>
      </c>
      <c r="D381" s="137"/>
      <c r="E381" s="137"/>
      <c r="F381" s="137"/>
      <c r="G381" s="137"/>
      <c r="H381" s="137"/>
      <c r="I381" s="137"/>
      <c r="J381" s="137"/>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row>
    <row r="382" spans="2:33">
      <c r="B382" s="131"/>
      <c r="C382" s="133" t="s">
        <v>433</v>
      </c>
      <c r="D382" s="137"/>
      <c r="E382" s="137"/>
      <c r="F382" s="137"/>
      <c r="G382" s="137"/>
      <c r="H382" s="137"/>
      <c r="I382" s="137"/>
      <c r="J382" s="137"/>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row>
    <row r="383" spans="2:33" ht="13.5" thickBot="1">
      <c r="B383" s="131"/>
      <c r="C383" s="133" t="s">
        <v>434</v>
      </c>
      <c r="D383" s="137"/>
      <c r="E383" s="137"/>
      <c r="F383" s="137"/>
      <c r="G383" s="137"/>
      <c r="H383" s="137"/>
      <c r="I383" s="137"/>
      <c r="J383" s="137"/>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row>
    <row r="384" spans="2:33" ht="13.5" hidden="1" thickBot="1">
      <c r="D384" s="188" t="str">
        <f t="shared" ref="D384:AG384" si="200">IF(COUNTIF(D381:D383,"C")&gt;=1,"A",IF(COUNTIF(D381:D383,"C")&gt;0,"P"," "))</f>
        <v xml:space="preserve"> </v>
      </c>
      <c r="E384" s="188" t="str">
        <f t="shared" si="200"/>
        <v xml:space="preserve"> </v>
      </c>
      <c r="F384" s="188" t="str">
        <f t="shared" ref="F384:S384" si="201">IF(COUNTIF(F381:F383,"C")&gt;=1,"A",IF(COUNTIF(F381:F383,"C")&gt;0,"P"," "))</f>
        <v xml:space="preserve"> </v>
      </c>
      <c r="G384" s="188" t="str">
        <f t="shared" si="201"/>
        <v xml:space="preserve"> </v>
      </c>
      <c r="H384" s="188" t="str">
        <f t="shared" si="201"/>
        <v xml:space="preserve"> </v>
      </c>
      <c r="I384" s="188" t="str">
        <f t="shared" si="201"/>
        <v xml:space="preserve"> </v>
      </c>
      <c r="J384" s="188" t="str">
        <f t="shared" si="201"/>
        <v xml:space="preserve"> </v>
      </c>
      <c r="K384" s="188" t="str">
        <f t="shared" si="201"/>
        <v xml:space="preserve"> </v>
      </c>
      <c r="L384" s="188" t="str">
        <f t="shared" si="201"/>
        <v xml:space="preserve"> </v>
      </c>
      <c r="M384" s="188" t="str">
        <f t="shared" si="201"/>
        <v xml:space="preserve"> </v>
      </c>
      <c r="N384" s="188" t="str">
        <f t="shared" si="201"/>
        <v xml:space="preserve"> </v>
      </c>
      <c r="O384" s="188" t="str">
        <f t="shared" si="201"/>
        <v xml:space="preserve"> </v>
      </c>
      <c r="P384" s="188" t="str">
        <f t="shared" si="201"/>
        <v xml:space="preserve"> </v>
      </c>
      <c r="Q384" s="188" t="str">
        <f t="shared" si="201"/>
        <v xml:space="preserve"> </v>
      </c>
      <c r="R384" s="188" t="str">
        <f t="shared" si="201"/>
        <v xml:space="preserve"> </v>
      </c>
      <c r="S384" s="188" t="str">
        <f t="shared" si="201"/>
        <v xml:space="preserve"> </v>
      </c>
      <c r="T384" s="188" t="str">
        <f t="shared" si="200"/>
        <v xml:space="preserve"> </v>
      </c>
      <c r="U384" s="188" t="str">
        <f t="shared" si="200"/>
        <v xml:space="preserve"> </v>
      </c>
      <c r="V384" s="188" t="str">
        <f t="shared" si="200"/>
        <v xml:space="preserve"> </v>
      </c>
      <c r="W384" s="188" t="str">
        <f t="shared" si="200"/>
        <v xml:space="preserve"> </v>
      </c>
      <c r="X384" s="188" t="str">
        <f t="shared" si="200"/>
        <v xml:space="preserve"> </v>
      </c>
      <c r="Y384" s="188" t="str">
        <f t="shared" si="200"/>
        <v xml:space="preserve"> </v>
      </c>
      <c r="Z384" s="188" t="str">
        <f t="shared" si="200"/>
        <v xml:space="preserve"> </v>
      </c>
      <c r="AA384" s="188" t="str">
        <f t="shared" si="200"/>
        <v xml:space="preserve"> </v>
      </c>
      <c r="AB384" s="188" t="str">
        <f t="shared" si="200"/>
        <v xml:space="preserve"> </v>
      </c>
      <c r="AC384" s="188" t="str">
        <f t="shared" si="200"/>
        <v xml:space="preserve"> </v>
      </c>
      <c r="AD384" s="188" t="str">
        <f t="shared" si="200"/>
        <v xml:space="preserve"> </v>
      </c>
      <c r="AE384" s="188" t="str">
        <f t="shared" si="200"/>
        <v xml:space="preserve"> </v>
      </c>
      <c r="AF384" s="188" t="str">
        <f t="shared" si="200"/>
        <v xml:space="preserve"> </v>
      </c>
      <c r="AG384" s="188" t="str">
        <f t="shared" si="200"/>
        <v xml:space="preserve"> </v>
      </c>
    </row>
    <row r="385" spans="1:33" ht="13.5" thickBot="1">
      <c r="C385" s="44" t="s">
        <v>117</v>
      </c>
      <c r="D385" s="195" t="str">
        <f>IF(COUNTIF(D368:D384,"A")&gt;4,"C",IF(COUNTIF(D368:D384,"A")&gt;0,"P"," "))</f>
        <v xml:space="preserve"> </v>
      </c>
      <c r="E385" s="195" t="str">
        <f>IF(COUNTIF(E368:E384,"A")&gt;4,"C",IF(COUNTIF(E368:E384,"A")&gt;0,"P"," "))</f>
        <v xml:space="preserve"> </v>
      </c>
      <c r="F385" s="195" t="str">
        <f t="shared" ref="F385:S385" si="202">IF(COUNTIF(F368:F384,"A")&gt;4,"C",IF(COUNTIF(F368:F384,"A")&gt;0,"P"," "))</f>
        <v xml:space="preserve"> </v>
      </c>
      <c r="G385" s="195" t="str">
        <f t="shared" si="202"/>
        <v xml:space="preserve"> </v>
      </c>
      <c r="H385" s="195" t="str">
        <f t="shared" si="202"/>
        <v xml:space="preserve"> </v>
      </c>
      <c r="I385" s="195" t="str">
        <f t="shared" si="202"/>
        <v xml:space="preserve"> </v>
      </c>
      <c r="J385" s="195" t="str">
        <f t="shared" si="202"/>
        <v xml:space="preserve"> </v>
      </c>
      <c r="K385" s="195" t="str">
        <f t="shared" si="202"/>
        <v xml:space="preserve"> </v>
      </c>
      <c r="L385" s="195" t="str">
        <f t="shared" si="202"/>
        <v xml:space="preserve"> </v>
      </c>
      <c r="M385" s="195" t="str">
        <f t="shared" si="202"/>
        <v xml:space="preserve"> </v>
      </c>
      <c r="N385" s="195" t="str">
        <f t="shared" si="202"/>
        <v xml:space="preserve"> </v>
      </c>
      <c r="O385" s="195" t="str">
        <f t="shared" si="202"/>
        <v xml:space="preserve"> </v>
      </c>
      <c r="P385" s="195" t="str">
        <f t="shared" si="202"/>
        <v xml:space="preserve"> </v>
      </c>
      <c r="Q385" s="195" t="str">
        <f t="shared" si="202"/>
        <v xml:space="preserve"> </v>
      </c>
      <c r="R385" s="195" t="str">
        <f t="shared" si="202"/>
        <v xml:space="preserve"> </v>
      </c>
      <c r="S385" s="195" t="str">
        <f t="shared" si="202"/>
        <v xml:space="preserve"> </v>
      </c>
      <c r="T385" s="195" t="str">
        <f t="shared" ref="T385:AG385" si="203">IF(COUNTIF(T368:T384,"A")&gt;4,"C",IF(COUNTIF(T368:T384,"A")&gt;0,"P"," "))</f>
        <v xml:space="preserve"> </v>
      </c>
      <c r="U385" s="195" t="str">
        <f t="shared" si="203"/>
        <v xml:space="preserve"> </v>
      </c>
      <c r="V385" s="195" t="str">
        <f t="shared" si="203"/>
        <v xml:space="preserve"> </v>
      </c>
      <c r="W385" s="195" t="str">
        <f t="shared" si="203"/>
        <v xml:space="preserve"> </v>
      </c>
      <c r="X385" s="195" t="str">
        <f t="shared" si="203"/>
        <v xml:space="preserve"> </v>
      </c>
      <c r="Y385" s="195" t="str">
        <f t="shared" si="203"/>
        <v xml:space="preserve"> </v>
      </c>
      <c r="Z385" s="195" t="str">
        <f t="shared" si="203"/>
        <v xml:space="preserve"> </v>
      </c>
      <c r="AA385" s="195" t="str">
        <f t="shared" si="203"/>
        <v xml:space="preserve"> </v>
      </c>
      <c r="AB385" s="195" t="str">
        <f t="shared" si="203"/>
        <v xml:space="preserve"> </v>
      </c>
      <c r="AC385" s="195" t="str">
        <f t="shared" si="203"/>
        <v xml:space="preserve"> </v>
      </c>
      <c r="AD385" s="195" t="str">
        <f t="shared" si="203"/>
        <v xml:space="preserve"> </v>
      </c>
      <c r="AE385" s="195" t="str">
        <f t="shared" si="203"/>
        <v xml:space="preserve"> </v>
      </c>
      <c r="AF385" s="195" t="str">
        <f t="shared" si="203"/>
        <v xml:space="preserve"> </v>
      </c>
      <c r="AG385" s="195" t="str">
        <f t="shared" si="203"/>
        <v xml:space="preserve"> </v>
      </c>
    </row>
    <row r="386" spans="1:33" ht="15">
      <c r="B386" s="129" t="s">
        <v>435</v>
      </c>
    </row>
    <row r="387" spans="1:33">
      <c r="A387"/>
      <c r="B387" s="20">
        <v>1</v>
      </c>
      <c r="C387" s="136" t="s">
        <v>436</v>
      </c>
    </row>
    <row r="388" spans="1:33">
      <c r="B388" s="130"/>
      <c r="C388" s="133" t="s">
        <v>437</v>
      </c>
      <c r="D388" s="137"/>
      <c r="E388" s="137"/>
      <c r="F388" s="137"/>
      <c r="G388" s="137"/>
      <c r="H388" s="137"/>
      <c r="I388" s="137"/>
      <c r="J388" s="137"/>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row>
    <row r="389" spans="1:33">
      <c r="B389" s="130"/>
      <c r="C389" s="133" t="s">
        <v>438</v>
      </c>
      <c r="D389" s="137"/>
      <c r="E389" s="137"/>
      <c r="F389" s="137"/>
      <c r="G389" s="137"/>
      <c r="H389" s="137"/>
      <c r="I389" s="137"/>
      <c r="J389" s="137"/>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row>
    <row r="390" spans="1:33">
      <c r="B390" s="130"/>
      <c r="C390" s="133" t="s">
        <v>439</v>
      </c>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row>
    <row r="391" spans="1:33">
      <c r="B391" s="20">
        <v>2</v>
      </c>
      <c r="C391" s="132" t="s">
        <v>440</v>
      </c>
      <c r="D391" s="188" t="str">
        <f t="shared" ref="D391:AG391" si="204">IF(COUNTIF(D388:D390,"C")&gt;=1,"A",IF(COUNTIF(D388:D390,"C")&gt;0,"P"," "))</f>
        <v xml:space="preserve"> </v>
      </c>
      <c r="E391" s="188" t="str">
        <f t="shared" si="204"/>
        <v xml:space="preserve"> </v>
      </c>
      <c r="F391" s="188" t="str">
        <f t="shared" ref="F391:S391" si="205">IF(COUNTIF(F388:F390,"C")&gt;=1,"A",IF(COUNTIF(F388:F390,"C")&gt;0,"P"," "))</f>
        <v xml:space="preserve"> </v>
      </c>
      <c r="G391" s="188" t="str">
        <f t="shared" si="205"/>
        <v xml:space="preserve"> </v>
      </c>
      <c r="H391" s="188" t="str">
        <f t="shared" si="205"/>
        <v xml:space="preserve"> </v>
      </c>
      <c r="I391" s="188" t="str">
        <f t="shared" si="205"/>
        <v xml:space="preserve"> </v>
      </c>
      <c r="J391" s="188" t="str">
        <f t="shared" si="205"/>
        <v xml:space="preserve"> </v>
      </c>
      <c r="K391" s="188" t="str">
        <f t="shared" si="205"/>
        <v xml:space="preserve"> </v>
      </c>
      <c r="L391" s="188" t="str">
        <f t="shared" si="205"/>
        <v xml:space="preserve"> </v>
      </c>
      <c r="M391" s="188" t="str">
        <f t="shared" si="205"/>
        <v xml:space="preserve"> </v>
      </c>
      <c r="N391" s="188" t="str">
        <f t="shared" si="205"/>
        <v xml:space="preserve"> </v>
      </c>
      <c r="O391" s="188" t="str">
        <f t="shared" si="205"/>
        <v xml:space="preserve"> </v>
      </c>
      <c r="P391" s="188" t="str">
        <f t="shared" si="205"/>
        <v xml:space="preserve"> </v>
      </c>
      <c r="Q391" s="188" t="str">
        <f t="shared" si="205"/>
        <v xml:space="preserve"> </v>
      </c>
      <c r="R391" s="188" t="str">
        <f t="shared" si="205"/>
        <v xml:space="preserve"> </v>
      </c>
      <c r="S391" s="188" t="str">
        <f t="shared" si="205"/>
        <v xml:space="preserve"> </v>
      </c>
      <c r="T391" s="188" t="str">
        <f t="shared" si="204"/>
        <v xml:space="preserve"> </v>
      </c>
      <c r="U391" s="188" t="str">
        <f t="shared" si="204"/>
        <v xml:space="preserve"> </v>
      </c>
      <c r="V391" s="188" t="str">
        <f t="shared" si="204"/>
        <v xml:space="preserve"> </v>
      </c>
      <c r="W391" s="188" t="str">
        <f t="shared" si="204"/>
        <v xml:space="preserve"> </v>
      </c>
      <c r="X391" s="188" t="str">
        <f t="shared" si="204"/>
        <v xml:space="preserve"> </v>
      </c>
      <c r="Y391" s="188" t="str">
        <f t="shared" si="204"/>
        <v xml:space="preserve"> </v>
      </c>
      <c r="Z391" s="188" t="str">
        <f t="shared" si="204"/>
        <v xml:space="preserve"> </v>
      </c>
      <c r="AA391" s="188" t="str">
        <f t="shared" si="204"/>
        <v xml:space="preserve"> </v>
      </c>
      <c r="AB391" s="188" t="str">
        <f t="shared" si="204"/>
        <v xml:space="preserve"> </v>
      </c>
      <c r="AC391" s="188" t="str">
        <f t="shared" si="204"/>
        <v xml:space="preserve"> </v>
      </c>
      <c r="AD391" s="188" t="str">
        <f t="shared" si="204"/>
        <v xml:space="preserve"> </v>
      </c>
      <c r="AE391" s="188" t="str">
        <f t="shared" si="204"/>
        <v xml:space="preserve"> </v>
      </c>
      <c r="AF391" s="188" t="str">
        <f t="shared" si="204"/>
        <v xml:space="preserve"> </v>
      </c>
      <c r="AG391" s="188" t="str">
        <f t="shared" si="204"/>
        <v xml:space="preserve"> </v>
      </c>
    </row>
    <row r="392" spans="1:33">
      <c r="B392" s="131"/>
      <c r="C392" s="133" t="s">
        <v>441</v>
      </c>
      <c r="D392" s="137"/>
      <c r="E392" s="137"/>
      <c r="F392" s="137"/>
      <c r="G392" s="137"/>
      <c r="H392" s="137"/>
      <c r="I392" s="137"/>
      <c r="J392" s="137"/>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row>
    <row r="393" spans="1:33">
      <c r="B393" s="131"/>
      <c r="C393" s="133" t="s">
        <v>442</v>
      </c>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row>
    <row r="394" spans="1:33">
      <c r="B394" s="131"/>
      <c r="C394" s="133" t="s">
        <v>443</v>
      </c>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row>
    <row r="395" spans="1:33">
      <c r="B395" s="20">
        <v>3</v>
      </c>
      <c r="C395" s="132" t="s">
        <v>444</v>
      </c>
      <c r="D395" s="188" t="str">
        <f t="shared" ref="D395:AG395" si="206">IF(COUNTIF(D392:D394,"C")&gt;=1,"A",IF(COUNTIF(D392:D394,"C")&gt;0,"P"," "))</f>
        <v xml:space="preserve"> </v>
      </c>
      <c r="E395" s="188" t="str">
        <f t="shared" si="206"/>
        <v xml:space="preserve"> </v>
      </c>
      <c r="F395" s="188" t="str">
        <f t="shared" ref="F395:S395" si="207">IF(COUNTIF(F392:F394,"C")&gt;=1,"A",IF(COUNTIF(F392:F394,"C")&gt;0,"P"," "))</f>
        <v xml:space="preserve"> </v>
      </c>
      <c r="G395" s="188" t="str">
        <f t="shared" si="207"/>
        <v xml:space="preserve"> </v>
      </c>
      <c r="H395" s="188" t="str">
        <f t="shared" si="207"/>
        <v xml:space="preserve"> </v>
      </c>
      <c r="I395" s="188" t="str">
        <f t="shared" si="207"/>
        <v xml:space="preserve"> </v>
      </c>
      <c r="J395" s="188" t="str">
        <f t="shared" si="207"/>
        <v xml:space="preserve"> </v>
      </c>
      <c r="K395" s="188" t="str">
        <f t="shared" si="207"/>
        <v xml:space="preserve"> </v>
      </c>
      <c r="L395" s="188" t="str">
        <f t="shared" si="207"/>
        <v xml:space="preserve"> </v>
      </c>
      <c r="M395" s="188" t="str">
        <f t="shared" si="207"/>
        <v xml:space="preserve"> </v>
      </c>
      <c r="N395" s="188" t="str">
        <f t="shared" si="207"/>
        <v xml:space="preserve"> </v>
      </c>
      <c r="O395" s="188" t="str">
        <f t="shared" si="207"/>
        <v xml:space="preserve"> </v>
      </c>
      <c r="P395" s="188" t="str">
        <f t="shared" si="207"/>
        <v xml:space="preserve"> </v>
      </c>
      <c r="Q395" s="188" t="str">
        <f t="shared" si="207"/>
        <v xml:space="preserve"> </v>
      </c>
      <c r="R395" s="188" t="str">
        <f t="shared" si="207"/>
        <v xml:space="preserve"> </v>
      </c>
      <c r="S395" s="188" t="str">
        <f t="shared" si="207"/>
        <v xml:space="preserve"> </v>
      </c>
      <c r="T395" s="188" t="str">
        <f t="shared" si="206"/>
        <v xml:space="preserve"> </v>
      </c>
      <c r="U395" s="188" t="str">
        <f t="shared" si="206"/>
        <v xml:space="preserve"> </v>
      </c>
      <c r="V395" s="188" t="str">
        <f t="shared" si="206"/>
        <v xml:space="preserve"> </v>
      </c>
      <c r="W395" s="188" t="str">
        <f t="shared" si="206"/>
        <v xml:space="preserve"> </v>
      </c>
      <c r="X395" s="188" t="str">
        <f t="shared" si="206"/>
        <v xml:space="preserve"> </v>
      </c>
      <c r="Y395" s="188" t="str">
        <f t="shared" si="206"/>
        <v xml:space="preserve"> </v>
      </c>
      <c r="Z395" s="188" t="str">
        <f t="shared" si="206"/>
        <v xml:space="preserve"> </v>
      </c>
      <c r="AA395" s="188" t="str">
        <f t="shared" si="206"/>
        <v xml:space="preserve"> </v>
      </c>
      <c r="AB395" s="188" t="str">
        <f t="shared" si="206"/>
        <v xml:space="preserve"> </v>
      </c>
      <c r="AC395" s="188" t="str">
        <f t="shared" si="206"/>
        <v xml:space="preserve"> </v>
      </c>
      <c r="AD395" s="188" t="str">
        <f t="shared" si="206"/>
        <v xml:space="preserve"> </v>
      </c>
      <c r="AE395" s="188" t="str">
        <f t="shared" si="206"/>
        <v xml:space="preserve"> </v>
      </c>
      <c r="AF395" s="188" t="str">
        <f t="shared" si="206"/>
        <v xml:space="preserve"> </v>
      </c>
      <c r="AG395" s="188" t="str">
        <f t="shared" si="206"/>
        <v xml:space="preserve"> </v>
      </c>
    </row>
    <row r="396" spans="1:33">
      <c r="B396" s="131"/>
      <c r="C396" s="133" t="s">
        <v>445</v>
      </c>
      <c r="D396" s="137"/>
      <c r="E396" s="137"/>
      <c r="F396" s="137"/>
      <c r="G396" s="137"/>
      <c r="H396" s="137"/>
      <c r="I396" s="137"/>
      <c r="J396" s="137"/>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row>
    <row r="397" spans="1:33">
      <c r="B397" s="131"/>
      <c r="C397" s="133" t="s">
        <v>446</v>
      </c>
      <c r="D397" s="137"/>
      <c r="E397" s="137"/>
      <c r="F397" s="137"/>
      <c r="G397" s="137"/>
      <c r="H397" s="137"/>
      <c r="I397" s="137"/>
      <c r="J397" s="137"/>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37"/>
    </row>
    <row r="398" spans="1:33">
      <c r="B398" s="131"/>
      <c r="C398" s="133" t="s">
        <v>447</v>
      </c>
      <c r="D398" s="137"/>
      <c r="E398" s="137"/>
      <c r="F398" s="137"/>
      <c r="G398" s="137"/>
      <c r="H398" s="137"/>
      <c r="I398" s="137"/>
      <c r="J398" s="137"/>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row>
    <row r="399" spans="1:33">
      <c r="B399" s="20">
        <v>4</v>
      </c>
      <c r="C399" s="132" t="s">
        <v>448</v>
      </c>
      <c r="D399" s="188" t="str">
        <f t="shared" ref="D399:AG399" si="208">IF(COUNTIF(D396:D398,"C")&gt;=1,"A",IF(COUNTIF(D396:D398,"C")&gt;0,"P"," "))</f>
        <v xml:space="preserve"> </v>
      </c>
      <c r="E399" s="188" t="str">
        <f t="shared" si="208"/>
        <v xml:space="preserve"> </v>
      </c>
      <c r="F399" s="188" t="str">
        <f t="shared" ref="F399:S399" si="209">IF(COUNTIF(F396:F398,"C")&gt;=1,"A",IF(COUNTIF(F396:F398,"C")&gt;0,"P"," "))</f>
        <v xml:space="preserve"> </v>
      </c>
      <c r="G399" s="188" t="str">
        <f t="shared" si="209"/>
        <v xml:space="preserve"> </v>
      </c>
      <c r="H399" s="188" t="str">
        <f t="shared" si="209"/>
        <v xml:space="preserve"> </v>
      </c>
      <c r="I399" s="188" t="str">
        <f t="shared" si="209"/>
        <v xml:space="preserve"> </v>
      </c>
      <c r="J399" s="188" t="str">
        <f t="shared" si="209"/>
        <v xml:space="preserve"> </v>
      </c>
      <c r="K399" s="188" t="str">
        <f t="shared" si="209"/>
        <v xml:space="preserve"> </v>
      </c>
      <c r="L399" s="188" t="str">
        <f t="shared" si="209"/>
        <v xml:space="preserve"> </v>
      </c>
      <c r="M399" s="188" t="str">
        <f t="shared" si="209"/>
        <v xml:space="preserve"> </v>
      </c>
      <c r="N399" s="188" t="str">
        <f t="shared" si="209"/>
        <v xml:space="preserve"> </v>
      </c>
      <c r="O399" s="188" t="str">
        <f t="shared" si="209"/>
        <v xml:space="preserve"> </v>
      </c>
      <c r="P399" s="188" t="str">
        <f t="shared" si="209"/>
        <v xml:space="preserve"> </v>
      </c>
      <c r="Q399" s="188" t="str">
        <f t="shared" si="209"/>
        <v xml:space="preserve"> </v>
      </c>
      <c r="R399" s="188" t="str">
        <f t="shared" si="209"/>
        <v xml:space="preserve"> </v>
      </c>
      <c r="S399" s="188" t="str">
        <f t="shared" si="209"/>
        <v xml:space="preserve"> </v>
      </c>
      <c r="T399" s="188" t="str">
        <f t="shared" si="208"/>
        <v xml:space="preserve"> </v>
      </c>
      <c r="U399" s="188" t="str">
        <f t="shared" si="208"/>
        <v xml:space="preserve"> </v>
      </c>
      <c r="V399" s="188" t="str">
        <f t="shared" si="208"/>
        <v xml:space="preserve"> </v>
      </c>
      <c r="W399" s="188" t="str">
        <f t="shared" si="208"/>
        <v xml:space="preserve"> </v>
      </c>
      <c r="X399" s="188" t="str">
        <f t="shared" si="208"/>
        <v xml:space="preserve"> </v>
      </c>
      <c r="Y399" s="188" t="str">
        <f t="shared" si="208"/>
        <v xml:space="preserve"> </v>
      </c>
      <c r="Z399" s="188" t="str">
        <f t="shared" si="208"/>
        <v xml:space="preserve"> </v>
      </c>
      <c r="AA399" s="188" t="str">
        <f t="shared" si="208"/>
        <v xml:space="preserve"> </v>
      </c>
      <c r="AB399" s="188" t="str">
        <f t="shared" si="208"/>
        <v xml:space="preserve"> </v>
      </c>
      <c r="AC399" s="188" t="str">
        <f t="shared" si="208"/>
        <v xml:space="preserve"> </v>
      </c>
      <c r="AD399" s="188" t="str">
        <f t="shared" si="208"/>
        <v xml:space="preserve"> </v>
      </c>
      <c r="AE399" s="188" t="str">
        <f t="shared" si="208"/>
        <v xml:space="preserve"> </v>
      </c>
      <c r="AF399" s="188" t="str">
        <f t="shared" si="208"/>
        <v xml:space="preserve"> </v>
      </c>
      <c r="AG399" s="188" t="str">
        <f t="shared" si="208"/>
        <v xml:space="preserve"> </v>
      </c>
    </row>
    <row r="400" spans="1:33">
      <c r="B400" s="131"/>
      <c r="C400" s="133" t="s">
        <v>449</v>
      </c>
      <c r="D400" s="137"/>
      <c r="E400" s="137"/>
      <c r="F400" s="137"/>
      <c r="G400" s="137"/>
      <c r="H400" s="137"/>
      <c r="I400" s="137"/>
      <c r="J400" s="137"/>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row>
    <row r="401" spans="1:33">
      <c r="B401" s="131"/>
      <c r="C401" s="133" t="s">
        <v>450</v>
      </c>
      <c r="D401" s="137"/>
      <c r="E401" s="137"/>
      <c r="F401" s="137"/>
      <c r="G401" s="137"/>
      <c r="H401" s="137"/>
      <c r="I401" s="137"/>
      <c r="J401" s="137"/>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37"/>
    </row>
    <row r="402" spans="1:33">
      <c r="B402" s="131"/>
      <c r="C402" s="133" t="s">
        <v>451</v>
      </c>
      <c r="D402" s="137"/>
      <c r="E402" s="137"/>
      <c r="F402" s="137"/>
      <c r="G402" s="137"/>
      <c r="H402" s="137"/>
      <c r="I402" s="137"/>
      <c r="J402" s="137"/>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row>
    <row r="403" spans="1:33">
      <c r="B403" s="20">
        <v>5</v>
      </c>
      <c r="C403" s="132" t="s">
        <v>452</v>
      </c>
      <c r="D403" s="188" t="str">
        <f t="shared" ref="D403:AG403" si="210">IF(COUNTIF(D400:D402,"C")&gt;=1,"A",IF(COUNTIF(D400:D402,"C")&gt;0,"P"," "))</f>
        <v xml:space="preserve"> </v>
      </c>
      <c r="E403" s="188" t="str">
        <f t="shared" si="210"/>
        <v xml:space="preserve"> </v>
      </c>
      <c r="F403" s="188" t="str">
        <f t="shared" ref="F403:S403" si="211">IF(COUNTIF(F400:F402,"C")&gt;=1,"A",IF(COUNTIF(F400:F402,"C")&gt;0,"P"," "))</f>
        <v xml:space="preserve"> </v>
      </c>
      <c r="G403" s="188" t="str">
        <f t="shared" si="211"/>
        <v xml:space="preserve"> </v>
      </c>
      <c r="H403" s="188" t="str">
        <f t="shared" si="211"/>
        <v xml:space="preserve"> </v>
      </c>
      <c r="I403" s="188" t="str">
        <f t="shared" si="211"/>
        <v xml:space="preserve"> </v>
      </c>
      <c r="J403" s="188" t="str">
        <f t="shared" si="211"/>
        <v xml:space="preserve"> </v>
      </c>
      <c r="K403" s="188" t="str">
        <f t="shared" si="211"/>
        <v xml:space="preserve"> </v>
      </c>
      <c r="L403" s="188" t="str">
        <f t="shared" si="211"/>
        <v xml:space="preserve"> </v>
      </c>
      <c r="M403" s="188" t="str">
        <f t="shared" si="211"/>
        <v xml:space="preserve"> </v>
      </c>
      <c r="N403" s="188" t="str">
        <f t="shared" si="211"/>
        <v xml:space="preserve"> </v>
      </c>
      <c r="O403" s="188" t="str">
        <f t="shared" si="211"/>
        <v xml:space="preserve"> </v>
      </c>
      <c r="P403" s="188" t="str">
        <f t="shared" si="211"/>
        <v xml:space="preserve"> </v>
      </c>
      <c r="Q403" s="188" t="str">
        <f t="shared" si="211"/>
        <v xml:space="preserve"> </v>
      </c>
      <c r="R403" s="188" t="str">
        <f t="shared" si="211"/>
        <v xml:space="preserve"> </v>
      </c>
      <c r="S403" s="188" t="str">
        <f t="shared" si="211"/>
        <v xml:space="preserve"> </v>
      </c>
      <c r="T403" s="188" t="str">
        <f t="shared" si="210"/>
        <v xml:space="preserve"> </v>
      </c>
      <c r="U403" s="188" t="str">
        <f t="shared" si="210"/>
        <v xml:space="preserve"> </v>
      </c>
      <c r="V403" s="188" t="str">
        <f t="shared" si="210"/>
        <v xml:space="preserve"> </v>
      </c>
      <c r="W403" s="188" t="str">
        <f t="shared" si="210"/>
        <v xml:space="preserve"> </v>
      </c>
      <c r="X403" s="188" t="str">
        <f t="shared" si="210"/>
        <v xml:space="preserve"> </v>
      </c>
      <c r="Y403" s="188" t="str">
        <f t="shared" si="210"/>
        <v xml:space="preserve"> </v>
      </c>
      <c r="Z403" s="188" t="str">
        <f t="shared" si="210"/>
        <v xml:space="preserve"> </v>
      </c>
      <c r="AA403" s="188" t="str">
        <f t="shared" si="210"/>
        <v xml:space="preserve"> </v>
      </c>
      <c r="AB403" s="188" t="str">
        <f t="shared" si="210"/>
        <v xml:space="preserve"> </v>
      </c>
      <c r="AC403" s="188" t="str">
        <f t="shared" si="210"/>
        <v xml:space="preserve"> </v>
      </c>
      <c r="AD403" s="188" t="str">
        <f t="shared" si="210"/>
        <v xml:space="preserve"> </v>
      </c>
      <c r="AE403" s="188" t="str">
        <f t="shared" si="210"/>
        <v xml:space="preserve"> </v>
      </c>
      <c r="AF403" s="188" t="str">
        <f t="shared" si="210"/>
        <v xml:space="preserve"> </v>
      </c>
      <c r="AG403" s="188" t="str">
        <f t="shared" si="210"/>
        <v xml:space="preserve"> </v>
      </c>
    </row>
    <row r="404" spans="1:33">
      <c r="B404" s="131"/>
      <c r="C404" s="133" t="s">
        <v>453</v>
      </c>
      <c r="D404" s="137"/>
      <c r="E404" s="137"/>
      <c r="F404" s="137"/>
      <c r="G404" s="137"/>
      <c r="H404" s="137"/>
      <c r="I404" s="137"/>
      <c r="J404" s="137"/>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row>
    <row r="405" spans="1:33">
      <c r="B405" s="131"/>
      <c r="C405" s="133" t="s">
        <v>454</v>
      </c>
      <c r="D405" s="137"/>
      <c r="E405" s="137"/>
      <c r="F405" s="137"/>
      <c r="G405" s="137"/>
      <c r="H405" s="137"/>
      <c r="I405" s="137"/>
      <c r="J405" s="137"/>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row>
    <row r="406" spans="1:33" ht="13.5" thickBot="1">
      <c r="B406" s="131"/>
      <c r="C406" s="133" t="s">
        <v>455</v>
      </c>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row>
    <row r="407" spans="1:33" ht="13.5" hidden="1" thickBot="1">
      <c r="D407" s="188" t="str">
        <f t="shared" ref="D407:AG407" si="212">IF(COUNTIF(D404:D406,"C")&gt;=1,"A",IF(COUNTIF(D404:D406,"C")&gt;0,"P"," "))</f>
        <v xml:space="preserve"> </v>
      </c>
      <c r="E407" s="188" t="str">
        <f t="shared" si="212"/>
        <v xml:space="preserve"> </v>
      </c>
      <c r="F407" s="188" t="str">
        <f t="shared" ref="F407:S407" si="213">IF(COUNTIF(F404:F406,"C")&gt;=1,"A",IF(COUNTIF(F404:F406,"C")&gt;0,"P"," "))</f>
        <v xml:space="preserve"> </v>
      </c>
      <c r="G407" s="188" t="str">
        <f t="shared" si="213"/>
        <v xml:space="preserve"> </v>
      </c>
      <c r="H407" s="188" t="str">
        <f t="shared" si="213"/>
        <v xml:space="preserve"> </v>
      </c>
      <c r="I407" s="188" t="str">
        <f t="shared" si="213"/>
        <v xml:space="preserve"> </v>
      </c>
      <c r="J407" s="188" t="str">
        <f t="shared" si="213"/>
        <v xml:space="preserve"> </v>
      </c>
      <c r="K407" s="188" t="str">
        <f t="shared" si="213"/>
        <v xml:space="preserve"> </v>
      </c>
      <c r="L407" s="188" t="str">
        <f t="shared" si="213"/>
        <v xml:space="preserve"> </v>
      </c>
      <c r="M407" s="188" t="str">
        <f t="shared" si="213"/>
        <v xml:space="preserve"> </v>
      </c>
      <c r="N407" s="188" t="str">
        <f t="shared" si="213"/>
        <v xml:space="preserve"> </v>
      </c>
      <c r="O407" s="188" t="str">
        <f t="shared" si="213"/>
        <v xml:space="preserve"> </v>
      </c>
      <c r="P407" s="188" t="str">
        <f t="shared" si="213"/>
        <v xml:space="preserve"> </v>
      </c>
      <c r="Q407" s="188" t="str">
        <f t="shared" si="213"/>
        <v xml:space="preserve"> </v>
      </c>
      <c r="R407" s="188" t="str">
        <f t="shared" si="213"/>
        <v xml:space="preserve"> </v>
      </c>
      <c r="S407" s="188" t="str">
        <f t="shared" si="213"/>
        <v xml:space="preserve"> </v>
      </c>
      <c r="T407" s="188" t="str">
        <f t="shared" si="212"/>
        <v xml:space="preserve"> </v>
      </c>
      <c r="U407" s="188" t="str">
        <f t="shared" si="212"/>
        <v xml:space="preserve"> </v>
      </c>
      <c r="V407" s="188" t="str">
        <f t="shared" si="212"/>
        <v xml:space="preserve"> </v>
      </c>
      <c r="W407" s="188" t="str">
        <f t="shared" si="212"/>
        <v xml:space="preserve"> </v>
      </c>
      <c r="X407" s="188" t="str">
        <f t="shared" si="212"/>
        <v xml:space="preserve"> </v>
      </c>
      <c r="Y407" s="188" t="str">
        <f t="shared" si="212"/>
        <v xml:space="preserve"> </v>
      </c>
      <c r="Z407" s="188" t="str">
        <f t="shared" si="212"/>
        <v xml:space="preserve"> </v>
      </c>
      <c r="AA407" s="188" t="str">
        <f t="shared" si="212"/>
        <v xml:space="preserve"> </v>
      </c>
      <c r="AB407" s="188" t="str">
        <f t="shared" si="212"/>
        <v xml:space="preserve"> </v>
      </c>
      <c r="AC407" s="188" t="str">
        <f t="shared" si="212"/>
        <v xml:space="preserve"> </v>
      </c>
      <c r="AD407" s="188" t="str">
        <f t="shared" si="212"/>
        <v xml:space="preserve"> </v>
      </c>
      <c r="AE407" s="188" t="str">
        <f t="shared" si="212"/>
        <v xml:space="preserve"> </v>
      </c>
      <c r="AF407" s="188" t="str">
        <f t="shared" si="212"/>
        <v xml:space="preserve"> </v>
      </c>
      <c r="AG407" s="188" t="str">
        <f t="shared" si="212"/>
        <v xml:space="preserve"> </v>
      </c>
    </row>
    <row r="408" spans="1:33" ht="13.5" thickBot="1">
      <c r="C408" s="44" t="s">
        <v>117</v>
      </c>
      <c r="D408" s="195" t="str">
        <f>IF(COUNTIF(D391:D407,"A")&gt;4,"C",IF(COUNTIF(D391:D407,"A")&gt;0,"P"," "))</f>
        <v xml:space="preserve"> </v>
      </c>
      <c r="E408" s="195" t="str">
        <f>IF(COUNTIF(E391:E407,"A")&gt;4,"C",IF(COUNTIF(E391:E407,"A")&gt;0,"P"," "))</f>
        <v xml:space="preserve"> </v>
      </c>
      <c r="F408" s="195" t="str">
        <f t="shared" ref="F408:S408" si="214">IF(COUNTIF(F391:F407,"A")&gt;4,"C",IF(COUNTIF(F391:F407,"A")&gt;0,"P"," "))</f>
        <v xml:space="preserve"> </v>
      </c>
      <c r="G408" s="195" t="str">
        <f t="shared" si="214"/>
        <v xml:space="preserve"> </v>
      </c>
      <c r="H408" s="195" t="str">
        <f t="shared" si="214"/>
        <v xml:space="preserve"> </v>
      </c>
      <c r="I408" s="195" t="str">
        <f t="shared" si="214"/>
        <v xml:space="preserve"> </v>
      </c>
      <c r="J408" s="195" t="str">
        <f t="shared" si="214"/>
        <v xml:space="preserve"> </v>
      </c>
      <c r="K408" s="195" t="str">
        <f t="shared" si="214"/>
        <v xml:space="preserve"> </v>
      </c>
      <c r="L408" s="195" t="str">
        <f t="shared" si="214"/>
        <v xml:space="preserve"> </v>
      </c>
      <c r="M408" s="195" t="str">
        <f t="shared" si="214"/>
        <v xml:space="preserve"> </v>
      </c>
      <c r="N408" s="195" t="str">
        <f t="shared" si="214"/>
        <v xml:space="preserve"> </v>
      </c>
      <c r="O408" s="195" t="str">
        <f t="shared" si="214"/>
        <v xml:space="preserve"> </v>
      </c>
      <c r="P408" s="195" t="str">
        <f t="shared" si="214"/>
        <v xml:space="preserve"> </v>
      </c>
      <c r="Q408" s="195" t="str">
        <f t="shared" si="214"/>
        <v xml:space="preserve"> </v>
      </c>
      <c r="R408" s="195" t="str">
        <f t="shared" si="214"/>
        <v xml:space="preserve"> </v>
      </c>
      <c r="S408" s="195" t="str">
        <f t="shared" si="214"/>
        <v xml:space="preserve"> </v>
      </c>
      <c r="T408" s="195" t="str">
        <f t="shared" ref="T408:AG408" si="215">IF(COUNTIF(T391:T407,"A")&gt;4,"C",IF(COUNTIF(T391:T407,"A")&gt;0,"P"," "))</f>
        <v xml:space="preserve"> </v>
      </c>
      <c r="U408" s="195" t="str">
        <f t="shared" si="215"/>
        <v xml:space="preserve"> </v>
      </c>
      <c r="V408" s="195" t="str">
        <f t="shared" si="215"/>
        <v xml:space="preserve"> </v>
      </c>
      <c r="W408" s="195" t="str">
        <f t="shared" si="215"/>
        <v xml:space="preserve"> </v>
      </c>
      <c r="X408" s="195" t="str">
        <f t="shared" si="215"/>
        <v xml:space="preserve"> </v>
      </c>
      <c r="Y408" s="195" t="str">
        <f t="shared" si="215"/>
        <v xml:space="preserve"> </v>
      </c>
      <c r="Z408" s="195" t="str">
        <f t="shared" si="215"/>
        <v xml:space="preserve"> </v>
      </c>
      <c r="AA408" s="195" t="str">
        <f t="shared" si="215"/>
        <v xml:space="preserve"> </v>
      </c>
      <c r="AB408" s="195" t="str">
        <f t="shared" si="215"/>
        <v xml:space="preserve"> </v>
      </c>
      <c r="AC408" s="195" t="str">
        <f t="shared" si="215"/>
        <v xml:space="preserve"> </v>
      </c>
      <c r="AD408" s="195" t="str">
        <f t="shared" si="215"/>
        <v xml:space="preserve"> </v>
      </c>
      <c r="AE408" s="195" t="str">
        <f t="shared" si="215"/>
        <v xml:space="preserve"> </v>
      </c>
      <c r="AF408" s="195" t="str">
        <f t="shared" si="215"/>
        <v xml:space="preserve"> </v>
      </c>
      <c r="AG408" s="195" t="str">
        <f t="shared" si="215"/>
        <v xml:space="preserve"> </v>
      </c>
    </row>
    <row r="409" spans="1:33" ht="15">
      <c r="B409" s="129" t="s">
        <v>456</v>
      </c>
    </row>
    <row r="410" spans="1:33">
      <c r="A410"/>
      <c r="B410" s="20">
        <v>1</v>
      </c>
      <c r="C410" s="136" t="s">
        <v>457</v>
      </c>
    </row>
    <row r="411" spans="1:33">
      <c r="B411" s="130"/>
      <c r="C411" s="133" t="s">
        <v>458</v>
      </c>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37"/>
    </row>
    <row r="412" spans="1:33">
      <c r="B412" s="130"/>
      <c r="C412" s="133" t="s">
        <v>459</v>
      </c>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row>
    <row r="413" spans="1:33">
      <c r="B413" s="130"/>
      <c r="C413" s="133" t="s">
        <v>460</v>
      </c>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row>
    <row r="414" spans="1:33">
      <c r="B414" s="20">
        <v>2</v>
      </c>
      <c r="C414" s="132" t="s">
        <v>461</v>
      </c>
      <c r="D414" s="188" t="str">
        <f t="shared" ref="D414:AG414" si="216">IF(COUNTIF(D411:D413,"C")&gt;=1,"A",IF(COUNTIF(D411:D413,"C")&gt;0,"P"," "))</f>
        <v xml:space="preserve"> </v>
      </c>
      <c r="E414" s="188" t="str">
        <f t="shared" si="216"/>
        <v xml:space="preserve"> </v>
      </c>
      <c r="F414" s="188" t="str">
        <f t="shared" ref="F414:S414" si="217">IF(COUNTIF(F411:F413,"C")&gt;=1,"A",IF(COUNTIF(F411:F413,"C")&gt;0,"P"," "))</f>
        <v xml:space="preserve"> </v>
      </c>
      <c r="G414" s="188" t="str">
        <f t="shared" si="217"/>
        <v xml:space="preserve"> </v>
      </c>
      <c r="H414" s="188" t="str">
        <f t="shared" si="217"/>
        <v xml:space="preserve"> </v>
      </c>
      <c r="I414" s="188" t="str">
        <f t="shared" si="217"/>
        <v xml:space="preserve"> </v>
      </c>
      <c r="J414" s="188" t="str">
        <f t="shared" si="217"/>
        <v xml:space="preserve"> </v>
      </c>
      <c r="K414" s="188" t="str">
        <f t="shared" si="217"/>
        <v xml:space="preserve"> </v>
      </c>
      <c r="L414" s="188" t="str">
        <f t="shared" si="217"/>
        <v xml:space="preserve"> </v>
      </c>
      <c r="M414" s="188" t="str">
        <f t="shared" si="217"/>
        <v xml:space="preserve"> </v>
      </c>
      <c r="N414" s="188" t="str">
        <f t="shared" si="217"/>
        <v xml:space="preserve"> </v>
      </c>
      <c r="O414" s="188" t="str">
        <f t="shared" si="217"/>
        <v xml:space="preserve"> </v>
      </c>
      <c r="P414" s="188" t="str">
        <f t="shared" si="217"/>
        <v xml:space="preserve"> </v>
      </c>
      <c r="Q414" s="188" t="str">
        <f t="shared" si="217"/>
        <v xml:space="preserve"> </v>
      </c>
      <c r="R414" s="188" t="str">
        <f t="shared" si="217"/>
        <v xml:space="preserve"> </v>
      </c>
      <c r="S414" s="188" t="str">
        <f t="shared" si="217"/>
        <v xml:space="preserve"> </v>
      </c>
      <c r="T414" s="188" t="str">
        <f t="shared" si="216"/>
        <v xml:space="preserve"> </v>
      </c>
      <c r="U414" s="188" t="str">
        <f t="shared" si="216"/>
        <v xml:space="preserve"> </v>
      </c>
      <c r="V414" s="188" t="str">
        <f t="shared" si="216"/>
        <v xml:space="preserve"> </v>
      </c>
      <c r="W414" s="188" t="str">
        <f t="shared" si="216"/>
        <v xml:space="preserve"> </v>
      </c>
      <c r="X414" s="188" t="str">
        <f t="shared" si="216"/>
        <v xml:space="preserve"> </v>
      </c>
      <c r="Y414" s="188" t="str">
        <f t="shared" si="216"/>
        <v xml:space="preserve"> </v>
      </c>
      <c r="Z414" s="188" t="str">
        <f t="shared" si="216"/>
        <v xml:space="preserve"> </v>
      </c>
      <c r="AA414" s="188" t="str">
        <f t="shared" si="216"/>
        <v xml:space="preserve"> </v>
      </c>
      <c r="AB414" s="188" t="str">
        <f t="shared" si="216"/>
        <v xml:space="preserve"> </v>
      </c>
      <c r="AC414" s="188" t="str">
        <f t="shared" si="216"/>
        <v xml:space="preserve"> </v>
      </c>
      <c r="AD414" s="188" t="str">
        <f t="shared" si="216"/>
        <v xml:space="preserve"> </v>
      </c>
      <c r="AE414" s="188" t="str">
        <f t="shared" si="216"/>
        <v xml:space="preserve"> </v>
      </c>
      <c r="AF414" s="188" t="str">
        <f t="shared" si="216"/>
        <v xml:space="preserve"> </v>
      </c>
      <c r="AG414" s="188" t="str">
        <f t="shared" si="216"/>
        <v xml:space="preserve"> </v>
      </c>
    </row>
    <row r="415" spans="1:33">
      <c r="B415" s="131"/>
      <c r="C415" s="133" t="s">
        <v>462</v>
      </c>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37"/>
    </row>
    <row r="416" spans="1:33">
      <c r="B416" s="131"/>
      <c r="C416" s="133" t="s">
        <v>463</v>
      </c>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row>
    <row r="417" spans="2:33">
      <c r="B417" s="131"/>
      <c r="C417" s="133" t="s">
        <v>464</v>
      </c>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37"/>
    </row>
    <row r="418" spans="2:33">
      <c r="B418" s="20">
        <v>3</v>
      </c>
      <c r="C418" s="132" t="s">
        <v>465</v>
      </c>
      <c r="D418" s="188" t="str">
        <f t="shared" ref="D418:AG418" si="218">IF(COUNTIF(D415:D417,"C")&gt;=1,"A",IF(COUNTIF(D415:D417,"C")&gt;0,"P"," "))</f>
        <v xml:space="preserve"> </v>
      </c>
      <c r="E418" s="188" t="str">
        <f t="shared" si="218"/>
        <v xml:space="preserve"> </v>
      </c>
      <c r="F418" s="188" t="str">
        <f t="shared" ref="F418:S418" si="219">IF(COUNTIF(F415:F417,"C")&gt;=1,"A",IF(COUNTIF(F415:F417,"C")&gt;0,"P"," "))</f>
        <v xml:space="preserve"> </v>
      </c>
      <c r="G418" s="188" t="str">
        <f t="shared" si="219"/>
        <v xml:space="preserve"> </v>
      </c>
      <c r="H418" s="188" t="str">
        <f t="shared" si="219"/>
        <v xml:space="preserve"> </v>
      </c>
      <c r="I418" s="188" t="str">
        <f t="shared" si="219"/>
        <v xml:space="preserve"> </v>
      </c>
      <c r="J418" s="188" t="str">
        <f t="shared" si="219"/>
        <v xml:space="preserve"> </v>
      </c>
      <c r="K418" s="188" t="str">
        <f t="shared" si="219"/>
        <v xml:space="preserve"> </v>
      </c>
      <c r="L418" s="188" t="str">
        <f t="shared" si="219"/>
        <v xml:space="preserve"> </v>
      </c>
      <c r="M418" s="188" t="str">
        <f t="shared" si="219"/>
        <v xml:space="preserve"> </v>
      </c>
      <c r="N418" s="188" t="str">
        <f t="shared" si="219"/>
        <v xml:space="preserve"> </v>
      </c>
      <c r="O418" s="188" t="str">
        <f t="shared" si="219"/>
        <v xml:space="preserve"> </v>
      </c>
      <c r="P418" s="188" t="str">
        <f t="shared" si="219"/>
        <v xml:space="preserve"> </v>
      </c>
      <c r="Q418" s="188" t="str">
        <f t="shared" si="219"/>
        <v xml:space="preserve"> </v>
      </c>
      <c r="R418" s="188" t="str">
        <f t="shared" si="219"/>
        <v xml:space="preserve"> </v>
      </c>
      <c r="S418" s="188" t="str">
        <f t="shared" si="219"/>
        <v xml:space="preserve"> </v>
      </c>
      <c r="T418" s="188" t="str">
        <f t="shared" si="218"/>
        <v xml:space="preserve"> </v>
      </c>
      <c r="U418" s="188" t="str">
        <f t="shared" si="218"/>
        <v xml:space="preserve"> </v>
      </c>
      <c r="V418" s="188" t="str">
        <f t="shared" si="218"/>
        <v xml:space="preserve"> </v>
      </c>
      <c r="W418" s="188" t="str">
        <f t="shared" si="218"/>
        <v xml:space="preserve"> </v>
      </c>
      <c r="X418" s="188" t="str">
        <f t="shared" si="218"/>
        <v xml:space="preserve"> </v>
      </c>
      <c r="Y418" s="188" t="str">
        <f t="shared" si="218"/>
        <v xml:space="preserve"> </v>
      </c>
      <c r="Z418" s="188" t="str">
        <f t="shared" si="218"/>
        <v xml:space="preserve"> </v>
      </c>
      <c r="AA418" s="188" t="str">
        <f t="shared" si="218"/>
        <v xml:space="preserve"> </v>
      </c>
      <c r="AB418" s="188" t="str">
        <f t="shared" si="218"/>
        <v xml:space="preserve"> </v>
      </c>
      <c r="AC418" s="188" t="str">
        <f t="shared" si="218"/>
        <v xml:space="preserve"> </v>
      </c>
      <c r="AD418" s="188" t="str">
        <f t="shared" si="218"/>
        <v xml:space="preserve"> </v>
      </c>
      <c r="AE418" s="188" t="str">
        <f t="shared" si="218"/>
        <v xml:space="preserve"> </v>
      </c>
      <c r="AF418" s="188" t="str">
        <f t="shared" si="218"/>
        <v xml:space="preserve"> </v>
      </c>
      <c r="AG418" s="188" t="str">
        <f t="shared" si="218"/>
        <v xml:space="preserve"> </v>
      </c>
    </row>
    <row r="419" spans="2:33">
      <c r="B419" s="131"/>
      <c r="C419" s="133" t="s">
        <v>466</v>
      </c>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row>
    <row r="420" spans="2:33">
      <c r="B420" s="131"/>
      <c r="C420" s="133" t="s">
        <v>467</v>
      </c>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row>
    <row r="421" spans="2:33">
      <c r="B421" s="131"/>
      <c r="C421" s="133" t="s">
        <v>468</v>
      </c>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row>
    <row r="422" spans="2:33">
      <c r="B422" s="20">
        <v>4</v>
      </c>
      <c r="C422" s="132" t="s">
        <v>469</v>
      </c>
      <c r="D422" s="188" t="str">
        <f t="shared" ref="D422:AG422" si="220">IF(COUNTIF(D419:D421,"C")&gt;=1,"A",IF(COUNTIF(D419:D421,"C")&gt;0,"P"," "))</f>
        <v xml:space="preserve"> </v>
      </c>
      <c r="E422" s="188" t="str">
        <f t="shared" si="220"/>
        <v xml:space="preserve"> </v>
      </c>
      <c r="F422" s="188" t="str">
        <f t="shared" ref="F422:S422" si="221">IF(COUNTIF(F419:F421,"C")&gt;=1,"A",IF(COUNTIF(F419:F421,"C")&gt;0,"P"," "))</f>
        <v xml:space="preserve"> </v>
      </c>
      <c r="G422" s="188" t="str">
        <f t="shared" si="221"/>
        <v xml:space="preserve"> </v>
      </c>
      <c r="H422" s="188" t="str">
        <f t="shared" si="221"/>
        <v xml:space="preserve"> </v>
      </c>
      <c r="I422" s="188" t="str">
        <f t="shared" si="221"/>
        <v xml:space="preserve"> </v>
      </c>
      <c r="J422" s="188" t="str">
        <f t="shared" si="221"/>
        <v xml:space="preserve"> </v>
      </c>
      <c r="K422" s="188" t="str">
        <f t="shared" si="221"/>
        <v xml:space="preserve"> </v>
      </c>
      <c r="L422" s="188" t="str">
        <f t="shared" si="221"/>
        <v xml:space="preserve"> </v>
      </c>
      <c r="M422" s="188" t="str">
        <f t="shared" si="221"/>
        <v xml:space="preserve"> </v>
      </c>
      <c r="N422" s="188" t="str">
        <f t="shared" si="221"/>
        <v xml:space="preserve"> </v>
      </c>
      <c r="O422" s="188" t="str">
        <f t="shared" si="221"/>
        <v xml:space="preserve"> </v>
      </c>
      <c r="P422" s="188" t="str">
        <f t="shared" si="221"/>
        <v xml:space="preserve"> </v>
      </c>
      <c r="Q422" s="188" t="str">
        <f t="shared" si="221"/>
        <v xml:space="preserve"> </v>
      </c>
      <c r="R422" s="188" t="str">
        <f t="shared" si="221"/>
        <v xml:space="preserve"> </v>
      </c>
      <c r="S422" s="188" t="str">
        <f t="shared" si="221"/>
        <v xml:space="preserve"> </v>
      </c>
      <c r="T422" s="188" t="str">
        <f t="shared" si="220"/>
        <v xml:space="preserve"> </v>
      </c>
      <c r="U422" s="188" t="str">
        <f t="shared" si="220"/>
        <v xml:space="preserve"> </v>
      </c>
      <c r="V422" s="188" t="str">
        <f t="shared" si="220"/>
        <v xml:space="preserve"> </v>
      </c>
      <c r="W422" s="188" t="str">
        <f t="shared" si="220"/>
        <v xml:space="preserve"> </v>
      </c>
      <c r="X422" s="188" t="str">
        <f t="shared" si="220"/>
        <v xml:space="preserve"> </v>
      </c>
      <c r="Y422" s="188" t="str">
        <f t="shared" si="220"/>
        <v xml:space="preserve"> </v>
      </c>
      <c r="Z422" s="188" t="str">
        <f t="shared" si="220"/>
        <v xml:space="preserve"> </v>
      </c>
      <c r="AA422" s="188" t="str">
        <f t="shared" si="220"/>
        <v xml:space="preserve"> </v>
      </c>
      <c r="AB422" s="188" t="str">
        <f t="shared" si="220"/>
        <v xml:space="preserve"> </v>
      </c>
      <c r="AC422" s="188" t="str">
        <f t="shared" si="220"/>
        <v xml:space="preserve"> </v>
      </c>
      <c r="AD422" s="188" t="str">
        <f t="shared" si="220"/>
        <v xml:space="preserve"> </v>
      </c>
      <c r="AE422" s="188" t="str">
        <f t="shared" si="220"/>
        <v xml:space="preserve"> </v>
      </c>
      <c r="AF422" s="188" t="str">
        <f t="shared" si="220"/>
        <v xml:space="preserve"> </v>
      </c>
      <c r="AG422" s="188" t="str">
        <f t="shared" si="220"/>
        <v xml:space="preserve"> </v>
      </c>
    </row>
    <row r="423" spans="2:33">
      <c r="B423" s="131"/>
      <c r="C423" s="133" t="s">
        <v>470</v>
      </c>
      <c r="D423" s="137"/>
      <c r="E423" s="137"/>
      <c r="F423" s="137"/>
      <c r="G423" s="137"/>
      <c r="H423" s="137"/>
      <c r="I423" s="137"/>
      <c r="J423" s="137"/>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row>
    <row r="424" spans="2:33">
      <c r="B424" s="131"/>
      <c r="C424" s="133" t="s">
        <v>471</v>
      </c>
      <c r="D424" s="137"/>
      <c r="E424" s="137"/>
      <c r="F424" s="137"/>
      <c r="G424" s="137"/>
      <c r="H424" s="137"/>
      <c r="I424" s="137"/>
      <c r="J424" s="137"/>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row>
    <row r="425" spans="2:33">
      <c r="B425" s="131"/>
      <c r="C425" s="133" t="s">
        <v>472</v>
      </c>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row>
    <row r="426" spans="2:33">
      <c r="B426" s="20">
        <v>5</v>
      </c>
      <c r="C426" s="132" t="s">
        <v>473</v>
      </c>
      <c r="D426" s="188" t="str">
        <f t="shared" ref="D426:AG426" si="222">IF(COUNTIF(D423:D425,"C")&gt;=1,"A",IF(COUNTIF(D423:D425,"C")&gt;0,"P"," "))</f>
        <v xml:space="preserve"> </v>
      </c>
      <c r="E426" s="188" t="str">
        <f t="shared" si="222"/>
        <v xml:space="preserve"> </v>
      </c>
      <c r="F426" s="188" t="str">
        <f t="shared" ref="F426:S426" si="223">IF(COUNTIF(F423:F425,"C")&gt;=1,"A",IF(COUNTIF(F423:F425,"C")&gt;0,"P"," "))</f>
        <v xml:space="preserve"> </v>
      </c>
      <c r="G426" s="188" t="str">
        <f t="shared" si="223"/>
        <v xml:space="preserve"> </v>
      </c>
      <c r="H426" s="188" t="str">
        <f t="shared" si="223"/>
        <v xml:space="preserve"> </v>
      </c>
      <c r="I426" s="188" t="str">
        <f t="shared" si="223"/>
        <v xml:space="preserve"> </v>
      </c>
      <c r="J426" s="188" t="str">
        <f t="shared" si="223"/>
        <v xml:space="preserve"> </v>
      </c>
      <c r="K426" s="188" t="str">
        <f t="shared" si="223"/>
        <v xml:space="preserve"> </v>
      </c>
      <c r="L426" s="188" t="str">
        <f t="shared" si="223"/>
        <v xml:space="preserve"> </v>
      </c>
      <c r="M426" s="188" t="str">
        <f t="shared" si="223"/>
        <v xml:space="preserve"> </v>
      </c>
      <c r="N426" s="188" t="str">
        <f t="shared" si="223"/>
        <v xml:space="preserve"> </v>
      </c>
      <c r="O426" s="188" t="str">
        <f t="shared" si="223"/>
        <v xml:space="preserve"> </v>
      </c>
      <c r="P426" s="188" t="str">
        <f t="shared" si="223"/>
        <v xml:space="preserve"> </v>
      </c>
      <c r="Q426" s="188" t="str">
        <f t="shared" si="223"/>
        <v xml:space="preserve"> </v>
      </c>
      <c r="R426" s="188" t="str">
        <f t="shared" si="223"/>
        <v xml:space="preserve"> </v>
      </c>
      <c r="S426" s="188" t="str">
        <f t="shared" si="223"/>
        <v xml:space="preserve"> </v>
      </c>
      <c r="T426" s="188" t="str">
        <f t="shared" si="222"/>
        <v xml:space="preserve"> </v>
      </c>
      <c r="U426" s="188" t="str">
        <f t="shared" si="222"/>
        <v xml:space="preserve"> </v>
      </c>
      <c r="V426" s="188" t="str">
        <f t="shared" si="222"/>
        <v xml:space="preserve"> </v>
      </c>
      <c r="W426" s="188" t="str">
        <f t="shared" si="222"/>
        <v xml:space="preserve"> </v>
      </c>
      <c r="X426" s="188" t="str">
        <f t="shared" si="222"/>
        <v xml:space="preserve"> </v>
      </c>
      <c r="Y426" s="188" t="str">
        <f t="shared" si="222"/>
        <v xml:space="preserve"> </v>
      </c>
      <c r="Z426" s="188" t="str">
        <f t="shared" si="222"/>
        <v xml:space="preserve"> </v>
      </c>
      <c r="AA426" s="188" t="str">
        <f t="shared" si="222"/>
        <v xml:space="preserve"> </v>
      </c>
      <c r="AB426" s="188" t="str">
        <f t="shared" si="222"/>
        <v xml:space="preserve"> </v>
      </c>
      <c r="AC426" s="188" t="str">
        <f t="shared" si="222"/>
        <v xml:space="preserve"> </v>
      </c>
      <c r="AD426" s="188" t="str">
        <f t="shared" si="222"/>
        <v xml:space="preserve"> </v>
      </c>
      <c r="AE426" s="188" t="str">
        <f t="shared" si="222"/>
        <v xml:space="preserve"> </v>
      </c>
      <c r="AF426" s="188" t="str">
        <f t="shared" si="222"/>
        <v xml:space="preserve"> </v>
      </c>
      <c r="AG426" s="188" t="str">
        <f t="shared" si="222"/>
        <v xml:space="preserve"> </v>
      </c>
    </row>
    <row r="427" spans="2:33">
      <c r="B427" s="131"/>
      <c r="C427" s="45" t="s">
        <v>474</v>
      </c>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row>
    <row r="428" spans="2:33">
      <c r="B428" s="131"/>
      <c r="C428" s="45" t="s">
        <v>475</v>
      </c>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row>
    <row r="429" spans="2:33" ht="13.5" thickBot="1">
      <c r="B429" s="131"/>
      <c r="C429" s="45" t="s">
        <v>476</v>
      </c>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row>
    <row r="430" spans="2:33" ht="13.5" hidden="1" thickBot="1">
      <c r="D430" s="188" t="str">
        <f t="shared" ref="D430:AG430" si="224">IF(COUNTIF(D427:D429,"C")&gt;=1,"A",IF(COUNTIF(D427:D429,"C")&gt;0,"P"," "))</f>
        <v xml:space="preserve"> </v>
      </c>
      <c r="E430" s="188" t="str">
        <f t="shared" si="224"/>
        <v xml:space="preserve"> </v>
      </c>
      <c r="F430" s="188" t="str">
        <f t="shared" ref="F430:S430" si="225">IF(COUNTIF(F427:F429,"C")&gt;=1,"A",IF(COUNTIF(F427:F429,"C")&gt;0,"P"," "))</f>
        <v xml:space="preserve"> </v>
      </c>
      <c r="G430" s="188" t="str">
        <f t="shared" si="225"/>
        <v xml:space="preserve"> </v>
      </c>
      <c r="H430" s="188" t="str">
        <f t="shared" si="225"/>
        <v xml:space="preserve"> </v>
      </c>
      <c r="I430" s="188" t="str">
        <f t="shared" si="225"/>
        <v xml:space="preserve"> </v>
      </c>
      <c r="J430" s="188" t="str">
        <f t="shared" si="225"/>
        <v xml:space="preserve"> </v>
      </c>
      <c r="K430" s="188" t="str">
        <f t="shared" si="225"/>
        <v xml:space="preserve"> </v>
      </c>
      <c r="L430" s="188" t="str">
        <f t="shared" si="225"/>
        <v xml:space="preserve"> </v>
      </c>
      <c r="M430" s="188" t="str">
        <f t="shared" si="225"/>
        <v xml:space="preserve"> </v>
      </c>
      <c r="N430" s="188" t="str">
        <f t="shared" si="225"/>
        <v xml:space="preserve"> </v>
      </c>
      <c r="O430" s="188" t="str">
        <f t="shared" si="225"/>
        <v xml:space="preserve"> </v>
      </c>
      <c r="P430" s="188" t="str">
        <f t="shared" si="225"/>
        <v xml:space="preserve"> </v>
      </c>
      <c r="Q430" s="188" t="str">
        <f t="shared" si="225"/>
        <v xml:space="preserve"> </v>
      </c>
      <c r="R430" s="188" t="str">
        <f t="shared" si="225"/>
        <v xml:space="preserve"> </v>
      </c>
      <c r="S430" s="188" t="str">
        <f t="shared" si="225"/>
        <v xml:space="preserve"> </v>
      </c>
      <c r="T430" s="188" t="str">
        <f t="shared" si="224"/>
        <v xml:space="preserve"> </v>
      </c>
      <c r="U430" s="188" t="str">
        <f t="shared" si="224"/>
        <v xml:space="preserve"> </v>
      </c>
      <c r="V430" s="188" t="str">
        <f t="shared" si="224"/>
        <v xml:space="preserve"> </v>
      </c>
      <c r="W430" s="188" t="str">
        <f t="shared" si="224"/>
        <v xml:space="preserve"> </v>
      </c>
      <c r="X430" s="188" t="str">
        <f t="shared" si="224"/>
        <v xml:space="preserve"> </v>
      </c>
      <c r="Y430" s="188" t="str">
        <f t="shared" si="224"/>
        <v xml:space="preserve"> </v>
      </c>
      <c r="Z430" s="188" t="str">
        <f t="shared" si="224"/>
        <v xml:space="preserve"> </v>
      </c>
      <c r="AA430" s="188" t="str">
        <f t="shared" si="224"/>
        <v xml:space="preserve"> </v>
      </c>
      <c r="AB430" s="188" t="str">
        <f t="shared" si="224"/>
        <v xml:space="preserve"> </v>
      </c>
      <c r="AC430" s="188" t="str">
        <f t="shared" si="224"/>
        <v xml:space="preserve"> </v>
      </c>
      <c r="AD430" s="188" t="str">
        <f t="shared" si="224"/>
        <v xml:space="preserve"> </v>
      </c>
      <c r="AE430" s="188" t="str">
        <f t="shared" si="224"/>
        <v xml:space="preserve"> </v>
      </c>
      <c r="AF430" s="188" t="str">
        <f t="shared" si="224"/>
        <v xml:space="preserve"> </v>
      </c>
      <c r="AG430" s="188" t="str">
        <f t="shared" si="224"/>
        <v xml:space="preserve"> </v>
      </c>
    </row>
    <row r="431" spans="2:33" ht="13.5" thickBot="1">
      <c r="C431" s="44" t="s">
        <v>117</v>
      </c>
      <c r="D431" s="195" t="str">
        <f>IF(COUNTIF(D414:D430,"A")&gt;4,"C",IF(COUNTIF(D414:D430,"A")&gt;0,"P"," "))</f>
        <v xml:space="preserve"> </v>
      </c>
      <c r="E431" s="195" t="str">
        <f>IF(COUNTIF(E414:E430,"A")&gt;4,"C",IF(COUNTIF(E414:E430,"A")&gt;0,"P"," "))</f>
        <v xml:space="preserve"> </v>
      </c>
      <c r="F431" s="195" t="str">
        <f t="shared" ref="F431:S431" si="226">IF(COUNTIF(F414:F430,"A")&gt;4,"C",IF(COUNTIF(F414:F430,"A")&gt;0,"P"," "))</f>
        <v xml:space="preserve"> </v>
      </c>
      <c r="G431" s="195" t="str">
        <f t="shared" si="226"/>
        <v xml:space="preserve"> </v>
      </c>
      <c r="H431" s="195" t="str">
        <f t="shared" si="226"/>
        <v xml:space="preserve"> </v>
      </c>
      <c r="I431" s="195" t="str">
        <f t="shared" si="226"/>
        <v xml:space="preserve"> </v>
      </c>
      <c r="J431" s="195" t="str">
        <f t="shared" si="226"/>
        <v xml:space="preserve"> </v>
      </c>
      <c r="K431" s="195" t="str">
        <f t="shared" si="226"/>
        <v xml:space="preserve"> </v>
      </c>
      <c r="L431" s="195" t="str">
        <f t="shared" si="226"/>
        <v xml:space="preserve"> </v>
      </c>
      <c r="M431" s="195" t="str">
        <f t="shared" si="226"/>
        <v xml:space="preserve"> </v>
      </c>
      <c r="N431" s="195" t="str">
        <f t="shared" si="226"/>
        <v xml:space="preserve"> </v>
      </c>
      <c r="O431" s="195" t="str">
        <f t="shared" si="226"/>
        <v xml:space="preserve"> </v>
      </c>
      <c r="P431" s="195" t="str">
        <f t="shared" si="226"/>
        <v xml:space="preserve"> </v>
      </c>
      <c r="Q431" s="195" t="str">
        <f t="shared" si="226"/>
        <v xml:space="preserve"> </v>
      </c>
      <c r="R431" s="195" t="str">
        <f t="shared" si="226"/>
        <v xml:space="preserve"> </v>
      </c>
      <c r="S431" s="195" t="str">
        <f t="shared" si="226"/>
        <v xml:space="preserve"> </v>
      </c>
      <c r="T431" s="195" t="str">
        <f t="shared" ref="T431:AG431" si="227">IF(COUNTIF(T414:T430,"A")&gt;4,"C",IF(COUNTIF(T414:T430,"A")&gt;0,"P"," "))</f>
        <v xml:space="preserve"> </v>
      </c>
      <c r="U431" s="195" t="str">
        <f t="shared" si="227"/>
        <v xml:space="preserve"> </v>
      </c>
      <c r="V431" s="195" t="str">
        <f t="shared" si="227"/>
        <v xml:space="preserve"> </v>
      </c>
      <c r="W431" s="195" t="str">
        <f t="shared" si="227"/>
        <v xml:space="preserve"> </v>
      </c>
      <c r="X431" s="195" t="str">
        <f t="shared" si="227"/>
        <v xml:space="preserve"> </v>
      </c>
      <c r="Y431" s="195" t="str">
        <f t="shared" si="227"/>
        <v xml:space="preserve"> </v>
      </c>
      <c r="Z431" s="195" t="str">
        <f t="shared" si="227"/>
        <v xml:space="preserve"> </v>
      </c>
      <c r="AA431" s="195" t="str">
        <f t="shared" si="227"/>
        <v xml:space="preserve"> </v>
      </c>
      <c r="AB431" s="195" t="str">
        <f t="shared" si="227"/>
        <v xml:space="preserve"> </v>
      </c>
      <c r="AC431" s="195" t="str">
        <f t="shared" si="227"/>
        <v xml:space="preserve"> </v>
      </c>
      <c r="AD431" s="195" t="str">
        <f t="shared" si="227"/>
        <v xml:space="preserve"> </v>
      </c>
      <c r="AE431" s="195" t="str">
        <f t="shared" si="227"/>
        <v xml:space="preserve"> </v>
      </c>
      <c r="AF431" s="195" t="str">
        <f t="shared" si="227"/>
        <v xml:space="preserve"> </v>
      </c>
      <c r="AG431" s="195" t="str">
        <f t="shared" si="227"/>
        <v xml:space="preserve"> </v>
      </c>
    </row>
    <row r="432" spans="2:33" ht="15">
      <c r="B432" s="129" t="s">
        <v>477</v>
      </c>
    </row>
    <row r="433" spans="1:33">
      <c r="A433"/>
      <c r="B433" s="20">
        <v>1</v>
      </c>
      <c r="C433" s="136" t="s">
        <v>478</v>
      </c>
    </row>
    <row r="434" spans="1:33">
      <c r="B434" s="130"/>
      <c r="C434" s="45" t="s">
        <v>479</v>
      </c>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row>
    <row r="435" spans="1:33">
      <c r="B435" s="130"/>
      <c r="C435" s="45" t="s">
        <v>480</v>
      </c>
      <c r="D435" s="137"/>
      <c r="E435" s="137"/>
      <c r="F435" s="137"/>
      <c r="G435" s="137"/>
      <c r="H435" s="137"/>
      <c r="I435" s="137"/>
      <c r="J435" s="137"/>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37"/>
    </row>
    <row r="436" spans="1:33">
      <c r="B436" s="130"/>
      <c r="C436" s="45" t="s">
        <v>481</v>
      </c>
      <c r="D436" s="137"/>
      <c r="E436" s="137"/>
      <c r="F436" s="137"/>
      <c r="G436" s="137"/>
      <c r="H436" s="137"/>
      <c r="I436" s="137"/>
      <c r="J436" s="137"/>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row>
    <row r="437" spans="1:33">
      <c r="B437" s="20">
        <v>2</v>
      </c>
      <c r="C437" s="132" t="s">
        <v>482</v>
      </c>
      <c r="D437" s="188" t="str">
        <f t="shared" ref="D437:AG437" si="228">IF(COUNTIF(D434:D436,"C")&gt;=1,"A",IF(COUNTIF(D434:D436,"C")&gt;0,"P"," "))</f>
        <v xml:space="preserve"> </v>
      </c>
      <c r="E437" s="188" t="str">
        <f t="shared" si="228"/>
        <v xml:space="preserve"> </v>
      </c>
      <c r="F437" s="188" t="str">
        <f t="shared" ref="F437:S437" si="229">IF(COUNTIF(F434:F436,"C")&gt;=1,"A",IF(COUNTIF(F434:F436,"C")&gt;0,"P"," "))</f>
        <v xml:space="preserve"> </v>
      </c>
      <c r="G437" s="188" t="str">
        <f t="shared" si="229"/>
        <v xml:space="preserve"> </v>
      </c>
      <c r="H437" s="188" t="str">
        <f t="shared" si="229"/>
        <v xml:space="preserve"> </v>
      </c>
      <c r="I437" s="188" t="str">
        <f t="shared" si="229"/>
        <v xml:space="preserve"> </v>
      </c>
      <c r="J437" s="188" t="str">
        <f t="shared" si="229"/>
        <v xml:space="preserve"> </v>
      </c>
      <c r="K437" s="188" t="str">
        <f t="shared" si="229"/>
        <v xml:space="preserve"> </v>
      </c>
      <c r="L437" s="188" t="str">
        <f t="shared" si="229"/>
        <v xml:space="preserve"> </v>
      </c>
      <c r="M437" s="188" t="str">
        <f t="shared" si="229"/>
        <v xml:space="preserve"> </v>
      </c>
      <c r="N437" s="188" t="str">
        <f t="shared" si="229"/>
        <v xml:space="preserve"> </v>
      </c>
      <c r="O437" s="188" t="str">
        <f t="shared" si="229"/>
        <v xml:space="preserve"> </v>
      </c>
      <c r="P437" s="188" t="str">
        <f t="shared" si="229"/>
        <v xml:space="preserve"> </v>
      </c>
      <c r="Q437" s="188" t="str">
        <f t="shared" si="229"/>
        <v xml:space="preserve"> </v>
      </c>
      <c r="R437" s="188" t="str">
        <f t="shared" si="229"/>
        <v xml:space="preserve"> </v>
      </c>
      <c r="S437" s="188" t="str">
        <f t="shared" si="229"/>
        <v xml:space="preserve"> </v>
      </c>
      <c r="T437" s="188" t="str">
        <f t="shared" si="228"/>
        <v xml:space="preserve"> </v>
      </c>
      <c r="U437" s="188" t="str">
        <f t="shared" si="228"/>
        <v xml:space="preserve"> </v>
      </c>
      <c r="V437" s="188" t="str">
        <f t="shared" si="228"/>
        <v xml:space="preserve"> </v>
      </c>
      <c r="W437" s="188" t="str">
        <f t="shared" si="228"/>
        <v xml:space="preserve"> </v>
      </c>
      <c r="X437" s="188" t="str">
        <f t="shared" si="228"/>
        <v xml:space="preserve"> </v>
      </c>
      <c r="Y437" s="188" t="str">
        <f t="shared" si="228"/>
        <v xml:space="preserve"> </v>
      </c>
      <c r="Z437" s="188" t="str">
        <f t="shared" si="228"/>
        <v xml:space="preserve"> </v>
      </c>
      <c r="AA437" s="188" t="str">
        <f t="shared" si="228"/>
        <v xml:space="preserve"> </v>
      </c>
      <c r="AB437" s="188" t="str">
        <f t="shared" si="228"/>
        <v xml:space="preserve"> </v>
      </c>
      <c r="AC437" s="188" t="str">
        <f t="shared" si="228"/>
        <v xml:space="preserve"> </v>
      </c>
      <c r="AD437" s="188" t="str">
        <f t="shared" si="228"/>
        <v xml:space="preserve"> </v>
      </c>
      <c r="AE437" s="188" t="str">
        <f t="shared" si="228"/>
        <v xml:space="preserve"> </v>
      </c>
      <c r="AF437" s="188" t="str">
        <f t="shared" si="228"/>
        <v xml:space="preserve"> </v>
      </c>
      <c r="AG437" s="188" t="str">
        <f t="shared" si="228"/>
        <v xml:space="preserve"> </v>
      </c>
    </row>
    <row r="438" spans="1:33">
      <c r="B438" s="131"/>
      <c r="C438" s="133" t="s">
        <v>483</v>
      </c>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row>
    <row r="439" spans="1:33">
      <c r="B439" s="131"/>
      <c r="C439" s="133" t="s">
        <v>484</v>
      </c>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row>
    <row r="440" spans="1:33">
      <c r="B440" s="131"/>
      <c r="C440" s="133" t="s">
        <v>485</v>
      </c>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row>
    <row r="441" spans="1:33">
      <c r="B441" s="20">
        <v>3</v>
      </c>
      <c r="C441" s="132" t="s">
        <v>486</v>
      </c>
      <c r="D441" s="188" t="str">
        <f t="shared" ref="D441:AG441" si="230">IF(COUNTIF(D438:D440,"C")&gt;=1,"A",IF(COUNTIF(D438:D440,"C")&gt;0,"P"," "))</f>
        <v xml:space="preserve"> </v>
      </c>
      <c r="E441" s="188" t="str">
        <f t="shared" si="230"/>
        <v xml:space="preserve"> </v>
      </c>
      <c r="F441" s="188" t="str">
        <f t="shared" ref="F441:S441" si="231">IF(COUNTIF(F438:F440,"C")&gt;=1,"A",IF(COUNTIF(F438:F440,"C")&gt;0,"P"," "))</f>
        <v xml:space="preserve"> </v>
      </c>
      <c r="G441" s="188" t="str">
        <f t="shared" si="231"/>
        <v xml:space="preserve"> </v>
      </c>
      <c r="H441" s="188" t="str">
        <f t="shared" si="231"/>
        <v xml:space="preserve"> </v>
      </c>
      <c r="I441" s="188" t="str">
        <f t="shared" si="231"/>
        <v xml:space="preserve"> </v>
      </c>
      <c r="J441" s="188" t="str">
        <f t="shared" si="231"/>
        <v xml:space="preserve"> </v>
      </c>
      <c r="K441" s="188" t="str">
        <f t="shared" si="231"/>
        <v xml:space="preserve"> </v>
      </c>
      <c r="L441" s="188" t="str">
        <f t="shared" si="231"/>
        <v xml:space="preserve"> </v>
      </c>
      <c r="M441" s="188" t="str">
        <f t="shared" si="231"/>
        <v xml:space="preserve"> </v>
      </c>
      <c r="N441" s="188" t="str">
        <f t="shared" si="231"/>
        <v xml:space="preserve"> </v>
      </c>
      <c r="O441" s="188" t="str">
        <f t="shared" si="231"/>
        <v xml:space="preserve"> </v>
      </c>
      <c r="P441" s="188" t="str">
        <f t="shared" si="231"/>
        <v xml:space="preserve"> </v>
      </c>
      <c r="Q441" s="188" t="str">
        <f t="shared" si="231"/>
        <v xml:space="preserve"> </v>
      </c>
      <c r="R441" s="188" t="str">
        <f t="shared" si="231"/>
        <v xml:space="preserve"> </v>
      </c>
      <c r="S441" s="188" t="str">
        <f t="shared" si="231"/>
        <v xml:space="preserve"> </v>
      </c>
      <c r="T441" s="188" t="str">
        <f t="shared" si="230"/>
        <v xml:space="preserve"> </v>
      </c>
      <c r="U441" s="188" t="str">
        <f t="shared" si="230"/>
        <v xml:space="preserve"> </v>
      </c>
      <c r="V441" s="188" t="str">
        <f t="shared" si="230"/>
        <v xml:space="preserve"> </v>
      </c>
      <c r="W441" s="188" t="str">
        <f t="shared" si="230"/>
        <v xml:space="preserve"> </v>
      </c>
      <c r="X441" s="188" t="str">
        <f t="shared" si="230"/>
        <v xml:space="preserve"> </v>
      </c>
      <c r="Y441" s="188" t="str">
        <f t="shared" si="230"/>
        <v xml:space="preserve"> </v>
      </c>
      <c r="Z441" s="188" t="str">
        <f t="shared" si="230"/>
        <v xml:space="preserve"> </v>
      </c>
      <c r="AA441" s="188" t="str">
        <f t="shared" si="230"/>
        <v xml:space="preserve"> </v>
      </c>
      <c r="AB441" s="188" t="str">
        <f t="shared" si="230"/>
        <v xml:space="preserve"> </v>
      </c>
      <c r="AC441" s="188" t="str">
        <f t="shared" si="230"/>
        <v xml:space="preserve"> </v>
      </c>
      <c r="AD441" s="188" t="str">
        <f t="shared" si="230"/>
        <v xml:space="preserve"> </v>
      </c>
      <c r="AE441" s="188" t="str">
        <f t="shared" si="230"/>
        <v xml:space="preserve"> </v>
      </c>
      <c r="AF441" s="188" t="str">
        <f t="shared" si="230"/>
        <v xml:space="preserve"> </v>
      </c>
      <c r="AG441" s="188" t="str">
        <f t="shared" si="230"/>
        <v xml:space="preserve"> </v>
      </c>
    </row>
    <row r="442" spans="1:33">
      <c r="B442" s="131"/>
      <c r="C442" s="133" t="s">
        <v>487</v>
      </c>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row>
    <row r="443" spans="1:33">
      <c r="B443" s="131"/>
      <c r="C443" s="133" t="s">
        <v>488</v>
      </c>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row>
    <row r="444" spans="1:33">
      <c r="B444" s="131"/>
      <c r="C444" s="133" t="s">
        <v>489</v>
      </c>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row>
    <row r="445" spans="1:33">
      <c r="B445" s="20">
        <v>4</v>
      </c>
      <c r="C445" s="132" t="s">
        <v>490</v>
      </c>
      <c r="D445" s="188" t="str">
        <f t="shared" ref="D445:AG445" si="232">IF(COUNTIF(D442:D444,"C")&gt;=1,"A",IF(COUNTIF(D442:D444,"C")&gt;0,"P"," "))</f>
        <v xml:space="preserve"> </v>
      </c>
      <c r="E445" s="188" t="str">
        <f t="shared" si="232"/>
        <v xml:space="preserve"> </v>
      </c>
      <c r="F445" s="188" t="str">
        <f t="shared" ref="F445:S445" si="233">IF(COUNTIF(F442:F444,"C")&gt;=1,"A",IF(COUNTIF(F442:F444,"C")&gt;0,"P"," "))</f>
        <v xml:space="preserve"> </v>
      </c>
      <c r="G445" s="188" t="str">
        <f t="shared" si="233"/>
        <v xml:space="preserve"> </v>
      </c>
      <c r="H445" s="188" t="str">
        <f t="shared" si="233"/>
        <v xml:space="preserve"> </v>
      </c>
      <c r="I445" s="188" t="str">
        <f t="shared" si="233"/>
        <v xml:space="preserve"> </v>
      </c>
      <c r="J445" s="188" t="str">
        <f t="shared" si="233"/>
        <v xml:space="preserve"> </v>
      </c>
      <c r="K445" s="188" t="str">
        <f t="shared" si="233"/>
        <v xml:space="preserve"> </v>
      </c>
      <c r="L445" s="188" t="str">
        <f t="shared" si="233"/>
        <v xml:space="preserve"> </v>
      </c>
      <c r="M445" s="188" t="str">
        <f t="shared" si="233"/>
        <v xml:space="preserve"> </v>
      </c>
      <c r="N445" s="188" t="str">
        <f t="shared" si="233"/>
        <v xml:space="preserve"> </v>
      </c>
      <c r="O445" s="188" t="str">
        <f t="shared" si="233"/>
        <v xml:space="preserve"> </v>
      </c>
      <c r="P445" s="188" t="str">
        <f t="shared" si="233"/>
        <v xml:space="preserve"> </v>
      </c>
      <c r="Q445" s="188" t="str">
        <f t="shared" si="233"/>
        <v xml:space="preserve"> </v>
      </c>
      <c r="R445" s="188" t="str">
        <f t="shared" si="233"/>
        <v xml:space="preserve"> </v>
      </c>
      <c r="S445" s="188" t="str">
        <f t="shared" si="233"/>
        <v xml:space="preserve"> </v>
      </c>
      <c r="T445" s="188" t="str">
        <f t="shared" si="232"/>
        <v xml:space="preserve"> </v>
      </c>
      <c r="U445" s="188" t="str">
        <f t="shared" si="232"/>
        <v xml:space="preserve"> </v>
      </c>
      <c r="V445" s="188" t="str">
        <f t="shared" si="232"/>
        <v xml:space="preserve"> </v>
      </c>
      <c r="W445" s="188" t="str">
        <f t="shared" si="232"/>
        <v xml:space="preserve"> </v>
      </c>
      <c r="X445" s="188" t="str">
        <f t="shared" si="232"/>
        <v xml:space="preserve"> </v>
      </c>
      <c r="Y445" s="188" t="str">
        <f t="shared" si="232"/>
        <v xml:space="preserve"> </v>
      </c>
      <c r="Z445" s="188" t="str">
        <f t="shared" si="232"/>
        <v xml:space="preserve"> </v>
      </c>
      <c r="AA445" s="188" t="str">
        <f t="shared" si="232"/>
        <v xml:space="preserve"> </v>
      </c>
      <c r="AB445" s="188" t="str">
        <f t="shared" si="232"/>
        <v xml:space="preserve"> </v>
      </c>
      <c r="AC445" s="188" t="str">
        <f t="shared" si="232"/>
        <v xml:space="preserve"> </v>
      </c>
      <c r="AD445" s="188" t="str">
        <f t="shared" si="232"/>
        <v xml:space="preserve"> </v>
      </c>
      <c r="AE445" s="188" t="str">
        <f t="shared" si="232"/>
        <v xml:space="preserve"> </v>
      </c>
      <c r="AF445" s="188" t="str">
        <f t="shared" si="232"/>
        <v xml:space="preserve"> </v>
      </c>
      <c r="AG445" s="188" t="str">
        <f t="shared" si="232"/>
        <v xml:space="preserve"> </v>
      </c>
    </row>
    <row r="446" spans="1:33">
      <c r="B446" s="131"/>
      <c r="C446" s="45" t="s">
        <v>491</v>
      </c>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row>
    <row r="447" spans="1:33">
      <c r="B447" s="131"/>
      <c r="C447" s="45" t="s">
        <v>492</v>
      </c>
      <c r="D447" s="137"/>
      <c r="E447" s="137"/>
      <c r="F447" s="137"/>
      <c r="G447" s="137"/>
      <c r="H447" s="137"/>
      <c r="I447" s="137"/>
      <c r="J447" s="137"/>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row>
    <row r="448" spans="1:33">
      <c r="B448" s="131"/>
      <c r="C448" s="45" t="s">
        <v>493</v>
      </c>
      <c r="D448" s="137"/>
      <c r="E448" s="137"/>
      <c r="F448" s="137"/>
      <c r="G448" s="137"/>
      <c r="H448" s="137"/>
      <c r="I448" s="137"/>
      <c r="J448" s="137"/>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row>
    <row r="449" spans="1:33">
      <c r="B449" s="20">
        <v>5</v>
      </c>
      <c r="C449" s="132" t="s">
        <v>494</v>
      </c>
      <c r="D449" s="188" t="str">
        <f t="shared" ref="D449:AG449" si="234">IF(COUNTIF(D446:D448,"C")&gt;=1,"A",IF(COUNTIF(D446:D448,"C")&gt;0,"P"," "))</f>
        <v xml:space="preserve"> </v>
      </c>
      <c r="E449" s="188" t="str">
        <f t="shared" si="234"/>
        <v xml:space="preserve"> </v>
      </c>
      <c r="F449" s="188" t="str">
        <f t="shared" ref="F449:S449" si="235">IF(COUNTIF(F446:F448,"C")&gt;=1,"A",IF(COUNTIF(F446:F448,"C")&gt;0,"P"," "))</f>
        <v xml:space="preserve"> </v>
      </c>
      <c r="G449" s="188" t="str">
        <f t="shared" si="235"/>
        <v xml:space="preserve"> </v>
      </c>
      <c r="H449" s="188" t="str">
        <f t="shared" si="235"/>
        <v xml:space="preserve"> </v>
      </c>
      <c r="I449" s="188" t="str">
        <f t="shared" si="235"/>
        <v xml:space="preserve"> </v>
      </c>
      <c r="J449" s="188" t="str">
        <f t="shared" si="235"/>
        <v xml:space="preserve"> </v>
      </c>
      <c r="K449" s="188" t="str">
        <f t="shared" si="235"/>
        <v xml:space="preserve"> </v>
      </c>
      <c r="L449" s="188" t="str">
        <f t="shared" si="235"/>
        <v xml:space="preserve"> </v>
      </c>
      <c r="M449" s="188" t="str">
        <f t="shared" si="235"/>
        <v xml:space="preserve"> </v>
      </c>
      <c r="N449" s="188" t="str">
        <f t="shared" si="235"/>
        <v xml:space="preserve"> </v>
      </c>
      <c r="O449" s="188" t="str">
        <f t="shared" si="235"/>
        <v xml:space="preserve"> </v>
      </c>
      <c r="P449" s="188" t="str">
        <f t="shared" si="235"/>
        <v xml:space="preserve"> </v>
      </c>
      <c r="Q449" s="188" t="str">
        <f t="shared" si="235"/>
        <v xml:space="preserve"> </v>
      </c>
      <c r="R449" s="188" t="str">
        <f t="shared" si="235"/>
        <v xml:space="preserve"> </v>
      </c>
      <c r="S449" s="188" t="str">
        <f t="shared" si="235"/>
        <v xml:space="preserve"> </v>
      </c>
      <c r="T449" s="188" t="str">
        <f t="shared" si="234"/>
        <v xml:space="preserve"> </v>
      </c>
      <c r="U449" s="188" t="str">
        <f t="shared" si="234"/>
        <v xml:space="preserve"> </v>
      </c>
      <c r="V449" s="188" t="str">
        <f t="shared" si="234"/>
        <v xml:space="preserve"> </v>
      </c>
      <c r="W449" s="188" t="str">
        <f t="shared" si="234"/>
        <v xml:space="preserve"> </v>
      </c>
      <c r="X449" s="188" t="str">
        <f t="shared" si="234"/>
        <v xml:space="preserve"> </v>
      </c>
      <c r="Y449" s="188" t="str">
        <f t="shared" si="234"/>
        <v xml:space="preserve"> </v>
      </c>
      <c r="Z449" s="188" t="str">
        <f t="shared" si="234"/>
        <v xml:space="preserve"> </v>
      </c>
      <c r="AA449" s="188" t="str">
        <f t="shared" si="234"/>
        <v xml:space="preserve"> </v>
      </c>
      <c r="AB449" s="188" t="str">
        <f t="shared" si="234"/>
        <v xml:space="preserve"> </v>
      </c>
      <c r="AC449" s="188" t="str">
        <f t="shared" si="234"/>
        <v xml:space="preserve"> </v>
      </c>
      <c r="AD449" s="188" t="str">
        <f t="shared" si="234"/>
        <v xml:space="preserve"> </v>
      </c>
      <c r="AE449" s="188" t="str">
        <f t="shared" si="234"/>
        <v xml:space="preserve"> </v>
      </c>
      <c r="AF449" s="188" t="str">
        <f t="shared" si="234"/>
        <v xml:space="preserve"> </v>
      </c>
      <c r="AG449" s="188" t="str">
        <f t="shared" si="234"/>
        <v xml:space="preserve"> </v>
      </c>
    </row>
    <row r="450" spans="1:33">
      <c r="B450" s="131"/>
      <c r="C450" s="45" t="s">
        <v>495</v>
      </c>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row>
    <row r="451" spans="1:33">
      <c r="B451" s="131"/>
      <c r="C451" s="45" t="s">
        <v>496</v>
      </c>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row>
    <row r="452" spans="1:33" ht="13.5" thickBot="1">
      <c r="B452" s="131"/>
      <c r="C452" s="45" t="s">
        <v>497</v>
      </c>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row>
    <row r="453" spans="1:33" ht="13.5" hidden="1" thickBot="1">
      <c r="D453" s="188" t="str">
        <f t="shared" ref="D453:AG453" si="236">IF(COUNTIF(D450:D452,"C")&gt;=1,"A",IF(COUNTIF(D450:D452,"C")&gt;0,"P"," "))</f>
        <v xml:space="preserve"> </v>
      </c>
      <c r="E453" s="188" t="str">
        <f t="shared" si="236"/>
        <v xml:space="preserve"> </v>
      </c>
      <c r="F453" s="188" t="str">
        <f t="shared" ref="F453:S453" si="237">IF(COUNTIF(F450:F452,"C")&gt;=1,"A",IF(COUNTIF(F450:F452,"C")&gt;0,"P"," "))</f>
        <v xml:space="preserve"> </v>
      </c>
      <c r="G453" s="188" t="str">
        <f t="shared" si="237"/>
        <v xml:space="preserve"> </v>
      </c>
      <c r="H453" s="188" t="str">
        <f t="shared" si="237"/>
        <v xml:space="preserve"> </v>
      </c>
      <c r="I453" s="188" t="str">
        <f t="shared" si="237"/>
        <v xml:space="preserve"> </v>
      </c>
      <c r="J453" s="188" t="str">
        <f t="shared" si="237"/>
        <v xml:space="preserve"> </v>
      </c>
      <c r="K453" s="188" t="str">
        <f t="shared" si="237"/>
        <v xml:space="preserve"> </v>
      </c>
      <c r="L453" s="188" t="str">
        <f t="shared" si="237"/>
        <v xml:space="preserve"> </v>
      </c>
      <c r="M453" s="188" t="str">
        <f t="shared" si="237"/>
        <v xml:space="preserve"> </v>
      </c>
      <c r="N453" s="188" t="str">
        <f t="shared" si="237"/>
        <v xml:space="preserve"> </v>
      </c>
      <c r="O453" s="188" t="str">
        <f t="shared" si="237"/>
        <v xml:space="preserve"> </v>
      </c>
      <c r="P453" s="188" t="str">
        <f t="shared" si="237"/>
        <v xml:space="preserve"> </v>
      </c>
      <c r="Q453" s="188" t="str">
        <f t="shared" si="237"/>
        <v xml:space="preserve"> </v>
      </c>
      <c r="R453" s="188" t="str">
        <f t="shared" si="237"/>
        <v xml:space="preserve"> </v>
      </c>
      <c r="S453" s="188" t="str">
        <f t="shared" si="237"/>
        <v xml:space="preserve"> </v>
      </c>
      <c r="T453" s="188" t="str">
        <f t="shared" si="236"/>
        <v xml:space="preserve"> </v>
      </c>
      <c r="U453" s="188" t="str">
        <f t="shared" si="236"/>
        <v xml:space="preserve"> </v>
      </c>
      <c r="V453" s="188" t="str">
        <f t="shared" si="236"/>
        <v xml:space="preserve"> </v>
      </c>
      <c r="W453" s="188" t="str">
        <f t="shared" si="236"/>
        <v xml:space="preserve"> </v>
      </c>
      <c r="X453" s="188" t="str">
        <f t="shared" si="236"/>
        <v xml:space="preserve"> </v>
      </c>
      <c r="Y453" s="188" t="str">
        <f t="shared" si="236"/>
        <v xml:space="preserve"> </v>
      </c>
      <c r="Z453" s="188" t="str">
        <f t="shared" si="236"/>
        <v xml:space="preserve"> </v>
      </c>
      <c r="AA453" s="188" t="str">
        <f t="shared" si="236"/>
        <v xml:space="preserve"> </v>
      </c>
      <c r="AB453" s="188" t="str">
        <f t="shared" si="236"/>
        <v xml:space="preserve"> </v>
      </c>
      <c r="AC453" s="188" t="str">
        <f t="shared" si="236"/>
        <v xml:space="preserve"> </v>
      </c>
      <c r="AD453" s="188" t="str">
        <f t="shared" si="236"/>
        <v xml:space="preserve"> </v>
      </c>
      <c r="AE453" s="188" t="str">
        <f t="shared" si="236"/>
        <v xml:space="preserve"> </v>
      </c>
      <c r="AF453" s="188" t="str">
        <f t="shared" si="236"/>
        <v xml:space="preserve"> </v>
      </c>
      <c r="AG453" s="188" t="str">
        <f t="shared" si="236"/>
        <v xml:space="preserve"> </v>
      </c>
    </row>
    <row r="454" spans="1:33" ht="13.5" thickBot="1">
      <c r="C454" s="44" t="s">
        <v>117</v>
      </c>
      <c r="D454" s="195" t="str">
        <f>IF(COUNTIF(D437:D453,"A")&gt;4,"C",IF(COUNTIF(D437:D453,"A")&gt;0,"P"," "))</f>
        <v xml:space="preserve"> </v>
      </c>
      <c r="E454" s="195" t="str">
        <f>IF(COUNTIF(E437:E453,"A")&gt;4,"C",IF(COUNTIF(E437:E453,"A")&gt;0,"P"," "))</f>
        <v xml:space="preserve"> </v>
      </c>
      <c r="F454" s="195" t="str">
        <f t="shared" ref="F454:S454" si="238">IF(COUNTIF(F437:F453,"A")&gt;4,"C",IF(COUNTIF(F437:F453,"A")&gt;0,"P"," "))</f>
        <v xml:space="preserve"> </v>
      </c>
      <c r="G454" s="195" t="str">
        <f t="shared" si="238"/>
        <v xml:space="preserve"> </v>
      </c>
      <c r="H454" s="195" t="str">
        <f t="shared" si="238"/>
        <v xml:space="preserve"> </v>
      </c>
      <c r="I454" s="195" t="str">
        <f t="shared" si="238"/>
        <v xml:space="preserve"> </v>
      </c>
      <c r="J454" s="195" t="str">
        <f t="shared" si="238"/>
        <v xml:space="preserve"> </v>
      </c>
      <c r="K454" s="195" t="str">
        <f t="shared" si="238"/>
        <v xml:space="preserve"> </v>
      </c>
      <c r="L454" s="195" t="str">
        <f t="shared" si="238"/>
        <v xml:space="preserve"> </v>
      </c>
      <c r="M454" s="195" t="str">
        <f t="shared" si="238"/>
        <v xml:space="preserve"> </v>
      </c>
      <c r="N454" s="195" t="str">
        <f t="shared" si="238"/>
        <v xml:space="preserve"> </v>
      </c>
      <c r="O454" s="195" t="str">
        <f t="shared" si="238"/>
        <v xml:space="preserve"> </v>
      </c>
      <c r="P454" s="195" t="str">
        <f t="shared" si="238"/>
        <v xml:space="preserve"> </v>
      </c>
      <c r="Q454" s="195" t="str">
        <f t="shared" si="238"/>
        <v xml:space="preserve"> </v>
      </c>
      <c r="R454" s="195" t="str">
        <f t="shared" si="238"/>
        <v xml:space="preserve"> </v>
      </c>
      <c r="S454" s="195" t="str">
        <f t="shared" si="238"/>
        <v xml:space="preserve"> </v>
      </c>
      <c r="T454" s="195" t="str">
        <f t="shared" ref="T454:AG454" si="239">IF(COUNTIF(T437:T453,"A")&gt;4,"C",IF(COUNTIF(T437:T453,"A")&gt;0,"P"," "))</f>
        <v xml:space="preserve"> </v>
      </c>
      <c r="U454" s="195" t="str">
        <f t="shared" si="239"/>
        <v xml:space="preserve"> </v>
      </c>
      <c r="V454" s="195" t="str">
        <f t="shared" si="239"/>
        <v xml:space="preserve"> </v>
      </c>
      <c r="W454" s="195" t="str">
        <f t="shared" si="239"/>
        <v xml:space="preserve"> </v>
      </c>
      <c r="X454" s="195" t="str">
        <f t="shared" si="239"/>
        <v xml:space="preserve"> </v>
      </c>
      <c r="Y454" s="195" t="str">
        <f t="shared" si="239"/>
        <v xml:space="preserve"> </v>
      </c>
      <c r="Z454" s="195" t="str">
        <f t="shared" si="239"/>
        <v xml:space="preserve"> </v>
      </c>
      <c r="AA454" s="195" t="str">
        <f t="shared" si="239"/>
        <v xml:space="preserve"> </v>
      </c>
      <c r="AB454" s="195" t="str">
        <f t="shared" si="239"/>
        <v xml:space="preserve"> </v>
      </c>
      <c r="AC454" s="195" t="str">
        <f t="shared" si="239"/>
        <v xml:space="preserve"> </v>
      </c>
      <c r="AD454" s="195" t="str">
        <f t="shared" si="239"/>
        <v xml:space="preserve"> </v>
      </c>
      <c r="AE454" s="195" t="str">
        <f t="shared" si="239"/>
        <v xml:space="preserve"> </v>
      </c>
      <c r="AF454" s="195" t="str">
        <f t="shared" si="239"/>
        <v xml:space="preserve"> </v>
      </c>
      <c r="AG454" s="195" t="str">
        <f t="shared" si="239"/>
        <v xml:space="preserve"> </v>
      </c>
    </row>
    <row r="455" spans="1:33" ht="15">
      <c r="B455" s="129" t="s">
        <v>498</v>
      </c>
    </row>
    <row r="456" spans="1:33">
      <c r="A456"/>
      <c r="B456" s="20">
        <v>1</v>
      </c>
      <c r="C456" s="136" t="s">
        <v>499</v>
      </c>
    </row>
    <row r="457" spans="1:33">
      <c r="B457" s="130"/>
      <c r="C457" s="133" t="s">
        <v>500</v>
      </c>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row>
    <row r="458" spans="1:33">
      <c r="B458" s="20">
        <v>2</v>
      </c>
      <c r="C458" s="132" t="s">
        <v>501</v>
      </c>
      <c r="D458" s="188" t="str">
        <f>IF(COUNTIF(D457:D457,"C")&gt;=1,"A",IF(COUNTIF(D457:D457,"C")&gt;0,"P"," "))</f>
        <v xml:space="preserve"> </v>
      </c>
      <c r="E458" s="188" t="str">
        <f>IF(COUNTIF(E457:E457,"C")&gt;=1,"A",IF(COUNTIF(E457:E457,"C")&gt;0,"P"," "))</f>
        <v xml:space="preserve"> </v>
      </c>
      <c r="F458" s="188" t="str">
        <f t="shared" ref="F458:S458" si="240">IF(COUNTIF(F457:F457,"C")&gt;=1,"A",IF(COUNTIF(F457:F457,"C")&gt;0,"P"," "))</f>
        <v xml:space="preserve"> </v>
      </c>
      <c r="G458" s="188" t="str">
        <f t="shared" si="240"/>
        <v xml:space="preserve"> </v>
      </c>
      <c r="H458" s="188" t="str">
        <f t="shared" si="240"/>
        <v xml:space="preserve"> </v>
      </c>
      <c r="I458" s="188" t="str">
        <f t="shared" si="240"/>
        <v xml:space="preserve"> </v>
      </c>
      <c r="J458" s="188" t="str">
        <f t="shared" si="240"/>
        <v xml:space="preserve"> </v>
      </c>
      <c r="K458" s="188" t="str">
        <f t="shared" si="240"/>
        <v xml:space="preserve"> </v>
      </c>
      <c r="L458" s="188" t="str">
        <f t="shared" si="240"/>
        <v xml:space="preserve"> </v>
      </c>
      <c r="M458" s="188" t="str">
        <f t="shared" si="240"/>
        <v xml:space="preserve"> </v>
      </c>
      <c r="N458" s="188" t="str">
        <f t="shared" si="240"/>
        <v xml:space="preserve"> </v>
      </c>
      <c r="O458" s="188" t="str">
        <f t="shared" si="240"/>
        <v xml:space="preserve"> </v>
      </c>
      <c r="P458" s="188" t="str">
        <f t="shared" si="240"/>
        <v xml:space="preserve"> </v>
      </c>
      <c r="Q458" s="188" t="str">
        <f t="shared" si="240"/>
        <v xml:space="preserve"> </v>
      </c>
      <c r="R458" s="188" t="str">
        <f t="shared" si="240"/>
        <v xml:space="preserve"> </v>
      </c>
      <c r="S458" s="188" t="str">
        <f t="shared" si="240"/>
        <v xml:space="preserve"> </v>
      </c>
      <c r="T458" s="188" t="str">
        <f t="shared" ref="T458:AG458" si="241">IF(COUNTIF(T457:T457,"C")&gt;=1,"A",IF(COUNTIF(T457:T457,"C")&gt;0,"P"," "))</f>
        <v xml:space="preserve"> </v>
      </c>
      <c r="U458" s="188" t="str">
        <f t="shared" si="241"/>
        <v xml:space="preserve"> </v>
      </c>
      <c r="V458" s="188" t="str">
        <f t="shared" si="241"/>
        <v xml:space="preserve"> </v>
      </c>
      <c r="W458" s="188" t="str">
        <f t="shared" si="241"/>
        <v xml:space="preserve"> </v>
      </c>
      <c r="X458" s="188" t="str">
        <f t="shared" si="241"/>
        <v xml:space="preserve"> </v>
      </c>
      <c r="Y458" s="188" t="str">
        <f t="shared" si="241"/>
        <v xml:space="preserve"> </v>
      </c>
      <c r="Z458" s="188" t="str">
        <f t="shared" si="241"/>
        <v xml:space="preserve"> </v>
      </c>
      <c r="AA458" s="188" t="str">
        <f t="shared" si="241"/>
        <v xml:space="preserve"> </v>
      </c>
      <c r="AB458" s="188" t="str">
        <f t="shared" si="241"/>
        <v xml:space="preserve"> </v>
      </c>
      <c r="AC458" s="188" t="str">
        <f t="shared" si="241"/>
        <v xml:space="preserve"> </v>
      </c>
      <c r="AD458" s="188" t="str">
        <f t="shared" si="241"/>
        <v xml:space="preserve"> </v>
      </c>
      <c r="AE458" s="188" t="str">
        <f t="shared" si="241"/>
        <v xml:space="preserve"> </v>
      </c>
      <c r="AF458" s="188" t="str">
        <f t="shared" si="241"/>
        <v xml:space="preserve"> </v>
      </c>
      <c r="AG458" s="188" t="str">
        <f t="shared" si="241"/>
        <v xml:space="preserve"> </v>
      </c>
    </row>
    <row r="459" spans="1:33">
      <c r="B459" s="131"/>
      <c r="C459" s="133" t="s">
        <v>502</v>
      </c>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row>
    <row r="460" spans="1:33">
      <c r="B460" s="20">
        <v>3</v>
      </c>
      <c r="C460" s="132" t="s">
        <v>503</v>
      </c>
      <c r="D460" s="188" t="str">
        <f>IF(COUNTIF(D459:D459,"C")&gt;=1,"A",IF(COUNTIF(D459:D459,"C")&gt;0,"P"," "))</f>
        <v xml:space="preserve"> </v>
      </c>
      <c r="E460" s="188" t="str">
        <f>IF(COUNTIF(E459:E459,"C")&gt;=1,"A",IF(COUNTIF(E459:E459,"C")&gt;0,"P"," "))</f>
        <v xml:space="preserve"> </v>
      </c>
      <c r="F460" s="188" t="str">
        <f t="shared" ref="F460:S460" si="242">IF(COUNTIF(F459:F459,"C")&gt;=1,"A",IF(COUNTIF(F459:F459,"C")&gt;0,"P"," "))</f>
        <v xml:space="preserve"> </v>
      </c>
      <c r="G460" s="188" t="str">
        <f t="shared" si="242"/>
        <v xml:space="preserve"> </v>
      </c>
      <c r="H460" s="188" t="str">
        <f t="shared" si="242"/>
        <v xml:space="preserve"> </v>
      </c>
      <c r="I460" s="188" t="str">
        <f t="shared" si="242"/>
        <v xml:space="preserve"> </v>
      </c>
      <c r="J460" s="188" t="str">
        <f t="shared" si="242"/>
        <v xml:space="preserve"> </v>
      </c>
      <c r="K460" s="188" t="str">
        <f t="shared" si="242"/>
        <v xml:space="preserve"> </v>
      </c>
      <c r="L460" s="188" t="str">
        <f t="shared" si="242"/>
        <v xml:space="preserve"> </v>
      </c>
      <c r="M460" s="188" t="str">
        <f t="shared" si="242"/>
        <v xml:space="preserve"> </v>
      </c>
      <c r="N460" s="188" t="str">
        <f t="shared" si="242"/>
        <v xml:space="preserve"> </v>
      </c>
      <c r="O460" s="188" t="str">
        <f t="shared" si="242"/>
        <v xml:space="preserve"> </v>
      </c>
      <c r="P460" s="188" t="str">
        <f t="shared" si="242"/>
        <v xml:space="preserve"> </v>
      </c>
      <c r="Q460" s="188" t="str">
        <f t="shared" si="242"/>
        <v xml:space="preserve"> </v>
      </c>
      <c r="R460" s="188" t="str">
        <f t="shared" si="242"/>
        <v xml:space="preserve"> </v>
      </c>
      <c r="S460" s="188" t="str">
        <f t="shared" si="242"/>
        <v xml:space="preserve"> </v>
      </c>
      <c r="T460" s="188" t="str">
        <f t="shared" ref="T460:AG460" si="243">IF(COUNTIF(T459:T459,"C")&gt;=1,"A",IF(COUNTIF(T459:T459,"C")&gt;0,"P"," "))</f>
        <v xml:space="preserve"> </v>
      </c>
      <c r="U460" s="188" t="str">
        <f t="shared" si="243"/>
        <v xml:space="preserve"> </v>
      </c>
      <c r="V460" s="188" t="str">
        <f t="shared" si="243"/>
        <v xml:space="preserve"> </v>
      </c>
      <c r="W460" s="188" t="str">
        <f t="shared" si="243"/>
        <v xml:space="preserve"> </v>
      </c>
      <c r="X460" s="188" t="str">
        <f t="shared" si="243"/>
        <v xml:space="preserve"> </v>
      </c>
      <c r="Y460" s="188" t="str">
        <f t="shared" si="243"/>
        <v xml:space="preserve"> </v>
      </c>
      <c r="Z460" s="188" t="str">
        <f t="shared" si="243"/>
        <v xml:space="preserve"> </v>
      </c>
      <c r="AA460" s="188" t="str">
        <f t="shared" si="243"/>
        <v xml:space="preserve"> </v>
      </c>
      <c r="AB460" s="188" t="str">
        <f t="shared" si="243"/>
        <v xml:space="preserve"> </v>
      </c>
      <c r="AC460" s="188" t="str">
        <f t="shared" si="243"/>
        <v xml:space="preserve"> </v>
      </c>
      <c r="AD460" s="188" t="str">
        <f t="shared" si="243"/>
        <v xml:space="preserve"> </v>
      </c>
      <c r="AE460" s="188" t="str">
        <f t="shared" si="243"/>
        <v xml:space="preserve"> </v>
      </c>
      <c r="AF460" s="188" t="str">
        <f t="shared" si="243"/>
        <v xml:space="preserve"> </v>
      </c>
      <c r="AG460" s="188" t="str">
        <f t="shared" si="243"/>
        <v xml:space="preserve"> </v>
      </c>
    </row>
    <row r="461" spans="1:33">
      <c r="B461" s="131"/>
      <c r="C461" s="133" t="s">
        <v>504</v>
      </c>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row>
    <row r="462" spans="1:33">
      <c r="B462" s="20">
        <v>4</v>
      </c>
      <c r="C462" s="132" t="s">
        <v>505</v>
      </c>
      <c r="D462" s="188" t="str">
        <f>IF(COUNTIF(D461:D461,"C")&gt;=1,"A",IF(COUNTIF(D461:D461,"C")&gt;0,"P"," "))</f>
        <v xml:space="preserve"> </v>
      </c>
      <c r="E462" s="188" t="str">
        <f>IF(COUNTIF(E461:E461,"C")&gt;=1,"A",IF(COUNTIF(E461:E461,"C")&gt;0,"P"," "))</f>
        <v xml:space="preserve"> </v>
      </c>
      <c r="F462" s="188" t="str">
        <f t="shared" ref="F462:S462" si="244">IF(COUNTIF(F461:F461,"C")&gt;=1,"A",IF(COUNTIF(F461:F461,"C")&gt;0,"P"," "))</f>
        <v xml:space="preserve"> </v>
      </c>
      <c r="G462" s="188" t="str">
        <f t="shared" si="244"/>
        <v xml:space="preserve"> </v>
      </c>
      <c r="H462" s="188" t="str">
        <f t="shared" si="244"/>
        <v xml:space="preserve"> </v>
      </c>
      <c r="I462" s="188" t="str">
        <f t="shared" si="244"/>
        <v xml:space="preserve"> </v>
      </c>
      <c r="J462" s="188" t="str">
        <f t="shared" si="244"/>
        <v xml:space="preserve"> </v>
      </c>
      <c r="K462" s="188" t="str">
        <f t="shared" si="244"/>
        <v xml:space="preserve"> </v>
      </c>
      <c r="L462" s="188" t="str">
        <f t="shared" si="244"/>
        <v xml:space="preserve"> </v>
      </c>
      <c r="M462" s="188" t="str">
        <f t="shared" si="244"/>
        <v xml:space="preserve"> </v>
      </c>
      <c r="N462" s="188" t="str">
        <f t="shared" si="244"/>
        <v xml:space="preserve"> </v>
      </c>
      <c r="O462" s="188" t="str">
        <f t="shared" si="244"/>
        <v xml:space="preserve"> </v>
      </c>
      <c r="P462" s="188" t="str">
        <f t="shared" si="244"/>
        <v xml:space="preserve"> </v>
      </c>
      <c r="Q462" s="188" t="str">
        <f t="shared" si="244"/>
        <v xml:space="preserve"> </v>
      </c>
      <c r="R462" s="188" t="str">
        <f t="shared" si="244"/>
        <v xml:space="preserve"> </v>
      </c>
      <c r="S462" s="188" t="str">
        <f t="shared" si="244"/>
        <v xml:space="preserve"> </v>
      </c>
      <c r="T462" s="188" t="str">
        <f t="shared" ref="T462:AG462" si="245">IF(COUNTIF(T461:T461,"C")&gt;=1,"A",IF(COUNTIF(T461:T461,"C")&gt;0,"P"," "))</f>
        <v xml:space="preserve"> </v>
      </c>
      <c r="U462" s="188" t="str">
        <f t="shared" si="245"/>
        <v xml:space="preserve"> </v>
      </c>
      <c r="V462" s="188" t="str">
        <f t="shared" si="245"/>
        <v xml:space="preserve"> </v>
      </c>
      <c r="W462" s="188" t="str">
        <f t="shared" si="245"/>
        <v xml:space="preserve"> </v>
      </c>
      <c r="X462" s="188" t="str">
        <f t="shared" si="245"/>
        <v xml:space="preserve"> </v>
      </c>
      <c r="Y462" s="188" t="str">
        <f t="shared" si="245"/>
        <v xml:space="preserve"> </v>
      </c>
      <c r="Z462" s="188" t="str">
        <f t="shared" si="245"/>
        <v xml:space="preserve"> </v>
      </c>
      <c r="AA462" s="188" t="str">
        <f t="shared" si="245"/>
        <v xml:space="preserve"> </v>
      </c>
      <c r="AB462" s="188" t="str">
        <f t="shared" si="245"/>
        <v xml:space="preserve"> </v>
      </c>
      <c r="AC462" s="188" t="str">
        <f t="shared" si="245"/>
        <v xml:space="preserve"> </v>
      </c>
      <c r="AD462" s="188" t="str">
        <f t="shared" si="245"/>
        <v xml:space="preserve"> </v>
      </c>
      <c r="AE462" s="188" t="str">
        <f t="shared" si="245"/>
        <v xml:space="preserve"> </v>
      </c>
      <c r="AF462" s="188" t="str">
        <f t="shared" si="245"/>
        <v xml:space="preserve"> </v>
      </c>
      <c r="AG462" s="188" t="str">
        <f t="shared" si="245"/>
        <v xml:space="preserve"> </v>
      </c>
    </row>
    <row r="463" spans="1:33">
      <c r="B463" s="131"/>
      <c r="C463" s="133" t="s">
        <v>506</v>
      </c>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row>
    <row r="464" spans="1:33">
      <c r="B464" s="20">
        <v>5</v>
      </c>
      <c r="C464" s="132" t="s">
        <v>507</v>
      </c>
      <c r="D464" s="188" t="str">
        <f>IF(COUNTIF(D463:D463,"C")&gt;=1,"A",IF(COUNTIF(D463:D463,"C")&gt;0,"P"," "))</f>
        <v xml:space="preserve"> </v>
      </c>
      <c r="E464" s="188" t="str">
        <f>IF(COUNTIF(E463:E463,"C")&gt;=1,"A",IF(COUNTIF(E463:E463,"C")&gt;0,"P"," "))</f>
        <v xml:space="preserve"> </v>
      </c>
      <c r="F464" s="188" t="str">
        <f t="shared" ref="F464:S464" si="246">IF(COUNTIF(F463:F463,"C")&gt;=1,"A",IF(COUNTIF(F463:F463,"C")&gt;0,"P"," "))</f>
        <v xml:space="preserve"> </v>
      </c>
      <c r="G464" s="188" t="str">
        <f t="shared" si="246"/>
        <v xml:space="preserve"> </v>
      </c>
      <c r="H464" s="188" t="str">
        <f t="shared" si="246"/>
        <v xml:space="preserve"> </v>
      </c>
      <c r="I464" s="188" t="str">
        <f t="shared" si="246"/>
        <v xml:space="preserve"> </v>
      </c>
      <c r="J464" s="188" t="str">
        <f t="shared" si="246"/>
        <v xml:space="preserve"> </v>
      </c>
      <c r="K464" s="188" t="str">
        <f t="shared" si="246"/>
        <v xml:space="preserve"> </v>
      </c>
      <c r="L464" s="188" t="str">
        <f t="shared" si="246"/>
        <v xml:space="preserve"> </v>
      </c>
      <c r="M464" s="188" t="str">
        <f t="shared" si="246"/>
        <v xml:space="preserve"> </v>
      </c>
      <c r="N464" s="188" t="str">
        <f t="shared" si="246"/>
        <v xml:space="preserve"> </v>
      </c>
      <c r="O464" s="188" t="str">
        <f t="shared" si="246"/>
        <v xml:space="preserve"> </v>
      </c>
      <c r="P464" s="188" t="str">
        <f t="shared" si="246"/>
        <v xml:space="preserve"> </v>
      </c>
      <c r="Q464" s="188" t="str">
        <f t="shared" si="246"/>
        <v xml:space="preserve"> </v>
      </c>
      <c r="R464" s="188" t="str">
        <f t="shared" si="246"/>
        <v xml:space="preserve"> </v>
      </c>
      <c r="S464" s="188" t="str">
        <f t="shared" si="246"/>
        <v xml:space="preserve"> </v>
      </c>
      <c r="T464" s="188" t="str">
        <f t="shared" ref="T464:AG464" si="247">IF(COUNTIF(T463:T463,"C")&gt;=1,"A",IF(COUNTIF(T463:T463,"C")&gt;0,"P"," "))</f>
        <v xml:space="preserve"> </v>
      </c>
      <c r="U464" s="188" t="str">
        <f t="shared" si="247"/>
        <v xml:space="preserve"> </v>
      </c>
      <c r="V464" s="188" t="str">
        <f t="shared" si="247"/>
        <v xml:space="preserve"> </v>
      </c>
      <c r="W464" s="188" t="str">
        <f t="shared" si="247"/>
        <v xml:space="preserve"> </v>
      </c>
      <c r="X464" s="188" t="str">
        <f t="shared" si="247"/>
        <v xml:space="preserve"> </v>
      </c>
      <c r="Y464" s="188" t="str">
        <f t="shared" si="247"/>
        <v xml:space="preserve"> </v>
      </c>
      <c r="Z464" s="188" t="str">
        <f t="shared" si="247"/>
        <v xml:space="preserve"> </v>
      </c>
      <c r="AA464" s="188" t="str">
        <f t="shared" si="247"/>
        <v xml:space="preserve"> </v>
      </c>
      <c r="AB464" s="188" t="str">
        <f t="shared" si="247"/>
        <v xml:space="preserve"> </v>
      </c>
      <c r="AC464" s="188" t="str">
        <f t="shared" si="247"/>
        <v xml:space="preserve"> </v>
      </c>
      <c r="AD464" s="188" t="str">
        <f t="shared" si="247"/>
        <v xml:space="preserve"> </v>
      </c>
      <c r="AE464" s="188" t="str">
        <f t="shared" si="247"/>
        <v xml:space="preserve"> </v>
      </c>
      <c r="AF464" s="188" t="str">
        <f t="shared" si="247"/>
        <v xml:space="preserve"> </v>
      </c>
      <c r="AG464" s="188" t="str">
        <f t="shared" si="247"/>
        <v xml:space="preserve"> </v>
      </c>
    </row>
    <row r="465" spans="1:33" ht="13.5" thickBot="1">
      <c r="B465" s="131"/>
      <c r="C465" s="133" t="s">
        <v>508</v>
      </c>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row>
    <row r="466" spans="1:33" ht="13.5" hidden="1" thickBot="1">
      <c r="D466" s="188" t="str">
        <f>IF(COUNTIF(D465:D465,"C")&gt;=1,"A",IF(COUNTIF(D465:D465,"C")&gt;0,"P"," "))</f>
        <v xml:space="preserve"> </v>
      </c>
      <c r="E466" s="188" t="str">
        <f>IF(COUNTIF(E465:E465,"C")&gt;=1,"A",IF(COUNTIF(E465:E465,"C")&gt;0,"P"," "))</f>
        <v xml:space="preserve"> </v>
      </c>
      <c r="F466" s="188" t="str">
        <f t="shared" ref="F466:S466" si="248">IF(COUNTIF(F465:F465,"C")&gt;=1,"A",IF(COUNTIF(F465:F465,"C")&gt;0,"P"," "))</f>
        <v xml:space="preserve"> </v>
      </c>
      <c r="G466" s="188" t="str">
        <f t="shared" si="248"/>
        <v xml:space="preserve"> </v>
      </c>
      <c r="H466" s="188" t="str">
        <f t="shared" si="248"/>
        <v xml:space="preserve"> </v>
      </c>
      <c r="I466" s="188" t="str">
        <f t="shared" si="248"/>
        <v xml:space="preserve"> </v>
      </c>
      <c r="J466" s="188" t="str">
        <f t="shared" si="248"/>
        <v xml:space="preserve"> </v>
      </c>
      <c r="K466" s="188" t="str">
        <f t="shared" si="248"/>
        <v xml:space="preserve"> </v>
      </c>
      <c r="L466" s="188" t="str">
        <f t="shared" si="248"/>
        <v xml:space="preserve"> </v>
      </c>
      <c r="M466" s="188" t="str">
        <f t="shared" si="248"/>
        <v xml:space="preserve"> </v>
      </c>
      <c r="N466" s="188" t="str">
        <f t="shared" si="248"/>
        <v xml:space="preserve"> </v>
      </c>
      <c r="O466" s="188" t="str">
        <f t="shared" si="248"/>
        <v xml:space="preserve"> </v>
      </c>
      <c r="P466" s="188" t="str">
        <f t="shared" si="248"/>
        <v xml:space="preserve"> </v>
      </c>
      <c r="Q466" s="188" t="str">
        <f t="shared" si="248"/>
        <v xml:space="preserve"> </v>
      </c>
      <c r="R466" s="188" t="str">
        <f t="shared" si="248"/>
        <v xml:space="preserve"> </v>
      </c>
      <c r="S466" s="188" t="str">
        <f t="shared" si="248"/>
        <v xml:space="preserve"> </v>
      </c>
      <c r="T466" s="188" t="str">
        <f t="shared" ref="T466:AG466" si="249">IF(COUNTIF(T465:T465,"C")&gt;=1,"A",IF(COUNTIF(T465:T465,"C")&gt;0,"P"," "))</f>
        <v xml:space="preserve"> </v>
      </c>
      <c r="U466" s="188" t="str">
        <f t="shared" si="249"/>
        <v xml:space="preserve"> </v>
      </c>
      <c r="V466" s="188" t="str">
        <f t="shared" si="249"/>
        <v xml:space="preserve"> </v>
      </c>
      <c r="W466" s="188" t="str">
        <f t="shared" si="249"/>
        <v xml:space="preserve"> </v>
      </c>
      <c r="X466" s="188" t="str">
        <f t="shared" si="249"/>
        <v xml:space="preserve"> </v>
      </c>
      <c r="Y466" s="188" t="str">
        <f t="shared" si="249"/>
        <v xml:space="preserve"> </v>
      </c>
      <c r="Z466" s="188" t="str">
        <f t="shared" si="249"/>
        <v xml:space="preserve"> </v>
      </c>
      <c r="AA466" s="188" t="str">
        <f t="shared" si="249"/>
        <v xml:space="preserve"> </v>
      </c>
      <c r="AB466" s="188" t="str">
        <f t="shared" si="249"/>
        <v xml:space="preserve"> </v>
      </c>
      <c r="AC466" s="188" t="str">
        <f t="shared" si="249"/>
        <v xml:space="preserve"> </v>
      </c>
      <c r="AD466" s="188" t="str">
        <f t="shared" si="249"/>
        <v xml:space="preserve"> </v>
      </c>
      <c r="AE466" s="188" t="str">
        <f t="shared" si="249"/>
        <v xml:space="preserve"> </v>
      </c>
      <c r="AF466" s="188" t="str">
        <f t="shared" si="249"/>
        <v xml:space="preserve"> </v>
      </c>
      <c r="AG466" s="188" t="str">
        <f t="shared" si="249"/>
        <v xml:space="preserve"> </v>
      </c>
    </row>
    <row r="467" spans="1:33" ht="13.5" thickBot="1">
      <c r="C467" s="44" t="s">
        <v>117</v>
      </c>
      <c r="D467" s="195" t="str">
        <f>IF(COUNTIF(D457:D466,"A")&gt;4,"C",IF(COUNTIF(D457:D466,"A")&gt;0,"P"," "))</f>
        <v xml:space="preserve"> </v>
      </c>
      <c r="E467" s="195" t="str">
        <f>IF(COUNTIF(E457:E466,"A")&gt;4,"C",IF(COUNTIF(E457:E466,"A")&gt;0,"P"," "))</f>
        <v xml:space="preserve"> </v>
      </c>
      <c r="F467" s="195" t="str">
        <f t="shared" ref="F467:S467" si="250">IF(COUNTIF(F457:F466,"A")&gt;4,"C",IF(COUNTIF(F457:F466,"A")&gt;0,"P"," "))</f>
        <v xml:space="preserve"> </v>
      </c>
      <c r="G467" s="195" t="str">
        <f t="shared" si="250"/>
        <v xml:space="preserve"> </v>
      </c>
      <c r="H467" s="195" t="str">
        <f t="shared" si="250"/>
        <v xml:space="preserve"> </v>
      </c>
      <c r="I467" s="195" t="str">
        <f t="shared" si="250"/>
        <v xml:space="preserve"> </v>
      </c>
      <c r="J467" s="195" t="str">
        <f t="shared" si="250"/>
        <v xml:space="preserve"> </v>
      </c>
      <c r="K467" s="195" t="str">
        <f t="shared" si="250"/>
        <v xml:space="preserve"> </v>
      </c>
      <c r="L467" s="195" t="str">
        <f t="shared" si="250"/>
        <v xml:space="preserve"> </v>
      </c>
      <c r="M467" s="195" t="str">
        <f t="shared" si="250"/>
        <v xml:space="preserve"> </v>
      </c>
      <c r="N467" s="195" t="str">
        <f t="shared" si="250"/>
        <v xml:space="preserve"> </v>
      </c>
      <c r="O467" s="195" t="str">
        <f t="shared" si="250"/>
        <v xml:space="preserve"> </v>
      </c>
      <c r="P467" s="195" t="str">
        <f t="shared" si="250"/>
        <v xml:space="preserve"> </v>
      </c>
      <c r="Q467" s="195" t="str">
        <f t="shared" si="250"/>
        <v xml:space="preserve"> </v>
      </c>
      <c r="R467" s="195" t="str">
        <f t="shared" si="250"/>
        <v xml:space="preserve"> </v>
      </c>
      <c r="S467" s="195" t="str">
        <f t="shared" si="250"/>
        <v xml:space="preserve"> </v>
      </c>
      <c r="T467" s="195" t="str">
        <f t="shared" ref="T467:AG467" si="251">IF(COUNTIF(T457:T466,"A")&gt;4,"C",IF(COUNTIF(T457:T466,"A")&gt;0,"P"," "))</f>
        <v xml:space="preserve"> </v>
      </c>
      <c r="U467" s="195" t="str">
        <f t="shared" si="251"/>
        <v xml:space="preserve"> </v>
      </c>
      <c r="V467" s="195" t="str">
        <f t="shared" si="251"/>
        <v xml:space="preserve"> </v>
      </c>
      <c r="W467" s="195" t="str">
        <f t="shared" si="251"/>
        <v xml:space="preserve"> </v>
      </c>
      <c r="X467" s="195" t="str">
        <f t="shared" si="251"/>
        <v xml:space="preserve"> </v>
      </c>
      <c r="Y467" s="195" t="str">
        <f t="shared" si="251"/>
        <v xml:space="preserve"> </v>
      </c>
      <c r="Z467" s="195" t="str">
        <f t="shared" si="251"/>
        <v xml:space="preserve"> </v>
      </c>
      <c r="AA467" s="195" t="str">
        <f t="shared" si="251"/>
        <v xml:space="preserve"> </v>
      </c>
      <c r="AB467" s="195" t="str">
        <f t="shared" si="251"/>
        <v xml:space="preserve"> </v>
      </c>
      <c r="AC467" s="195" t="str">
        <f t="shared" si="251"/>
        <v xml:space="preserve"> </v>
      </c>
      <c r="AD467" s="195" t="str">
        <f t="shared" si="251"/>
        <v xml:space="preserve"> </v>
      </c>
      <c r="AE467" s="195" t="str">
        <f t="shared" si="251"/>
        <v xml:space="preserve"> </v>
      </c>
      <c r="AF467" s="195" t="str">
        <f t="shared" si="251"/>
        <v xml:space="preserve"> </v>
      </c>
      <c r="AG467" s="195" t="str">
        <f t="shared" si="251"/>
        <v xml:space="preserve"> </v>
      </c>
    </row>
    <row r="468" spans="1:33" ht="15">
      <c r="B468" s="129" t="s">
        <v>509</v>
      </c>
    </row>
    <row r="469" spans="1:33">
      <c r="A469"/>
      <c r="B469" s="20">
        <v>1</v>
      </c>
      <c r="C469" s="136" t="s">
        <v>510</v>
      </c>
    </row>
    <row r="470" spans="1:33">
      <c r="B470" s="130"/>
      <c r="C470" s="133" t="s">
        <v>511</v>
      </c>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row>
    <row r="471" spans="1:33">
      <c r="B471" s="130"/>
      <c r="C471" s="133" t="s">
        <v>512</v>
      </c>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row>
    <row r="472" spans="1:33">
      <c r="B472" s="130"/>
      <c r="C472" s="133" t="s">
        <v>513</v>
      </c>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row>
    <row r="473" spans="1:33">
      <c r="B473" s="20">
        <v>2</v>
      </c>
      <c r="C473" s="132" t="s">
        <v>514</v>
      </c>
      <c r="D473" s="188" t="str">
        <f t="shared" ref="D473:AG473" si="252">IF(COUNTIF(D470:D472,"C")&gt;=1,"A",IF(COUNTIF(D470:D472,"C")&gt;0,"P"," "))</f>
        <v xml:space="preserve"> </v>
      </c>
      <c r="E473" s="188" t="str">
        <f t="shared" si="252"/>
        <v xml:space="preserve"> </v>
      </c>
      <c r="F473" s="188" t="str">
        <f t="shared" ref="F473:S473" si="253">IF(COUNTIF(F470:F472,"C")&gt;=1,"A",IF(COUNTIF(F470:F472,"C")&gt;0,"P"," "))</f>
        <v xml:space="preserve"> </v>
      </c>
      <c r="G473" s="188" t="str">
        <f t="shared" si="253"/>
        <v xml:space="preserve"> </v>
      </c>
      <c r="H473" s="188" t="str">
        <f t="shared" si="253"/>
        <v xml:space="preserve"> </v>
      </c>
      <c r="I473" s="188" t="str">
        <f t="shared" si="253"/>
        <v xml:space="preserve"> </v>
      </c>
      <c r="J473" s="188" t="str">
        <f t="shared" si="253"/>
        <v xml:space="preserve"> </v>
      </c>
      <c r="K473" s="188" t="str">
        <f t="shared" si="253"/>
        <v xml:space="preserve"> </v>
      </c>
      <c r="L473" s="188" t="str">
        <f t="shared" si="253"/>
        <v xml:space="preserve"> </v>
      </c>
      <c r="M473" s="188" t="str">
        <f t="shared" si="253"/>
        <v xml:space="preserve"> </v>
      </c>
      <c r="N473" s="188" t="str">
        <f t="shared" si="253"/>
        <v xml:space="preserve"> </v>
      </c>
      <c r="O473" s="188" t="str">
        <f t="shared" si="253"/>
        <v xml:space="preserve"> </v>
      </c>
      <c r="P473" s="188" t="str">
        <f t="shared" si="253"/>
        <v xml:space="preserve"> </v>
      </c>
      <c r="Q473" s="188" t="str">
        <f t="shared" si="253"/>
        <v xml:space="preserve"> </v>
      </c>
      <c r="R473" s="188" t="str">
        <f t="shared" si="253"/>
        <v xml:space="preserve"> </v>
      </c>
      <c r="S473" s="188" t="str">
        <f t="shared" si="253"/>
        <v xml:space="preserve"> </v>
      </c>
      <c r="T473" s="188" t="str">
        <f t="shared" si="252"/>
        <v xml:space="preserve"> </v>
      </c>
      <c r="U473" s="188" t="str">
        <f t="shared" si="252"/>
        <v xml:space="preserve"> </v>
      </c>
      <c r="V473" s="188" t="str">
        <f t="shared" si="252"/>
        <v xml:space="preserve"> </v>
      </c>
      <c r="W473" s="188" t="str">
        <f t="shared" si="252"/>
        <v xml:space="preserve"> </v>
      </c>
      <c r="X473" s="188" t="str">
        <f t="shared" si="252"/>
        <v xml:space="preserve"> </v>
      </c>
      <c r="Y473" s="188" t="str">
        <f t="shared" si="252"/>
        <v xml:space="preserve"> </v>
      </c>
      <c r="Z473" s="188" t="str">
        <f t="shared" si="252"/>
        <v xml:space="preserve"> </v>
      </c>
      <c r="AA473" s="188" t="str">
        <f t="shared" si="252"/>
        <v xml:space="preserve"> </v>
      </c>
      <c r="AB473" s="188" t="str">
        <f t="shared" si="252"/>
        <v xml:space="preserve"> </v>
      </c>
      <c r="AC473" s="188" t="str">
        <f t="shared" si="252"/>
        <v xml:space="preserve"> </v>
      </c>
      <c r="AD473" s="188" t="str">
        <f t="shared" si="252"/>
        <v xml:space="preserve"> </v>
      </c>
      <c r="AE473" s="188" t="str">
        <f t="shared" si="252"/>
        <v xml:space="preserve"> </v>
      </c>
      <c r="AF473" s="188" t="str">
        <f t="shared" si="252"/>
        <v xml:space="preserve"> </v>
      </c>
      <c r="AG473" s="188" t="str">
        <f t="shared" si="252"/>
        <v xml:space="preserve"> </v>
      </c>
    </row>
    <row r="474" spans="1:33">
      <c r="B474" s="131"/>
      <c r="C474" s="133" t="s">
        <v>515</v>
      </c>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37"/>
    </row>
    <row r="475" spans="1:33">
      <c r="B475" s="131"/>
      <c r="C475" s="133" t="s">
        <v>516</v>
      </c>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row>
    <row r="476" spans="1:33">
      <c r="B476" s="131"/>
      <c r="C476" s="133" t="s">
        <v>517</v>
      </c>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row>
    <row r="477" spans="1:33">
      <c r="B477" s="20">
        <v>3</v>
      </c>
      <c r="C477" s="132" t="s">
        <v>518</v>
      </c>
      <c r="D477" s="188" t="str">
        <f t="shared" ref="D477:AG477" si="254">IF(COUNTIF(D474:D476,"C")&gt;=1,"A",IF(COUNTIF(D474:D476,"C")&gt;0,"P"," "))</f>
        <v xml:space="preserve"> </v>
      </c>
      <c r="E477" s="188" t="str">
        <f t="shared" si="254"/>
        <v xml:space="preserve"> </v>
      </c>
      <c r="F477" s="188" t="str">
        <f t="shared" ref="F477:S477" si="255">IF(COUNTIF(F474:F476,"C")&gt;=1,"A",IF(COUNTIF(F474:F476,"C")&gt;0,"P"," "))</f>
        <v xml:space="preserve"> </v>
      </c>
      <c r="G477" s="188" t="str">
        <f t="shared" si="255"/>
        <v xml:space="preserve"> </v>
      </c>
      <c r="H477" s="188" t="str">
        <f t="shared" si="255"/>
        <v xml:space="preserve"> </v>
      </c>
      <c r="I477" s="188" t="str">
        <f t="shared" si="255"/>
        <v xml:space="preserve"> </v>
      </c>
      <c r="J477" s="188" t="str">
        <f t="shared" si="255"/>
        <v xml:space="preserve"> </v>
      </c>
      <c r="K477" s="188" t="str">
        <f t="shared" si="255"/>
        <v xml:space="preserve"> </v>
      </c>
      <c r="L477" s="188" t="str">
        <f t="shared" si="255"/>
        <v xml:space="preserve"> </v>
      </c>
      <c r="M477" s="188" t="str">
        <f t="shared" si="255"/>
        <v xml:space="preserve"> </v>
      </c>
      <c r="N477" s="188" t="str">
        <f t="shared" si="255"/>
        <v xml:space="preserve"> </v>
      </c>
      <c r="O477" s="188" t="str">
        <f t="shared" si="255"/>
        <v xml:space="preserve"> </v>
      </c>
      <c r="P477" s="188" t="str">
        <f t="shared" si="255"/>
        <v xml:space="preserve"> </v>
      </c>
      <c r="Q477" s="188" t="str">
        <f t="shared" si="255"/>
        <v xml:space="preserve"> </v>
      </c>
      <c r="R477" s="188" t="str">
        <f t="shared" si="255"/>
        <v xml:space="preserve"> </v>
      </c>
      <c r="S477" s="188" t="str">
        <f t="shared" si="255"/>
        <v xml:space="preserve"> </v>
      </c>
      <c r="T477" s="188" t="str">
        <f t="shared" si="254"/>
        <v xml:space="preserve"> </v>
      </c>
      <c r="U477" s="188" t="str">
        <f t="shared" si="254"/>
        <v xml:space="preserve"> </v>
      </c>
      <c r="V477" s="188" t="str">
        <f t="shared" si="254"/>
        <v xml:space="preserve"> </v>
      </c>
      <c r="W477" s="188" t="str">
        <f t="shared" si="254"/>
        <v xml:space="preserve"> </v>
      </c>
      <c r="X477" s="188" t="str">
        <f t="shared" si="254"/>
        <v xml:space="preserve"> </v>
      </c>
      <c r="Y477" s="188" t="str">
        <f t="shared" si="254"/>
        <v xml:space="preserve"> </v>
      </c>
      <c r="Z477" s="188" t="str">
        <f t="shared" si="254"/>
        <v xml:space="preserve"> </v>
      </c>
      <c r="AA477" s="188" t="str">
        <f t="shared" si="254"/>
        <v xml:space="preserve"> </v>
      </c>
      <c r="AB477" s="188" t="str">
        <f t="shared" si="254"/>
        <v xml:space="preserve"> </v>
      </c>
      <c r="AC477" s="188" t="str">
        <f t="shared" si="254"/>
        <v xml:space="preserve"> </v>
      </c>
      <c r="AD477" s="188" t="str">
        <f t="shared" si="254"/>
        <v xml:space="preserve"> </v>
      </c>
      <c r="AE477" s="188" t="str">
        <f t="shared" si="254"/>
        <v xml:space="preserve"> </v>
      </c>
      <c r="AF477" s="188" t="str">
        <f t="shared" si="254"/>
        <v xml:space="preserve"> </v>
      </c>
      <c r="AG477" s="188" t="str">
        <f t="shared" si="254"/>
        <v xml:space="preserve"> </v>
      </c>
    </row>
    <row r="478" spans="1:33">
      <c r="B478" s="131"/>
      <c r="C478" s="133" t="s">
        <v>519</v>
      </c>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row>
    <row r="479" spans="1:33">
      <c r="B479" s="131"/>
      <c r="C479" s="133" t="s">
        <v>520</v>
      </c>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row>
    <row r="480" spans="1:33">
      <c r="B480" s="131"/>
      <c r="C480" s="133" t="s">
        <v>521</v>
      </c>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37"/>
    </row>
    <row r="481" spans="1:33">
      <c r="B481" s="20">
        <v>4</v>
      </c>
      <c r="C481" s="132" t="s">
        <v>522</v>
      </c>
      <c r="D481" s="188" t="str">
        <f t="shared" ref="D481:AG481" si="256">IF(COUNTIF(D478:D480,"C")&gt;=1,"A",IF(COUNTIF(D478:D480,"C")&gt;0,"P"," "))</f>
        <v xml:space="preserve"> </v>
      </c>
      <c r="E481" s="188" t="str">
        <f t="shared" si="256"/>
        <v xml:space="preserve"> </v>
      </c>
      <c r="F481" s="188" t="str">
        <f t="shared" ref="F481:S481" si="257">IF(COUNTIF(F478:F480,"C")&gt;=1,"A",IF(COUNTIF(F478:F480,"C")&gt;0,"P"," "))</f>
        <v xml:space="preserve"> </v>
      </c>
      <c r="G481" s="188" t="str">
        <f t="shared" si="257"/>
        <v xml:space="preserve"> </v>
      </c>
      <c r="H481" s="188" t="str">
        <f t="shared" si="257"/>
        <v xml:space="preserve"> </v>
      </c>
      <c r="I481" s="188" t="str">
        <f t="shared" si="257"/>
        <v xml:space="preserve"> </v>
      </c>
      <c r="J481" s="188" t="str">
        <f t="shared" si="257"/>
        <v xml:space="preserve"> </v>
      </c>
      <c r="K481" s="188" t="str">
        <f t="shared" si="257"/>
        <v xml:space="preserve"> </v>
      </c>
      <c r="L481" s="188" t="str">
        <f t="shared" si="257"/>
        <v xml:space="preserve"> </v>
      </c>
      <c r="M481" s="188" t="str">
        <f t="shared" si="257"/>
        <v xml:space="preserve"> </v>
      </c>
      <c r="N481" s="188" t="str">
        <f t="shared" si="257"/>
        <v xml:space="preserve"> </v>
      </c>
      <c r="O481" s="188" t="str">
        <f t="shared" si="257"/>
        <v xml:space="preserve"> </v>
      </c>
      <c r="P481" s="188" t="str">
        <f t="shared" si="257"/>
        <v xml:space="preserve"> </v>
      </c>
      <c r="Q481" s="188" t="str">
        <f t="shared" si="257"/>
        <v xml:space="preserve"> </v>
      </c>
      <c r="R481" s="188" t="str">
        <f t="shared" si="257"/>
        <v xml:space="preserve"> </v>
      </c>
      <c r="S481" s="188" t="str">
        <f t="shared" si="257"/>
        <v xml:space="preserve"> </v>
      </c>
      <c r="T481" s="188" t="str">
        <f t="shared" si="256"/>
        <v xml:space="preserve"> </v>
      </c>
      <c r="U481" s="188" t="str">
        <f t="shared" si="256"/>
        <v xml:space="preserve"> </v>
      </c>
      <c r="V481" s="188" t="str">
        <f t="shared" si="256"/>
        <v xml:space="preserve"> </v>
      </c>
      <c r="W481" s="188" t="str">
        <f t="shared" si="256"/>
        <v xml:space="preserve"> </v>
      </c>
      <c r="X481" s="188" t="str">
        <f t="shared" si="256"/>
        <v xml:space="preserve"> </v>
      </c>
      <c r="Y481" s="188" t="str">
        <f t="shared" si="256"/>
        <v xml:space="preserve"> </v>
      </c>
      <c r="Z481" s="188" t="str">
        <f t="shared" si="256"/>
        <v xml:space="preserve"> </v>
      </c>
      <c r="AA481" s="188" t="str">
        <f t="shared" si="256"/>
        <v xml:space="preserve"> </v>
      </c>
      <c r="AB481" s="188" t="str">
        <f t="shared" si="256"/>
        <v xml:space="preserve"> </v>
      </c>
      <c r="AC481" s="188" t="str">
        <f t="shared" si="256"/>
        <v xml:space="preserve"> </v>
      </c>
      <c r="AD481" s="188" t="str">
        <f t="shared" si="256"/>
        <v xml:space="preserve"> </v>
      </c>
      <c r="AE481" s="188" t="str">
        <f t="shared" si="256"/>
        <v xml:space="preserve"> </v>
      </c>
      <c r="AF481" s="188" t="str">
        <f t="shared" si="256"/>
        <v xml:space="preserve"> </v>
      </c>
      <c r="AG481" s="188" t="str">
        <f t="shared" si="256"/>
        <v xml:space="preserve"> </v>
      </c>
    </row>
    <row r="482" spans="1:33">
      <c r="B482" s="131"/>
      <c r="C482" s="133" t="s">
        <v>523</v>
      </c>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37"/>
    </row>
    <row r="483" spans="1:33">
      <c r="B483" s="131"/>
      <c r="C483" s="133" t="s">
        <v>524</v>
      </c>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row>
    <row r="484" spans="1:33">
      <c r="B484" s="131"/>
      <c r="C484" s="133" t="s">
        <v>525</v>
      </c>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row>
    <row r="485" spans="1:33">
      <c r="B485" s="20">
        <v>5</v>
      </c>
      <c r="C485" s="132" t="s">
        <v>526</v>
      </c>
      <c r="D485" s="188" t="str">
        <f t="shared" ref="D485:AG485" si="258">IF(COUNTIF(D482:D484,"C")&gt;=1,"A",IF(COUNTIF(D482:D484,"C")&gt;0,"P"," "))</f>
        <v xml:space="preserve"> </v>
      </c>
      <c r="E485" s="188" t="str">
        <f t="shared" si="258"/>
        <v xml:space="preserve"> </v>
      </c>
      <c r="F485" s="188" t="str">
        <f t="shared" ref="F485:S485" si="259">IF(COUNTIF(F482:F484,"C")&gt;=1,"A",IF(COUNTIF(F482:F484,"C")&gt;0,"P"," "))</f>
        <v xml:space="preserve"> </v>
      </c>
      <c r="G485" s="188" t="str">
        <f t="shared" si="259"/>
        <v xml:space="preserve"> </v>
      </c>
      <c r="H485" s="188" t="str">
        <f t="shared" si="259"/>
        <v xml:space="preserve"> </v>
      </c>
      <c r="I485" s="188" t="str">
        <f t="shared" si="259"/>
        <v xml:space="preserve"> </v>
      </c>
      <c r="J485" s="188" t="str">
        <f t="shared" si="259"/>
        <v xml:space="preserve"> </v>
      </c>
      <c r="K485" s="188" t="str">
        <f t="shared" si="259"/>
        <v xml:space="preserve"> </v>
      </c>
      <c r="L485" s="188" t="str">
        <f t="shared" si="259"/>
        <v xml:space="preserve"> </v>
      </c>
      <c r="M485" s="188" t="str">
        <f t="shared" si="259"/>
        <v xml:space="preserve"> </v>
      </c>
      <c r="N485" s="188" t="str">
        <f t="shared" si="259"/>
        <v xml:space="preserve"> </v>
      </c>
      <c r="O485" s="188" t="str">
        <f t="shared" si="259"/>
        <v xml:space="preserve"> </v>
      </c>
      <c r="P485" s="188" t="str">
        <f t="shared" si="259"/>
        <v xml:space="preserve"> </v>
      </c>
      <c r="Q485" s="188" t="str">
        <f t="shared" si="259"/>
        <v xml:space="preserve"> </v>
      </c>
      <c r="R485" s="188" t="str">
        <f t="shared" si="259"/>
        <v xml:space="preserve"> </v>
      </c>
      <c r="S485" s="188" t="str">
        <f t="shared" si="259"/>
        <v xml:space="preserve"> </v>
      </c>
      <c r="T485" s="188" t="str">
        <f t="shared" si="258"/>
        <v xml:space="preserve"> </v>
      </c>
      <c r="U485" s="188" t="str">
        <f t="shared" si="258"/>
        <v xml:space="preserve"> </v>
      </c>
      <c r="V485" s="188" t="str">
        <f t="shared" si="258"/>
        <v xml:space="preserve"> </v>
      </c>
      <c r="W485" s="188" t="str">
        <f t="shared" si="258"/>
        <v xml:space="preserve"> </v>
      </c>
      <c r="X485" s="188" t="str">
        <f t="shared" si="258"/>
        <v xml:space="preserve"> </v>
      </c>
      <c r="Y485" s="188" t="str">
        <f t="shared" si="258"/>
        <v xml:space="preserve"> </v>
      </c>
      <c r="Z485" s="188" t="str">
        <f t="shared" si="258"/>
        <v xml:space="preserve"> </v>
      </c>
      <c r="AA485" s="188" t="str">
        <f t="shared" si="258"/>
        <v xml:space="preserve"> </v>
      </c>
      <c r="AB485" s="188" t="str">
        <f t="shared" si="258"/>
        <v xml:space="preserve"> </v>
      </c>
      <c r="AC485" s="188" t="str">
        <f t="shared" si="258"/>
        <v xml:space="preserve"> </v>
      </c>
      <c r="AD485" s="188" t="str">
        <f t="shared" si="258"/>
        <v xml:space="preserve"> </v>
      </c>
      <c r="AE485" s="188" t="str">
        <f t="shared" si="258"/>
        <v xml:space="preserve"> </v>
      </c>
      <c r="AF485" s="188" t="str">
        <f t="shared" si="258"/>
        <v xml:space="preserve"> </v>
      </c>
      <c r="AG485" s="188" t="str">
        <f t="shared" si="258"/>
        <v xml:space="preserve"> </v>
      </c>
    </row>
    <row r="486" spans="1:33">
      <c r="B486" s="131"/>
      <c r="C486" s="133" t="s">
        <v>527</v>
      </c>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row>
    <row r="487" spans="1:33">
      <c r="B487" s="131"/>
      <c r="C487" s="133" t="s">
        <v>528</v>
      </c>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row>
    <row r="488" spans="1:33" ht="13.5" thickBot="1">
      <c r="B488" s="131"/>
      <c r="C488" s="133" t="s">
        <v>529</v>
      </c>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row>
    <row r="489" spans="1:33" ht="13.5" hidden="1" thickBot="1">
      <c r="D489" s="188" t="str">
        <f t="shared" ref="D489:AG489" si="260">IF(COUNTIF(D486:D488,"C")&gt;=1,"A",IF(COUNTIF(D486:D488,"C")&gt;0,"P"," "))</f>
        <v xml:space="preserve"> </v>
      </c>
      <c r="E489" s="188" t="str">
        <f t="shared" si="260"/>
        <v xml:space="preserve"> </v>
      </c>
      <c r="F489" s="188" t="str">
        <f t="shared" ref="F489:S489" si="261">IF(COUNTIF(F486:F488,"C")&gt;=1,"A",IF(COUNTIF(F486:F488,"C")&gt;0,"P"," "))</f>
        <v xml:space="preserve"> </v>
      </c>
      <c r="G489" s="188" t="str">
        <f t="shared" si="261"/>
        <v xml:space="preserve"> </v>
      </c>
      <c r="H489" s="188" t="str">
        <f t="shared" si="261"/>
        <v xml:space="preserve"> </v>
      </c>
      <c r="I489" s="188" t="str">
        <f t="shared" si="261"/>
        <v xml:space="preserve"> </v>
      </c>
      <c r="J489" s="188" t="str">
        <f t="shared" si="261"/>
        <v xml:space="preserve"> </v>
      </c>
      <c r="K489" s="188" t="str">
        <f t="shared" si="261"/>
        <v xml:space="preserve"> </v>
      </c>
      <c r="L489" s="188" t="str">
        <f t="shared" si="261"/>
        <v xml:space="preserve"> </v>
      </c>
      <c r="M489" s="188" t="str">
        <f t="shared" si="261"/>
        <v xml:space="preserve"> </v>
      </c>
      <c r="N489" s="188" t="str">
        <f t="shared" si="261"/>
        <v xml:space="preserve"> </v>
      </c>
      <c r="O489" s="188" t="str">
        <f t="shared" si="261"/>
        <v xml:space="preserve"> </v>
      </c>
      <c r="P489" s="188" t="str">
        <f t="shared" si="261"/>
        <v xml:space="preserve"> </v>
      </c>
      <c r="Q489" s="188" t="str">
        <f t="shared" si="261"/>
        <v xml:space="preserve"> </v>
      </c>
      <c r="R489" s="188" t="str">
        <f t="shared" si="261"/>
        <v xml:space="preserve"> </v>
      </c>
      <c r="S489" s="188" t="str">
        <f t="shared" si="261"/>
        <v xml:space="preserve"> </v>
      </c>
      <c r="T489" s="188" t="str">
        <f t="shared" si="260"/>
        <v xml:space="preserve"> </v>
      </c>
      <c r="U489" s="188" t="str">
        <f t="shared" si="260"/>
        <v xml:space="preserve"> </v>
      </c>
      <c r="V489" s="188" t="str">
        <f t="shared" si="260"/>
        <v xml:space="preserve"> </v>
      </c>
      <c r="W489" s="188" t="str">
        <f t="shared" si="260"/>
        <v xml:space="preserve"> </v>
      </c>
      <c r="X489" s="188" t="str">
        <f t="shared" si="260"/>
        <v xml:space="preserve"> </v>
      </c>
      <c r="Y489" s="188" t="str">
        <f t="shared" si="260"/>
        <v xml:space="preserve"> </v>
      </c>
      <c r="Z489" s="188" t="str">
        <f t="shared" si="260"/>
        <v xml:space="preserve"> </v>
      </c>
      <c r="AA489" s="188" t="str">
        <f t="shared" si="260"/>
        <v xml:space="preserve"> </v>
      </c>
      <c r="AB489" s="188" t="str">
        <f t="shared" si="260"/>
        <v xml:space="preserve"> </v>
      </c>
      <c r="AC489" s="188" t="str">
        <f t="shared" si="260"/>
        <v xml:space="preserve"> </v>
      </c>
      <c r="AD489" s="188" t="str">
        <f t="shared" si="260"/>
        <v xml:space="preserve"> </v>
      </c>
      <c r="AE489" s="188" t="str">
        <f t="shared" si="260"/>
        <v xml:space="preserve"> </v>
      </c>
      <c r="AF489" s="188" t="str">
        <f t="shared" si="260"/>
        <v xml:space="preserve"> </v>
      </c>
      <c r="AG489" s="188" t="str">
        <f t="shared" si="260"/>
        <v xml:space="preserve"> </v>
      </c>
    </row>
    <row r="490" spans="1:33" ht="13.5" thickBot="1">
      <c r="C490" s="44" t="s">
        <v>117</v>
      </c>
      <c r="D490" s="195" t="str">
        <f>IF(COUNTIF(D473:D489,"A")&gt;4,"C",IF(COUNTIF(D473:D489,"A")&gt;0,"P"," "))</f>
        <v xml:space="preserve"> </v>
      </c>
      <c r="E490" s="195" t="str">
        <f>IF(COUNTIF(E473:E489,"A")&gt;4,"C",IF(COUNTIF(E473:E489,"A")&gt;0,"P"," "))</f>
        <v xml:space="preserve"> </v>
      </c>
      <c r="F490" s="195" t="str">
        <f t="shared" ref="F490:S490" si="262">IF(COUNTIF(F473:F489,"A")&gt;4,"C",IF(COUNTIF(F473:F489,"A")&gt;0,"P"," "))</f>
        <v xml:space="preserve"> </v>
      </c>
      <c r="G490" s="195" t="str">
        <f t="shared" si="262"/>
        <v xml:space="preserve"> </v>
      </c>
      <c r="H490" s="195" t="str">
        <f t="shared" si="262"/>
        <v xml:space="preserve"> </v>
      </c>
      <c r="I490" s="195" t="str">
        <f t="shared" si="262"/>
        <v xml:space="preserve"> </v>
      </c>
      <c r="J490" s="195" t="str">
        <f t="shared" si="262"/>
        <v xml:space="preserve"> </v>
      </c>
      <c r="K490" s="195" t="str">
        <f t="shared" si="262"/>
        <v xml:space="preserve"> </v>
      </c>
      <c r="L490" s="195" t="str">
        <f t="shared" si="262"/>
        <v xml:space="preserve"> </v>
      </c>
      <c r="M490" s="195" t="str">
        <f t="shared" si="262"/>
        <v xml:space="preserve"> </v>
      </c>
      <c r="N490" s="195" t="str">
        <f t="shared" si="262"/>
        <v xml:space="preserve"> </v>
      </c>
      <c r="O490" s="195" t="str">
        <f t="shared" si="262"/>
        <v xml:space="preserve"> </v>
      </c>
      <c r="P490" s="195" t="str">
        <f t="shared" si="262"/>
        <v xml:space="preserve"> </v>
      </c>
      <c r="Q490" s="195" t="str">
        <f t="shared" si="262"/>
        <v xml:space="preserve"> </v>
      </c>
      <c r="R490" s="195" t="str">
        <f t="shared" si="262"/>
        <v xml:space="preserve"> </v>
      </c>
      <c r="S490" s="195" t="str">
        <f t="shared" si="262"/>
        <v xml:space="preserve"> </v>
      </c>
      <c r="T490" s="195" t="str">
        <f t="shared" ref="T490:AG490" si="263">IF(COUNTIF(T473:T489,"A")&gt;4,"C",IF(COUNTIF(T473:T489,"A")&gt;0,"P"," "))</f>
        <v xml:space="preserve"> </v>
      </c>
      <c r="U490" s="195" t="str">
        <f t="shared" si="263"/>
        <v xml:space="preserve"> </v>
      </c>
      <c r="V490" s="195" t="str">
        <f t="shared" si="263"/>
        <v xml:space="preserve"> </v>
      </c>
      <c r="W490" s="195" t="str">
        <f t="shared" si="263"/>
        <v xml:space="preserve"> </v>
      </c>
      <c r="X490" s="195" t="str">
        <f t="shared" si="263"/>
        <v xml:space="preserve"> </v>
      </c>
      <c r="Y490" s="195" t="str">
        <f t="shared" si="263"/>
        <v xml:space="preserve"> </v>
      </c>
      <c r="Z490" s="195" t="str">
        <f t="shared" si="263"/>
        <v xml:space="preserve"> </v>
      </c>
      <c r="AA490" s="195" t="str">
        <f t="shared" si="263"/>
        <v xml:space="preserve"> </v>
      </c>
      <c r="AB490" s="195" t="str">
        <f t="shared" si="263"/>
        <v xml:space="preserve"> </v>
      </c>
      <c r="AC490" s="195" t="str">
        <f t="shared" si="263"/>
        <v xml:space="preserve"> </v>
      </c>
      <c r="AD490" s="195" t="str">
        <f t="shared" si="263"/>
        <v xml:space="preserve"> </v>
      </c>
      <c r="AE490" s="195" t="str">
        <f t="shared" si="263"/>
        <v xml:space="preserve"> </v>
      </c>
      <c r="AF490" s="195" t="str">
        <f t="shared" si="263"/>
        <v xml:space="preserve"> </v>
      </c>
      <c r="AG490" s="195" t="str">
        <f t="shared" si="263"/>
        <v xml:space="preserve"> </v>
      </c>
    </row>
    <row r="491" spans="1:33" ht="15">
      <c r="B491" s="129" t="s">
        <v>530</v>
      </c>
    </row>
    <row r="492" spans="1:33">
      <c r="A492"/>
      <c r="B492" s="20">
        <v>1</v>
      </c>
      <c r="C492" s="135" t="s">
        <v>531</v>
      </c>
    </row>
    <row r="493" spans="1:33">
      <c r="B493" s="130"/>
      <c r="C493" s="133" t="s">
        <v>532</v>
      </c>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row>
    <row r="494" spans="1:33">
      <c r="B494" s="130"/>
      <c r="C494" s="133" t="s">
        <v>533</v>
      </c>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row>
    <row r="495" spans="1:33">
      <c r="B495" s="130"/>
      <c r="C495" s="133" t="s">
        <v>534</v>
      </c>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row>
    <row r="496" spans="1:33">
      <c r="B496" s="20">
        <v>2</v>
      </c>
      <c r="C496" s="132" t="s">
        <v>535</v>
      </c>
      <c r="D496" s="188" t="str">
        <f t="shared" ref="D496:AG496" si="264">IF(COUNTIF(D493:D495,"C")&gt;=1,"A",IF(COUNTIF(D493:D495,"C")&gt;0,"P"," "))</f>
        <v xml:space="preserve"> </v>
      </c>
      <c r="E496" s="188" t="str">
        <f t="shared" si="264"/>
        <v xml:space="preserve"> </v>
      </c>
      <c r="F496" s="188" t="str">
        <f t="shared" ref="F496:S496" si="265">IF(COUNTIF(F493:F495,"C")&gt;=1,"A",IF(COUNTIF(F493:F495,"C")&gt;0,"P"," "))</f>
        <v xml:space="preserve"> </v>
      </c>
      <c r="G496" s="188" t="str">
        <f t="shared" si="265"/>
        <v xml:space="preserve"> </v>
      </c>
      <c r="H496" s="188" t="str">
        <f t="shared" si="265"/>
        <v xml:space="preserve"> </v>
      </c>
      <c r="I496" s="188" t="str">
        <f t="shared" si="265"/>
        <v xml:space="preserve"> </v>
      </c>
      <c r="J496" s="188" t="str">
        <f t="shared" si="265"/>
        <v xml:space="preserve"> </v>
      </c>
      <c r="K496" s="188" t="str">
        <f t="shared" si="265"/>
        <v xml:space="preserve"> </v>
      </c>
      <c r="L496" s="188" t="str">
        <f t="shared" si="265"/>
        <v xml:space="preserve"> </v>
      </c>
      <c r="M496" s="188" t="str">
        <f t="shared" si="265"/>
        <v xml:space="preserve"> </v>
      </c>
      <c r="N496" s="188" t="str">
        <f t="shared" si="265"/>
        <v xml:space="preserve"> </v>
      </c>
      <c r="O496" s="188" t="str">
        <f t="shared" si="265"/>
        <v xml:space="preserve"> </v>
      </c>
      <c r="P496" s="188" t="str">
        <f t="shared" si="265"/>
        <v xml:space="preserve"> </v>
      </c>
      <c r="Q496" s="188" t="str">
        <f t="shared" si="265"/>
        <v xml:space="preserve"> </v>
      </c>
      <c r="R496" s="188" t="str">
        <f t="shared" si="265"/>
        <v xml:space="preserve"> </v>
      </c>
      <c r="S496" s="188" t="str">
        <f t="shared" si="265"/>
        <v xml:space="preserve"> </v>
      </c>
      <c r="T496" s="188" t="str">
        <f t="shared" si="264"/>
        <v xml:space="preserve"> </v>
      </c>
      <c r="U496" s="188" t="str">
        <f t="shared" si="264"/>
        <v xml:space="preserve"> </v>
      </c>
      <c r="V496" s="188" t="str">
        <f t="shared" si="264"/>
        <v xml:space="preserve"> </v>
      </c>
      <c r="W496" s="188" t="str">
        <f t="shared" si="264"/>
        <v xml:space="preserve"> </v>
      </c>
      <c r="X496" s="188" t="str">
        <f t="shared" si="264"/>
        <v xml:space="preserve"> </v>
      </c>
      <c r="Y496" s="188" t="str">
        <f t="shared" si="264"/>
        <v xml:space="preserve"> </v>
      </c>
      <c r="Z496" s="188" t="str">
        <f t="shared" si="264"/>
        <v xml:space="preserve"> </v>
      </c>
      <c r="AA496" s="188" t="str">
        <f t="shared" si="264"/>
        <v xml:space="preserve"> </v>
      </c>
      <c r="AB496" s="188" t="str">
        <f t="shared" si="264"/>
        <v xml:space="preserve"> </v>
      </c>
      <c r="AC496" s="188" t="str">
        <f t="shared" si="264"/>
        <v xml:space="preserve"> </v>
      </c>
      <c r="AD496" s="188" t="str">
        <f t="shared" si="264"/>
        <v xml:space="preserve"> </v>
      </c>
      <c r="AE496" s="188" t="str">
        <f t="shared" si="264"/>
        <v xml:space="preserve"> </v>
      </c>
      <c r="AF496" s="188" t="str">
        <f t="shared" si="264"/>
        <v xml:space="preserve"> </v>
      </c>
      <c r="AG496" s="188" t="str">
        <f t="shared" si="264"/>
        <v xml:space="preserve"> </v>
      </c>
    </row>
    <row r="497" spans="2:33">
      <c r="B497" s="131"/>
      <c r="C497" s="133" t="s">
        <v>536</v>
      </c>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row>
    <row r="498" spans="2:33">
      <c r="B498" s="131"/>
      <c r="C498" s="133" t="s">
        <v>537</v>
      </c>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row>
    <row r="499" spans="2:33">
      <c r="B499" s="131"/>
      <c r="C499" s="133" t="s">
        <v>538</v>
      </c>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row>
    <row r="500" spans="2:33">
      <c r="B500" s="20">
        <v>3</v>
      </c>
      <c r="C500" s="132" t="s">
        <v>539</v>
      </c>
      <c r="D500" s="188" t="str">
        <f t="shared" ref="D500:AG500" si="266">IF(COUNTIF(D497:D499,"C")&gt;=1,"A",IF(COUNTIF(D497:D499,"C")&gt;0,"P"," "))</f>
        <v xml:space="preserve"> </v>
      </c>
      <c r="E500" s="188" t="str">
        <f t="shared" si="266"/>
        <v xml:space="preserve"> </v>
      </c>
      <c r="F500" s="188" t="str">
        <f t="shared" ref="F500:S500" si="267">IF(COUNTIF(F497:F499,"C")&gt;=1,"A",IF(COUNTIF(F497:F499,"C")&gt;0,"P"," "))</f>
        <v xml:space="preserve"> </v>
      </c>
      <c r="G500" s="188" t="str">
        <f t="shared" si="267"/>
        <v xml:space="preserve"> </v>
      </c>
      <c r="H500" s="188" t="str">
        <f t="shared" si="267"/>
        <v xml:space="preserve"> </v>
      </c>
      <c r="I500" s="188" t="str">
        <f t="shared" si="267"/>
        <v xml:space="preserve"> </v>
      </c>
      <c r="J500" s="188" t="str">
        <f t="shared" si="267"/>
        <v xml:space="preserve"> </v>
      </c>
      <c r="K500" s="188" t="str">
        <f t="shared" si="267"/>
        <v xml:space="preserve"> </v>
      </c>
      <c r="L500" s="188" t="str">
        <f t="shared" si="267"/>
        <v xml:space="preserve"> </v>
      </c>
      <c r="M500" s="188" t="str">
        <f t="shared" si="267"/>
        <v xml:space="preserve"> </v>
      </c>
      <c r="N500" s="188" t="str">
        <f t="shared" si="267"/>
        <v xml:space="preserve"> </v>
      </c>
      <c r="O500" s="188" t="str">
        <f t="shared" si="267"/>
        <v xml:space="preserve"> </v>
      </c>
      <c r="P500" s="188" t="str">
        <f t="shared" si="267"/>
        <v xml:space="preserve"> </v>
      </c>
      <c r="Q500" s="188" t="str">
        <f t="shared" si="267"/>
        <v xml:space="preserve"> </v>
      </c>
      <c r="R500" s="188" t="str">
        <f t="shared" si="267"/>
        <v xml:space="preserve"> </v>
      </c>
      <c r="S500" s="188" t="str">
        <f t="shared" si="267"/>
        <v xml:space="preserve"> </v>
      </c>
      <c r="T500" s="188" t="str">
        <f t="shared" si="266"/>
        <v xml:space="preserve"> </v>
      </c>
      <c r="U500" s="188" t="str">
        <f t="shared" si="266"/>
        <v xml:space="preserve"> </v>
      </c>
      <c r="V500" s="188" t="str">
        <f t="shared" si="266"/>
        <v xml:space="preserve"> </v>
      </c>
      <c r="W500" s="188" t="str">
        <f t="shared" si="266"/>
        <v xml:space="preserve"> </v>
      </c>
      <c r="X500" s="188" t="str">
        <f t="shared" si="266"/>
        <v xml:space="preserve"> </v>
      </c>
      <c r="Y500" s="188" t="str">
        <f t="shared" si="266"/>
        <v xml:space="preserve"> </v>
      </c>
      <c r="Z500" s="188" t="str">
        <f t="shared" si="266"/>
        <v xml:space="preserve"> </v>
      </c>
      <c r="AA500" s="188" t="str">
        <f t="shared" si="266"/>
        <v xml:space="preserve"> </v>
      </c>
      <c r="AB500" s="188" t="str">
        <f t="shared" si="266"/>
        <v xml:space="preserve"> </v>
      </c>
      <c r="AC500" s="188" t="str">
        <f t="shared" si="266"/>
        <v xml:space="preserve"> </v>
      </c>
      <c r="AD500" s="188" t="str">
        <f t="shared" si="266"/>
        <v xml:space="preserve"> </v>
      </c>
      <c r="AE500" s="188" t="str">
        <f t="shared" si="266"/>
        <v xml:space="preserve"> </v>
      </c>
      <c r="AF500" s="188" t="str">
        <f t="shared" si="266"/>
        <v xml:space="preserve"> </v>
      </c>
      <c r="AG500" s="188" t="str">
        <f t="shared" si="266"/>
        <v xml:space="preserve"> </v>
      </c>
    </row>
    <row r="501" spans="2:33">
      <c r="B501" s="131"/>
      <c r="C501" s="133" t="s">
        <v>540</v>
      </c>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row>
    <row r="502" spans="2:33">
      <c r="B502" s="131"/>
      <c r="C502" s="133" t="s">
        <v>541</v>
      </c>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37"/>
    </row>
    <row r="503" spans="2:33">
      <c r="B503" s="131"/>
      <c r="C503" s="133" t="s">
        <v>542</v>
      </c>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row>
    <row r="504" spans="2:33">
      <c r="B504" s="20">
        <v>4</v>
      </c>
      <c r="C504" s="132" t="s">
        <v>543</v>
      </c>
      <c r="D504" s="188" t="str">
        <f t="shared" ref="D504:AG504" si="268">IF(COUNTIF(D501:D503,"C")&gt;=1,"A",IF(COUNTIF(D501:D503,"C")&gt;0,"P"," "))</f>
        <v xml:space="preserve"> </v>
      </c>
      <c r="E504" s="188" t="str">
        <f t="shared" si="268"/>
        <v xml:space="preserve"> </v>
      </c>
      <c r="F504" s="188" t="str">
        <f t="shared" ref="F504:S504" si="269">IF(COUNTIF(F501:F503,"C")&gt;=1,"A",IF(COUNTIF(F501:F503,"C")&gt;0,"P"," "))</f>
        <v xml:space="preserve"> </v>
      </c>
      <c r="G504" s="188" t="str">
        <f t="shared" si="269"/>
        <v xml:space="preserve"> </v>
      </c>
      <c r="H504" s="188" t="str">
        <f t="shared" si="269"/>
        <v xml:space="preserve"> </v>
      </c>
      <c r="I504" s="188" t="str">
        <f t="shared" si="269"/>
        <v xml:space="preserve"> </v>
      </c>
      <c r="J504" s="188" t="str">
        <f t="shared" si="269"/>
        <v xml:space="preserve"> </v>
      </c>
      <c r="K504" s="188" t="str">
        <f t="shared" si="269"/>
        <v xml:space="preserve"> </v>
      </c>
      <c r="L504" s="188" t="str">
        <f t="shared" si="269"/>
        <v xml:space="preserve"> </v>
      </c>
      <c r="M504" s="188" t="str">
        <f t="shared" si="269"/>
        <v xml:space="preserve"> </v>
      </c>
      <c r="N504" s="188" t="str">
        <f t="shared" si="269"/>
        <v xml:space="preserve"> </v>
      </c>
      <c r="O504" s="188" t="str">
        <f t="shared" si="269"/>
        <v xml:space="preserve"> </v>
      </c>
      <c r="P504" s="188" t="str">
        <f t="shared" si="269"/>
        <v xml:space="preserve"> </v>
      </c>
      <c r="Q504" s="188" t="str">
        <f t="shared" si="269"/>
        <v xml:space="preserve"> </v>
      </c>
      <c r="R504" s="188" t="str">
        <f t="shared" si="269"/>
        <v xml:space="preserve"> </v>
      </c>
      <c r="S504" s="188" t="str">
        <f t="shared" si="269"/>
        <v xml:space="preserve"> </v>
      </c>
      <c r="T504" s="188" t="str">
        <f t="shared" si="268"/>
        <v xml:space="preserve"> </v>
      </c>
      <c r="U504" s="188" t="str">
        <f t="shared" si="268"/>
        <v xml:space="preserve"> </v>
      </c>
      <c r="V504" s="188" t="str">
        <f t="shared" si="268"/>
        <v xml:space="preserve"> </v>
      </c>
      <c r="W504" s="188" t="str">
        <f t="shared" si="268"/>
        <v xml:space="preserve"> </v>
      </c>
      <c r="X504" s="188" t="str">
        <f t="shared" si="268"/>
        <v xml:space="preserve"> </v>
      </c>
      <c r="Y504" s="188" t="str">
        <f t="shared" si="268"/>
        <v xml:space="preserve"> </v>
      </c>
      <c r="Z504" s="188" t="str">
        <f t="shared" si="268"/>
        <v xml:space="preserve"> </v>
      </c>
      <c r="AA504" s="188" t="str">
        <f t="shared" si="268"/>
        <v xml:space="preserve"> </v>
      </c>
      <c r="AB504" s="188" t="str">
        <f t="shared" si="268"/>
        <v xml:space="preserve"> </v>
      </c>
      <c r="AC504" s="188" t="str">
        <f t="shared" si="268"/>
        <v xml:space="preserve"> </v>
      </c>
      <c r="AD504" s="188" t="str">
        <f t="shared" si="268"/>
        <v xml:space="preserve"> </v>
      </c>
      <c r="AE504" s="188" t="str">
        <f t="shared" si="268"/>
        <v xml:space="preserve"> </v>
      </c>
      <c r="AF504" s="188" t="str">
        <f t="shared" si="268"/>
        <v xml:space="preserve"> </v>
      </c>
      <c r="AG504" s="188" t="str">
        <f t="shared" si="268"/>
        <v xml:space="preserve"> </v>
      </c>
    </row>
    <row r="505" spans="2:33">
      <c r="B505" s="131"/>
      <c r="C505" s="133" t="s">
        <v>544</v>
      </c>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row>
    <row r="506" spans="2:33">
      <c r="B506" s="131"/>
      <c r="C506" s="133" t="s">
        <v>545</v>
      </c>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row>
    <row r="507" spans="2:33">
      <c r="B507" s="131"/>
      <c r="C507" s="133" t="s">
        <v>546</v>
      </c>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row>
    <row r="508" spans="2:33">
      <c r="B508" s="20">
        <v>5</v>
      </c>
      <c r="C508" s="132" t="s">
        <v>547</v>
      </c>
      <c r="D508" s="188" t="str">
        <f t="shared" ref="D508:AG508" si="270">IF(COUNTIF(D505:D507,"C")&gt;=1,"A",IF(COUNTIF(D505:D507,"C")&gt;0,"P"," "))</f>
        <v xml:space="preserve"> </v>
      </c>
      <c r="E508" s="188" t="str">
        <f t="shared" si="270"/>
        <v xml:space="preserve"> </v>
      </c>
      <c r="F508" s="188" t="str">
        <f t="shared" ref="F508:S508" si="271">IF(COUNTIF(F505:F507,"C")&gt;=1,"A",IF(COUNTIF(F505:F507,"C")&gt;0,"P"," "))</f>
        <v xml:space="preserve"> </v>
      </c>
      <c r="G508" s="188" t="str">
        <f t="shared" si="271"/>
        <v xml:space="preserve"> </v>
      </c>
      <c r="H508" s="188" t="str">
        <f t="shared" si="271"/>
        <v xml:space="preserve"> </v>
      </c>
      <c r="I508" s="188" t="str">
        <f t="shared" si="271"/>
        <v xml:space="preserve"> </v>
      </c>
      <c r="J508" s="188" t="str">
        <f t="shared" si="271"/>
        <v xml:space="preserve"> </v>
      </c>
      <c r="K508" s="188" t="str">
        <f t="shared" si="271"/>
        <v xml:space="preserve"> </v>
      </c>
      <c r="L508" s="188" t="str">
        <f t="shared" si="271"/>
        <v xml:space="preserve"> </v>
      </c>
      <c r="M508" s="188" t="str">
        <f t="shared" si="271"/>
        <v xml:space="preserve"> </v>
      </c>
      <c r="N508" s="188" t="str">
        <f t="shared" si="271"/>
        <v xml:space="preserve"> </v>
      </c>
      <c r="O508" s="188" t="str">
        <f t="shared" si="271"/>
        <v xml:space="preserve"> </v>
      </c>
      <c r="P508" s="188" t="str">
        <f t="shared" si="271"/>
        <v xml:space="preserve"> </v>
      </c>
      <c r="Q508" s="188" t="str">
        <f t="shared" si="271"/>
        <v xml:space="preserve"> </v>
      </c>
      <c r="R508" s="188" t="str">
        <f t="shared" si="271"/>
        <v xml:space="preserve"> </v>
      </c>
      <c r="S508" s="188" t="str">
        <f t="shared" si="271"/>
        <v xml:space="preserve"> </v>
      </c>
      <c r="T508" s="188" t="str">
        <f t="shared" si="270"/>
        <v xml:space="preserve"> </v>
      </c>
      <c r="U508" s="188" t="str">
        <f t="shared" si="270"/>
        <v xml:space="preserve"> </v>
      </c>
      <c r="V508" s="188" t="str">
        <f t="shared" si="270"/>
        <v xml:space="preserve"> </v>
      </c>
      <c r="W508" s="188" t="str">
        <f t="shared" si="270"/>
        <v xml:space="preserve"> </v>
      </c>
      <c r="X508" s="188" t="str">
        <f t="shared" si="270"/>
        <v xml:space="preserve"> </v>
      </c>
      <c r="Y508" s="188" t="str">
        <f t="shared" si="270"/>
        <v xml:space="preserve"> </v>
      </c>
      <c r="Z508" s="188" t="str">
        <f t="shared" si="270"/>
        <v xml:space="preserve"> </v>
      </c>
      <c r="AA508" s="188" t="str">
        <f t="shared" si="270"/>
        <v xml:space="preserve"> </v>
      </c>
      <c r="AB508" s="188" t="str">
        <f t="shared" si="270"/>
        <v xml:space="preserve"> </v>
      </c>
      <c r="AC508" s="188" t="str">
        <f t="shared" si="270"/>
        <v xml:space="preserve"> </v>
      </c>
      <c r="AD508" s="188" t="str">
        <f t="shared" si="270"/>
        <v xml:space="preserve"> </v>
      </c>
      <c r="AE508" s="188" t="str">
        <f t="shared" si="270"/>
        <v xml:space="preserve"> </v>
      </c>
      <c r="AF508" s="188" t="str">
        <f t="shared" si="270"/>
        <v xml:space="preserve"> </v>
      </c>
      <c r="AG508" s="188" t="str">
        <f t="shared" si="270"/>
        <v xml:space="preserve"> </v>
      </c>
    </row>
    <row r="509" spans="2:33">
      <c r="B509" s="131"/>
      <c r="C509" s="133" t="s">
        <v>548</v>
      </c>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row>
    <row r="510" spans="2:33">
      <c r="B510" s="131"/>
      <c r="C510" s="133" t="s">
        <v>549</v>
      </c>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row>
    <row r="511" spans="2:33" ht="13.5" thickBot="1">
      <c r="B511" s="131"/>
      <c r="C511" s="133" t="s">
        <v>550</v>
      </c>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row>
    <row r="512" spans="2:33" ht="13.5" hidden="1" thickBot="1">
      <c r="D512" s="188" t="str">
        <f t="shared" ref="D512:AG512" si="272">IF(COUNTIF(D509:D511,"C")&gt;=1,"A",IF(COUNTIF(D509:D511,"C")&gt;0,"P"," "))</f>
        <v xml:space="preserve"> </v>
      </c>
      <c r="E512" s="188" t="str">
        <f t="shared" si="272"/>
        <v xml:space="preserve"> </v>
      </c>
      <c r="F512" s="188" t="str">
        <f t="shared" ref="F512:S512" si="273">IF(COUNTIF(F509:F511,"C")&gt;=1,"A",IF(COUNTIF(F509:F511,"C")&gt;0,"P"," "))</f>
        <v xml:space="preserve"> </v>
      </c>
      <c r="G512" s="188" t="str">
        <f t="shared" si="273"/>
        <v xml:space="preserve"> </v>
      </c>
      <c r="H512" s="188" t="str">
        <f t="shared" si="273"/>
        <v xml:space="preserve"> </v>
      </c>
      <c r="I512" s="188" t="str">
        <f t="shared" si="273"/>
        <v xml:space="preserve"> </v>
      </c>
      <c r="J512" s="188" t="str">
        <f t="shared" si="273"/>
        <v xml:space="preserve"> </v>
      </c>
      <c r="K512" s="188" t="str">
        <f t="shared" si="273"/>
        <v xml:space="preserve"> </v>
      </c>
      <c r="L512" s="188" t="str">
        <f t="shared" si="273"/>
        <v xml:space="preserve"> </v>
      </c>
      <c r="M512" s="188" t="str">
        <f t="shared" si="273"/>
        <v xml:space="preserve"> </v>
      </c>
      <c r="N512" s="188" t="str">
        <f t="shared" si="273"/>
        <v xml:space="preserve"> </v>
      </c>
      <c r="O512" s="188" t="str">
        <f t="shared" si="273"/>
        <v xml:space="preserve"> </v>
      </c>
      <c r="P512" s="188" t="str">
        <f t="shared" si="273"/>
        <v xml:space="preserve"> </v>
      </c>
      <c r="Q512" s="188" t="str">
        <f t="shared" si="273"/>
        <v xml:space="preserve"> </v>
      </c>
      <c r="R512" s="188" t="str">
        <f t="shared" si="273"/>
        <v xml:space="preserve"> </v>
      </c>
      <c r="S512" s="188" t="str">
        <f t="shared" si="273"/>
        <v xml:space="preserve"> </v>
      </c>
      <c r="T512" s="188" t="str">
        <f t="shared" si="272"/>
        <v xml:space="preserve"> </v>
      </c>
      <c r="U512" s="188" t="str">
        <f t="shared" si="272"/>
        <v xml:space="preserve"> </v>
      </c>
      <c r="V512" s="188" t="str">
        <f t="shared" si="272"/>
        <v xml:space="preserve"> </v>
      </c>
      <c r="W512" s="188" t="str">
        <f t="shared" si="272"/>
        <v xml:space="preserve"> </v>
      </c>
      <c r="X512" s="188" t="str">
        <f t="shared" si="272"/>
        <v xml:space="preserve"> </v>
      </c>
      <c r="Y512" s="188" t="str">
        <f t="shared" si="272"/>
        <v xml:space="preserve"> </v>
      </c>
      <c r="Z512" s="188" t="str">
        <f t="shared" si="272"/>
        <v xml:space="preserve"> </v>
      </c>
      <c r="AA512" s="188" t="str">
        <f t="shared" si="272"/>
        <v xml:space="preserve"> </v>
      </c>
      <c r="AB512" s="188" t="str">
        <f t="shared" si="272"/>
        <v xml:space="preserve"> </v>
      </c>
      <c r="AC512" s="188" t="str">
        <f t="shared" si="272"/>
        <v xml:space="preserve"> </v>
      </c>
      <c r="AD512" s="188" t="str">
        <f t="shared" si="272"/>
        <v xml:space="preserve"> </v>
      </c>
      <c r="AE512" s="188" t="str">
        <f t="shared" si="272"/>
        <v xml:space="preserve"> </v>
      </c>
      <c r="AF512" s="188" t="str">
        <f t="shared" si="272"/>
        <v xml:space="preserve"> </v>
      </c>
      <c r="AG512" s="188" t="str">
        <f t="shared" si="272"/>
        <v xml:space="preserve"> </v>
      </c>
    </row>
    <row r="513" spans="1:33" ht="13.5" thickBot="1">
      <c r="C513" s="44" t="s">
        <v>117</v>
      </c>
      <c r="D513" s="195" t="str">
        <f>IF(COUNTIF(D496:D512,"A")&gt;4,"C",IF(COUNTIF(D496:D512,"A")&gt;0,"P"," "))</f>
        <v xml:space="preserve"> </v>
      </c>
      <c r="E513" s="195" t="str">
        <f>IF(COUNTIF(E496:E512,"A")&gt;4,"C",IF(COUNTIF(E496:E512,"A")&gt;0,"P"," "))</f>
        <v xml:space="preserve"> </v>
      </c>
      <c r="F513" s="195" t="str">
        <f t="shared" ref="F513:S513" si="274">IF(COUNTIF(F496:F512,"A")&gt;4,"C",IF(COUNTIF(F496:F512,"A")&gt;0,"P"," "))</f>
        <v xml:space="preserve"> </v>
      </c>
      <c r="G513" s="195" t="str">
        <f t="shared" si="274"/>
        <v xml:space="preserve"> </v>
      </c>
      <c r="H513" s="195" t="str">
        <f t="shared" si="274"/>
        <v xml:space="preserve"> </v>
      </c>
      <c r="I513" s="195" t="str">
        <f t="shared" si="274"/>
        <v xml:space="preserve"> </v>
      </c>
      <c r="J513" s="195" t="str">
        <f t="shared" si="274"/>
        <v xml:space="preserve"> </v>
      </c>
      <c r="K513" s="195" t="str">
        <f t="shared" si="274"/>
        <v xml:space="preserve"> </v>
      </c>
      <c r="L513" s="195" t="str">
        <f t="shared" si="274"/>
        <v xml:space="preserve"> </v>
      </c>
      <c r="M513" s="195" t="str">
        <f t="shared" si="274"/>
        <v xml:space="preserve"> </v>
      </c>
      <c r="N513" s="195" t="str">
        <f t="shared" si="274"/>
        <v xml:space="preserve"> </v>
      </c>
      <c r="O513" s="195" t="str">
        <f t="shared" si="274"/>
        <v xml:space="preserve"> </v>
      </c>
      <c r="P513" s="195" t="str">
        <f t="shared" si="274"/>
        <v xml:space="preserve"> </v>
      </c>
      <c r="Q513" s="195" t="str">
        <f t="shared" si="274"/>
        <v xml:space="preserve"> </v>
      </c>
      <c r="R513" s="195" t="str">
        <f t="shared" si="274"/>
        <v xml:space="preserve"> </v>
      </c>
      <c r="S513" s="195" t="str">
        <f t="shared" si="274"/>
        <v xml:space="preserve"> </v>
      </c>
      <c r="T513" s="195" t="str">
        <f t="shared" ref="T513:AG513" si="275">IF(COUNTIF(T496:T512,"A")&gt;4,"C",IF(COUNTIF(T496:T512,"A")&gt;0,"P"," "))</f>
        <v xml:space="preserve"> </v>
      </c>
      <c r="U513" s="195" t="str">
        <f t="shared" si="275"/>
        <v xml:space="preserve"> </v>
      </c>
      <c r="V513" s="195" t="str">
        <f t="shared" si="275"/>
        <v xml:space="preserve"> </v>
      </c>
      <c r="W513" s="195" t="str">
        <f t="shared" si="275"/>
        <v xml:space="preserve"> </v>
      </c>
      <c r="X513" s="195" t="str">
        <f t="shared" si="275"/>
        <v xml:space="preserve"> </v>
      </c>
      <c r="Y513" s="195" t="str">
        <f t="shared" si="275"/>
        <v xml:space="preserve"> </v>
      </c>
      <c r="Z513" s="195" t="str">
        <f t="shared" si="275"/>
        <v xml:space="preserve"> </v>
      </c>
      <c r="AA513" s="195" t="str">
        <f t="shared" si="275"/>
        <v xml:space="preserve"> </v>
      </c>
      <c r="AB513" s="195" t="str">
        <f t="shared" si="275"/>
        <v xml:space="preserve"> </v>
      </c>
      <c r="AC513" s="195" t="str">
        <f t="shared" si="275"/>
        <v xml:space="preserve"> </v>
      </c>
      <c r="AD513" s="195" t="str">
        <f t="shared" si="275"/>
        <v xml:space="preserve"> </v>
      </c>
      <c r="AE513" s="195" t="str">
        <f t="shared" si="275"/>
        <v xml:space="preserve"> </v>
      </c>
      <c r="AF513" s="195" t="str">
        <f t="shared" si="275"/>
        <v xml:space="preserve"> </v>
      </c>
      <c r="AG513" s="195" t="str">
        <f t="shared" si="275"/>
        <v xml:space="preserve"> </v>
      </c>
    </row>
    <row r="514" spans="1:33" ht="15">
      <c r="B514" s="129" t="s">
        <v>551</v>
      </c>
    </row>
    <row r="515" spans="1:33">
      <c r="A515"/>
      <c r="B515" s="20">
        <v>1</v>
      </c>
      <c r="C515" s="183" t="s">
        <v>552</v>
      </c>
    </row>
    <row r="516" spans="1:33">
      <c r="B516" s="130"/>
      <c r="C516" s="45" t="s">
        <v>553</v>
      </c>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row>
    <row r="517" spans="1:33">
      <c r="B517" s="130"/>
      <c r="C517" s="45" t="s">
        <v>554</v>
      </c>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row>
    <row r="518" spans="1:33">
      <c r="B518" s="130"/>
      <c r="C518" s="45" t="s">
        <v>555</v>
      </c>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row>
    <row r="519" spans="1:33">
      <c r="B519" s="20">
        <v>2</v>
      </c>
      <c r="C519" s="59" t="s">
        <v>556</v>
      </c>
      <c r="D519" s="188" t="str">
        <f t="shared" ref="D519:AG519" si="276">IF(COUNTIF(D516:D518,"C")&gt;=1,"A",IF(COUNTIF(D516:D518,"C")&gt;0,"P"," "))</f>
        <v xml:space="preserve"> </v>
      </c>
      <c r="E519" s="188" t="str">
        <f t="shared" si="276"/>
        <v xml:space="preserve"> </v>
      </c>
      <c r="F519" s="188" t="str">
        <f t="shared" ref="F519:S519" si="277">IF(COUNTIF(F516:F518,"C")&gt;=1,"A",IF(COUNTIF(F516:F518,"C")&gt;0,"P"," "))</f>
        <v xml:space="preserve"> </v>
      </c>
      <c r="G519" s="188" t="str">
        <f t="shared" si="277"/>
        <v xml:space="preserve"> </v>
      </c>
      <c r="H519" s="188" t="str">
        <f t="shared" si="277"/>
        <v xml:space="preserve"> </v>
      </c>
      <c r="I519" s="188" t="str">
        <f t="shared" si="277"/>
        <v xml:space="preserve"> </v>
      </c>
      <c r="J519" s="188" t="str">
        <f t="shared" si="277"/>
        <v xml:space="preserve"> </v>
      </c>
      <c r="K519" s="188" t="str">
        <f t="shared" si="277"/>
        <v xml:space="preserve"> </v>
      </c>
      <c r="L519" s="188" t="str">
        <f t="shared" si="277"/>
        <v xml:space="preserve"> </v>
      </c>
      <c r="M519" s="188" t="str">
        <f t="shared" si="277"/>
        <v xml:space="preserve"> </v>
      </c>
      <c r="N519" s="188" t="str">
        <f t="shared" si="277"/>
        <v xml:space="preserve"> </v>
      </c>
      <c r="O519" s="188" t="str">
        <f t="shared" si="277"/>
        <v xml:space="preserve"> </v>
      </c>
      <c r="P519" s="188" t="str">
        <f t="shared" si="277"/>
        <v xml:space="preserve"> </v>
      </c>
      <c r="Q519" s="188" t="str">
        <f t="shared" si="277"/>
        <v xml:space="preserve"> </v>
      </c>
      <c r="R519" s="188" t="str">
        <f t="shared" si="277"/>
        <v xml:space="preserve"> </v>
      </c>
      <c r="S519" s="188" t="str">
        <f t="shared" si="277"/>
        <v xml:space="preserve"> </v>
      </c>
      <c r="T519" s="188" t="str">
        <f t="shared" si="276"/>
        <v xml:space="preserve"> </v>
      </c>
      <c r="U519" s="188" t="str">
        <f t="shared" si="276"/>
        <v xml:space="preserve"> </v>
      </c>
      <c r="V519" s="188" t="str">
        <f t="shared" si="276"/>
        <v xml:space="preserve"> </v>
      </c>
      <c r="W519" s="188" t="str">
        <f t="shared" si="276"/>
        <v xml:space="preserve"> </v>
      </c>
      <c r="X519" s="188" t="str">
        <f t="shared" si="276"/>
        <v xml:space="preserve"> </v>
      </c>
      <c r="Y519" s="188" t="str">
        <f t="shared" si="276"/>
        <v xml:space="preserve"> </v>
      </c>
      <c r="Z519" s="188" t="str">
        <f t="shared" si="276"/>
        <v xml:space="preserve"> </v>
      </c>
      <c r="AA519" s="188" t="str">
        <f t="shared" si="276"/>
        <v xml:space="preserve"> </v>
      </c>
      <c r="AB519" s="188" t="str">
        <f t="shared" si="276"/>
        <v xml:space="preserve"> </v>
      </c>
      <c r="AC519" s="188" t="str">
        <f t="shared" si="276"/>
        <v xml:space="preserve"> </v>
      </c>
      <c r="AD519" s="188" t="str">
        <f t="shared" si="276"/>
        <v xml:space="preserve"> </v>
      </c>
      <c r="AE519" s="188" t="str">
        <f t="shared" si="276"/>
        <v xml:space="preserve"> </v>
      </c>
      <c r="AF519" s="188" t="str">
        <f t="shared" si="276"/>
        <v xml:space="preserve"> </v>
      </c>
      <c r="AG519" s="188" t="str">
        <f t="shared" si="276"/>
        <v xml:space="preserve"> </v>
      </c>
    </row>
    <row r="520" spans="1:33">
      <c r="B520" s="131"/>
      <c r="C520" s="45" t="s">
        <v>557</v>
      </c>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row>
    <row r="521" spans="1:33">
      <c r="B521" s="131"/>
      <c r="C521" s="45" t="s">
        <v>558</v>
      </c>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row>
    <row r="522" spans="1:33">
      <c r="B522" s="131"/>
      <c r="C522" s="45" t="s">
        <v>559</v>
      </c>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row>
    <row r="523" spans="1:33">
      <c r="B523" s="20">
        <v>3</v>
      </c>
      <c r="C523" s="59" t="s">
        <v>560</v>
      </c>
      <c r="D523" s="188" t="str">
        <f t="shared" ref="D523:AG523" si="278">IF(COUNTIF(D520:D522,"C")&gt;=1,"A",IF(COUNTIF(D520:D522,"C")&gt;0,"P"," "))</f>
        <v xml:space="preserve"> </v>
      </c>
      <c r="E523" s="188" t="str">
        <f t="shared" si="278"/>
        <v xml:space="preserve"> </v>
      </c>
      <c r="F523" s="188" t="str">
        <f t="shared" ref="F523:S523" si="279">IF(COUNTIF(F520:F522,"C")&gt;=1,"A",IF(COUNTIF(F520:F522,"C")&gt;0,"P"," "))</f>
        <v xml:space="preserve"> </v>
      </c>
      <c r="G523" s="188" t="str">
        <f t="shared" si="279"/>
        <v xml:space="preserve"> </v>
      </c>
      <c r="H523" s="188" t="str">
        <f t="shared" si="279"/>
        <v xml:space="preserve"> </v>
      </c>
      <c r="I523" s="188" t="str">
        <f t="shared" si="279"/>
        <v xml:space="preserve"> </v>
      </c>
      <c r="J523" s="188" t="str">
        <f t="shared" si="279"/>
        <v xml:space="preserve"> </v>
      </c>
      <c r="K523" s="188" t="str">
        <f t="shared" si="279"/>
        <v xml:space="preserve"> </v>
      </c>
      <c r="L523" s="188" t="str">
        <f t="shared" si="279"/>
        <v xml:space="preserve"> </v>
      </c>
      <c r="M523" s="188" t="str">
        <f t="shared" si="279"/>
        <v xml:space="preserve"> </v>
      </c>
      <c r="N523" s="188" t="str">
        <f t="shared" si="279"/>
        <v xml:space="preserve"> </v>
      </c>
      <c r="O523" s="188" t="str">
        <f t="shared" si="279"/>
        <v xml:space="preserve"> </v>
      </c>
      <c r="P523" s="188" t="str">
        <f t="shared" si="279"/>
        <v xml:space="preserve"> </v>
      </c>
      <c r="Q523" s="188" t="str">
        <f t="shared" si="279"/>
        <v xml:space="preserve"> </v>
      </c>
      <c r="R523" s="188" t="str">
        <f t="shared" si="279"/>
        <v xml:space="preserve"> </v>
      </c>
      <c r="S523" s="188" t="str">
        <f t="shared" si="279"/>
        <v xml:space="preserve"> </v>
      </c>
      <c r="T523" s="188" t="str">
        <f t="shared" si="278"/>
        <v xml:space="preserve"> </v>
      </c>
      <c r="U523" s="188" t="str">
        <f t="shared" si="278"/>
        <v xml:space="preserve"> </v>
      </c>
      <c r="V523" s="188" t="str">
        <f t="shared" si="278"/>
        <v xml:space="preserve"> </v>
      </c>
      <c r="W523" s="188" t="str">
        <f t="shared" si="278"/>
        <v xml:space="preserve"> </v>
      </c>
      <c r="X523" s="188" t="str">
        <f t="shared" si="278"/>
        <v xml:space="preserve"> </v>
      </c>
      <c r="Y523" s="188" t="str">
        <f t="shared" si="278"/>
        <v xml:space="preserve"> </v>
      </c>
      <c r="Z523" s="188" t="str">
        <f t="shared" si="278"/>
        <v xml:space="preserve"> </v>
      </c>
      <c r="AA523" s="188" t="str">
        <f t="shared" si="278"/>
        <v xml:space="preserve"> </v>
      </c>
      <c r="AB523" s="188" t="str">
        <f t="shared" si="278"/>
        <v xml:space="preserve"> </v>
      </c>
      <c r="AC523" s="188" t="str">
        <f t="shared" si="278"/>
        <v xml:space="preserve"> </v>
      </c>
      <c r="AD523" s="188" t="str">
        <f t="shared" si="278"/>
        <v xml:space="preserve"> </v>
      </c>
      <c r="AE523" s="188" t="str">
        <f t="shared" si="278"/>
        <v xml:space="preserve"> </v>
      </c>
      <c r="AF523" s="188" t="str">
        <f t="shared" si="278"/>
        <v xml:space="preserve"> </v>
      </c>
      <c r="AG523" s="188" t="str">
        <f t="shared" si="278"/>
        <v xml:space="preserve"> </v>
      </c>
    </row>
    <row r="524" spans="1:33">
      <c r="B524" s="131"/>
      <c r="C524" s="133" t="s">
        <v>561</v>
      </c>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row>
    <row r="525" spans="1:33">
      <c r="B525" s="131"/>
      <c r="C525" s="133" t="s">
        <v>562</v>
      </c>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row>
    <row r="526" spans="1:33">
      <c r="B526" s="131"/>
      <c r="C526" s="133" t="s">
        <v>563</v>
      </c>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row>
    <row r="527" spans="1:33">
      <c r="B527" s="20">
        <v>4</v>
      </c>
      <c r="C527" s="59" t="s">
        <v>564</v>
      </c>
      <c r="D527" s="188" t="str">
        <f t="shared" ref="D527:AG527" si="280">IF(COUNTIF(D524:D526,"C")&gt;=1,"A",IF(COUNTIF(D524:D526,"C")&gt;0,"P"," "))</f>
        <v xml:space="preserve"> </v>
      </c>
      <c r="E527" s="188" t="str">
        <f t="shared" si="280"/>
        <v xml:space="preserve"> </v>
      </c>
      <c r="F527" s="188" t="str">
        <f t="shared" ref="F527:S527" si="281">IF(COUNTIF(F524:F526,"C")&gt;=1,"A",IF(COUNTIF(F524:F526,"C")&gt;0,"P"," "))</f>
        <v xml:space="preserve"> </v>
      </c>
      <c r="G527" s="188" t="str">
        <f t="shared" si="281"/>
        <v xml:space="preserve"> </v>
      </c>
      <c r="H527" s="188" t="str">
        <f t="shared" si="281"/>
        <v xml:space="preserve"> </v>
      </c>
      <c r="I527" s="188" t="str">
        <f t="shared" si="281"/>
        <v xml:space="preserve"> </v>
      </c>
      <c r="J527" s="188" t="str">
        <f t="shared" si="281"/>
        <v xml:space="preserve"> </v>
      </c>
      <c r="K527" s="188" t="str">
        <f t="shared" si="281"/>
        <v xml:space="preserve"> </v>
      </c>
      <c r="L527" s="188" t="str">
        <f t="shared" si="281"/>
        <v xml:space="preserve"> </v>
      </c>
      <c r="M527" s="188" t="str">
        <f t="shared" si="281"/>
        <v xml:space="preserve"> </v>
      </c>
      <c r="N527" s="188" t="str">
        <f t="shared" si="281"/>
        <v xml:space="preserve"> </v>
      </c>
      <c r="O527" s="188" t="str">
        <f t="shared" si="281"/>
        <v xml:space="preserve"> </v>
      </c>
      <c r="P527" s="188" t="str">
        <f t="shared" si="281"/>
        <v xml:space="preserve"> </v>
      </c>
      <c r="Q527" s="188" t="str">
        <f t="shared" si="281"/>
        <v xml:space="preserve"> </v>
      </c>
      <c r="R527" s="188" t="str">
        <f t="shared" si="281"/>
        <v xml:space="preserve"> </v>
      </c>
      <c r="S527" s="188" t="str">
        <f t="shared" si="281"/>
        <v xml:space="preserve"> </v>
      </c>
      <c r="T527" s="188" t="str">
        <f t="shared" si="280"/>
        <v xml:space="preserve"> </v>
      </c>
      <c r="U527" s="188" t="str">
        <f t="shared" si="280"/>
        <v xml:space="preserve"> </v>
      </c>
      <c r="V527" s="188" t="str">
        <f t="shared" si="280"/>
        <v xml:space="preserve"> </v>
      </c>
      <c r="W527" s="188" t="str">
        <f t="shared" si="280"/>
        <v xml:space="preserve"> </v>
      </c>
      <c r="X527" s="188" t="str">
        <f t="shared" si="280"/>
        <v xml:space="preserve"> </v>
      </c>
      <c r="Y527" s="188" t="str">
        <f t="shared" si="280"/>
        <v xml:space="preserve"> </v>
      </c>
      <c r="Z527" s="188" t="str">
        <f t="shared" si="280"/>
        <v xml:space="preserve"> </v>
      </c>
      <c r="AA527" s="188" t="str">
        <f t="shared" si="280"/>
        <v xml:space="preserve"> </v>
      </c>
      <c r="AB527" s="188" t="str">
        <f t="shared" si="280"/>
        <v xml:space="preserve"> </v>
      </c>
      <c r="AC527" s="188" t="str">
        <f t="shared" si="280"/>
        <v xml:space="preserve"> </v>
      </c>
      <c r="AD527" s="188" t="str">
        <f t="shared" si="280"/>
        <v xml:space="preserve"> </v>
      </c>
      <c r="AE527" s="188" t="str">
        <f t="shared" si="280"/>
        <v xml:space="preserve"> </v>
      </c>
      <c r="AF527" s="188" t="str">
        <f t="shared" si="280"/>
        <v xml:space="preserve"> </v>
      </c>
      <c r="AG527" s="188" t="str">
        <f t="shared" si="280"/>
        <v xml:space="preserve"> </v>
      </c>
    </row>
    <row r="528" spans="1:33">
      <c r="B528" s="131"/>
      <c r="C528" s="45" t="s">
        <v>565</v>
      </c>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row>
    <row r="529" spans="1:33">
      <c r="B529" s="131"/>
      <c r="C529" s="45" t="s">
        <v>566</v>
      </c>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row>
    <row r="530" spans="1:33">
      <c r="B530" s="131"/>
      <c r="C530" s="45" t="s">
        <v>567</v>
      </c>
      <c r="D530" s="137"/>
      <c r="E530" s="137"/>
      <c r="F530" s="137"/>
      <c r="G530" s="137"/>
      <c r="H530" s="137"/>
      <c r="I530" s="137"/>
      <c r="J530" s="137"/>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row>
    <row r="531" spans="1:33">
      <c r="B531" s="20">
        <v>5</v>
      </c>
      <c r="C531" s="59" t="s">
        <v>568</v>
      </c>
      <c r="D531" s="188" t="str">
        <f t="shared" ref="D531:AG531" si="282">IF(COUNTIF(D528:D530,"C")&gt;=1,"A",IF(COUNTIF(D528:D530,"C")&gt;0,"P"," "))</f>
        <v xml:space="preserve"> </v>
      </c>
      <c r="E531" s="188" t="str">
        <f t="shared" si="282"/>
        <v xml:space="preserve"> </v>
      </c>
      <c r="F531" s="188" t="str">
        <f t="shared" ref="F531:S531" si="283">IF(COUNTIF(F528:F530,"C")&gt;=1,"A",IF(COUNTIF(F528:F530,"C")&gt;0,"P"," "))</f>
        <v xml:space="preserve"> </v>
      </c>
      <c r="G531" s="188" t="str">
        <f t="shared" si="283"/>
        <v xml:space="preserve"> </v>
      </c>
      <c r="H531" s="188" t="str">
        <f t="shared" si="283"/>
        <v xml:space="preserve"> </v>
      </c>
      <c r="I531" s="188" t="str">
        <f t="shared" si="283"/>
        <v xml:space="preserve"> </v>
      </c>
      <c r="J531" s="188" t="str">
        <f t="shared" si="283"/>
        <v xml:space="preserve"> </v>
      </c>
      <c r="K531" s="188" t="str">
        <f t="shared" si="283"/>
        <v xml:space="preserve"> </v>
      </c>
      <c r="L531" s="188" t="str">
        <f t="shared" si="283"/>
        <v xml:space="preserve"> </v>
      </c>
      <c r="M531" s="188" t="str">
        <f t="shared" si="283"/>
        <v xml:space="preserve"> </v>
      </c>
      <c r="N531" s="188" t="str">
        <f t="shared" si="283"/>
        <v xml:space="preserve"> </v>
      </c>
      <c r="O531" s="188" t="str">
        <f t="shared" si="283"/>
        <v xml:space="preserve"> </v>
      </c>
      <c r="P531" s="188" t="str">
        <f t="shared" si="283"/>
        <v xml:space="preserve"> </v>
      </c>
      <c r="Q531" s="188" t="str">
        <f t="shared" si="283"/>
        <v xml:space="preserve"> </v>
      </c>
      <c r="R531" s="188" t="str">
        <f t="shared" si="283"/>
        <v xml:space="preserve"> </v>
      </c>
      <c r="S531" s="188" t="str">
        <f t="shared" si="283"/>
        <v xml:space="preserve"> </v>
      </c>
      <c r="T531" s="188" t="str">
        <f t="shared" si="282"/>
        <v xml:space="preserve"> </v>
      </c>
      <c r="U531" s="188" t="str">
        <f t="shared" si="282"/>
        <v xml:space="preserve"> </v>
      </c>
      <c r="V531" s="188" t="str">
        <f t="shared" si="282"/>
        <v xml:space="preserve"> </v>
      </c>
      <c r="W531" s="188" t="str">
        <f t="shared" si="282"/>
        <v xml:space="preserve"> </v>
      </c>
      <c r="X531" s="188" t="str">
        <f t="shared" si="282"/>
        <v xml:space="preserve"> </v>
      </c>
      <c r="Y531" s="188" t="str">
        <f t="shared" si="282"/>
        <v xml:space="preserve"> </v>
      </c>
      <c r="Z531" s="188" t="str">
        <f t="shared" si="282"/>
        <v xml:space="preserve"> </v>
      </c>
      <c r="AA531" s="188" t="str">
        <f t="shared" si="282"/>
        <v xml:space="preserve"> </v>
      </c>
      <c r="AB531" s="188" t="str">
        <f t="shared" si="282"/>
        <v xml:space="preserve"> </v>
      </c>
      <c r="AC531" s="188" t="str">
        <f t="shared" si="282"/>
        <v xml:space="preserve"> </v>
      </c>
      <c r="AD531" s="188" t="str">
        <f t="shared" si="282"/>
        <v xml:space="preserve"> </v>
      </c>
      <c r="AE531" s="188" t="str">
        <f t="shared" si="282"/>
        <v xml:space="preserve"> </v>
      </c>
      <c r="AF531" s="188" t="str">
        <f t="shared" si="282"/>
        <v xml:space="preserve"> </v>
      </c>
      <c r="AG531" s="188" t="str">
        <f t="shared" si="282"/>
        <v xml:space="preserve"> </v>
      </c>
    </row>
    <row r="532" spans="1:33">
      <c r="B532" s="131"/>
      <c r="C532" s="133" t="s">
        <v>569</v>
      </c>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row>
    <row r="533" spans="1:33">
      <c r="B533" s="131"/>
      <c r="C533" s="133" t="s">
        <v>570</v>
      </c>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row>
    <row r="534" spans="1:33" ht="13.5" thickBot="1">
      <c r="B534" s="131"/>
      <c r="C534" s="133" t="s">
        <v>571</v>
      </c>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row>
    <row r="535" spans="1:33" ht="13.5" hidden="1" thickBot="1">
      <c r="D535" s="188" t="str">
        <f t="shared" ref="D535:AG535" si="284">IF(COUNTIF(D532:D534,"C")&gt;=1,"A",IF(COUNTIF(D532:D534,"C")&gt;0,"P"," "))</f>
        <v xml:space="preserve"> </v>
      </c>
      <c r="E535" s="188" t="str">
        <f t="shared" si="284"/>
        <v xml:space="preserve"> </v>
      </c>
      <c r="F535" s="188" t="str">
        <f t="shared" ref="F535:S535" si="285">IF(COUNTIF(F532:F534,"C")&gt;=1,"A",IF(COUNTIF(F532:F534,"C")&gt;0,"P"," "))</f>
        <v xml:space="preserve"> </v>
      </c>
      <c r="G535" s="188" t="str">
        <f t="shared" si="285"/>
        <v xml:space="preserve"> </v>
      </c>
      <c r="H535" s="188" t="str">
        <f t="shared" si="285"/>
        <v xml:space="preserve"> </v>
      </c>
      <c r="I535" s="188" t="str">
        <f t="shared" si="285"/>
        <v xml:space="preserve"> </v>
      </c>
      <c r="J535" s="188" t="str">
        <f t="shared" si="285"/>
        <v xml:space="preserve"> </v>
      </c>
      <c r="K535" s="188" t="str">
        <f t="shared" si="285"/>
        <v xml:space="preserve"> </v>
      </c>
      <c r="L535" s="188" t="str">
        <f t="shared" si="285"/>
        <v xml:space="preserve"> </v>
      </c>
      <c r="M535" s="188" t="str">
        <f t="shared" si="285"/>
        <v xml:space="preserve"> </v>
      </c>
      <c r="N535" s="188" t="str">
        <f t="shared" si="285"/>
        <v xml:space="preserve"> </v>
      </c>
      <c r="O535" s="188" t="str">
        <f t="shared" si="285"/>
        <v xml:space="preserve"> </v>
      </c>
      <c r="P535" s="188" t="str">
        <f t="shared" si="285"/>
        <v xml:space="preserve"> </v>
      </c>
      <c r="Q535" s="188" t="str">
        <f t="shared" si="285"/>
        <v xml:space="preserve"> </v>
      </c>
      <c r="R535" s="188" t="str">
        <f t="shared" si="285"/>
        <v xml:space="preserve"> </v>
      </c>
      <c r="S535" s="188" t="str">
        <f t="shared" si="285"/>
        <v xml:space="preserve"> </v>
      </c>
      <c r="T535" s="188" t="str">
        <f t="shared" si="284"/>
        <v xml:space="preserve"> </v>
      </c>
      <c r="U535" s="188" t="str">
        <f t="shared" si="284"/>
        <v xml:space="preserve"> </v>
      </c>
      <c r="V535" s="188" t="str">
        <f t="shared" si="284"/>
        <v xml:space="preserve"> </v>
      </c>
      <c r="W535" s="188" t="str">
        <f t="shared" si="284"/>
        <v xml:space="preserve"> </v>
      </c>
      <c r="X535" s="188" t="str">
        <f t="shared" si="284"/>
        <v xml:space="preserve"> </v>
      </c>
      <c r="Y535" s="188" t="str">
        <f t="shared" si="284"/>
        <v xml:space="preserve"> </v>
      </c>
      <c r="Z535" s="188" t="str">
        <f t="shared" si="284"/>
        <v xml:space="preserve"> </v>
      </c>
      <c r="AA535" s="188" t="str">
        <f t="shared" si="284"/>
        <v xml:space="preserve"> </v>
      </c>
      <c r="AB535" s="188" t="str">
        <f t="shared" si="284"/>
        <v xml:space="preserve"> </v>
      </c>
      <c r="AC535" s="188" t="str">
        <f t="shared" si="284"/>
        <v xml:space="preserve"> </v>
      </c>
      <c r="AD535" s="188" t="str">
        <f t="shared" si="284"/>
        <v xml:space="preserve"> </v>
      </c>
      <c r="AE535" s="188" t="str">
        <f t="shared" si="284"/>
        <v xml:space="preserve"> </v>
      </c>
      <c r="AF535" s="188" t="str">
        <f t="shared" si="284"/>
        <v xml:space="preserve"> </v>
      </c>
      <c r="AG535" s="188" t="str">
        <f t="shared" si="284"/>
        <v xml:space="preserve"> </v>
      </c>
    </row>
    <row r="536" spans="1:33" ht="13.5" thickBot="1">
      <c r="C536" s="44" t="s">
        <v>117</v>
      </c>
      <c r="D536" s="195" t="str">
        <f>IF(COUNTIF(D519:D535,"A")&gt;4,"C",IF(COUNTIF(D519:D535,"A")&gt;0,"P"," "))</f>
        <v xml:space="preserve"> </v>
      </c>
      <c r="E536" s="195" t="str">
        <f>IF(COUNTIF(E519:E535,"A")&gt;4,"C",IF(COUNTIF(E519:E535,"A")&gt;0,"P"," "))</f>
        <v xml:space="preserve"> </v>
      </c>
      <c r="F536" s="195" t="str">
        <f t="shared" ref="F536:S536" si="286">IF(COUNTIF(F519:F535,"A")&gt;4,"C",IF(COUNTIF(F519:F535,"A")&gt;0,"P"," "))</f>
        <v xml:space="preserve"> </v>
      </c>
      <c r="G536" s="195" t="str">
        <f t="shared" si="286"/>
        <v xml:space="preserve"> </v>
      </c>
      <c r="H536" s="195" t="str">
        <f t="shared" si="286"/>
        <v xml:space="preserve"> </v>
      </c>
      <c r="I536" s="195" t="str">
        <f t="shared" si="286"/>
        <v xml:space="preserve"> </v>
      </c>
      <c r="J536" s="195" t="str">
        <f t="shared" si="286"/>
        <v xml:space="preserve"> </v>
      </c>
      <c r="K536" s="195" t="str">
        <f t="shared" si="286"/>
        <v xml:space="preserve"> </v>
      </c>
      <c r="L536" s="195" t="str">
        <f t="shared" si="286"/>
        <v xml:space="preserve"> </v>
      </c>
      <c r="M536" s="195" t="str">
        <f t="shared" si="286"/>
        <v xml:space="preserve"> </v>
      </c>
      <c r="N536" s="195" t="str">
        <f t="shared" si="286"/>
        <v xml:space="preserve"> </v>
      </c>
      <c r="O536" s="195" t="str">
        <f t="shared" si="286"/>
        <v xml:space="preserve"> </v>
      </c>
      <c r="P536" s="195" t="str">
        <f t="shared" si="286"/>
        <v xml:space="preserve"> </v>
      </c>
      <c r="Q536" s="195" t="str">
        <f t="shared" si="286"/>
        <v xml:space="preserve"> </v>
      </c>
      <c r="R536" s="195" t="str">
        <f t="shared" si="286"/>
        <v xml:space="preserve"> </v>
      </c>
      <c r="S536" s="195" t="str">
        <f t="shared" si="286"/>
        <v xml:space="preserve"> </v>
      </c>
      <c r="T536" s="195" t="str">
        <f t="shared" ref="T536:AG536" si="287">IF(COUNTIF(T519:T535,"A")&gt;4,"C",IF(COUNTIF(T519:T535,"A")&gt;0,"P"," "))</f>
        <v xml:space="preserve"> </v>
      </c>
      <c r="U536" s="195" t="str">
        <f t="shared" si="287"/>
        <v xml:space="preserve"> </v>
      </c>
      <c r="V536" s="195" t="str">
        <f t="shared" si="287"/>
        <v xml:space="preserve"> </v>
      </c>
      <c r="W536" s="195" t="str">
        <f t="shared" si="287"/>
        <v xml:space="preserve"> </v>
      </c>
      <c r="X536" s="195" t="str">
        <f t="shared" si="287"/>
        <v xml:space="preserve"> </v>
      </c>
      <c r="Y536" s="195" t="str">
        <f t="shared" si="287"/>
        <v xml:space="preserve"> </v>
      </c>
      <c r="Z536" s="195" t="str">
        <f t="shared" si="287"/>
        <v xml:space="preserve"> </v>
      </c>
      <c r="AA536" s="195" t="str">
        <f t="shared" si="287"/>
        <v xml:space="preserve"> </v>
      </c>
      <c r="AB536" s="195" t="str">
        <f t="shared" si="287"/>
        <v xml:space="preserve"> </v>
      </c>
      <c r="AC536" s="195" t="str">
        <f t="shared" si="287"/>
        <v xml:space="preserve"> </v>
      </c>
      <c r="AD536" s="195" t="str">
        <f t="shared" si="287"/>
        <v xml:space="preserve"> </v>
      </c>
      <c r="AE536" s="195" t="str">
        <f t="shared" si="287"/>
        <v xml:space="preserve"> </v>
      </c>
      <c r="AF536" s="195" t="str">
        <f t="shared" si="287"/>
        <v xml:space="preserve"> </v>
      </c>
      <c r="AG536" s="195" t="str">
        <f t="shared" si="287"/>
        <v xml:space="preserve"> </v>
      </c>
    </row>
    <row r="537" spans="1:33" ht="15">
      <c r="B537" s="129" t="s">
        <v>572</v>
      </c>
    </row>
    <row r="538" spans="1:33">
      <c r="A538"/>
      <c r="B538" s="20">
        <v>1</v>
      </c>
      <c r="C538" s="135" t="s">
        <v>573</v>
      </c>
    </row>
    <row r="539" spans="1:33">
      <c r="B539" s="130"/>
      <c r="C539" s="45" t="s">
        <v>574</v>
      </c>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row>
    <row r="540" spans="1:33">
      <c r="B540" s="130"/>
      <c r="C540" s="45" t="s">
        <v>575</v>
      </c>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row>
    <row r="541" spans="1:33">
      <c r="B541" s="130"/>
      <c r="C541" s="45" t="s">
        <v>576</v>
      </c>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row>
    <row r="542" spans="1:33">
      <c r="B542" s="20">
        <v>2</v>
      </c>
      <c r="C542" s="132" t="s">
        <v>577</v>
      </c>
      <c r="D542" s="188" t="str">
        <f t="shared" ref="D542:AG542" si="288">IF(COUNTIF(D539:D541,"C")&gt;=1,"A",IF(COUNTIF(D539:D541,"C")&gt;0,"P"," "))</f>
        <v xml:space="preserve"> </v>
      </c>
      <c r="E542" s="188" t="str">
        <f t="shared" si="288"/>
        <v xml:space="preserve"> </v>
      </c>
      <c r="F542" s="188" t="str">
        <f t="shared" ref="F542:S542" si="289">IF(COUNTIF(F539:F541,"C")&gt;=1,"A",IF(COUNTIF(F539:F541,"C")&gt;0,"P"," "))</f>
        <v xml:space="preserve"> </v>
      </c>
      <c r="G542" s="188" t="str">
        <f t="shared" si="289"/>
        <v xml:space="preserve"> </v>
      </c>
      <c r="H542" s="188" t="str">
        <f t="shared" si="289"/>
        <v xml:space="preserve"> </v>
      </c>
      <c r="I542" s="188" t="str">
        <f t="shared" si="289"/>
        <v xml:space="preserve"> </v>
      </c>
      <c r="J542" s="188" t="str">
        <f t="shared" si="289"/>
        <v xml:space="preserve"> </v>
      </c>
      <c r="K542" s="188" t="str">
        <f t="shared" si="289"/>
        <v xml:space="preserve"> </v>
      </c>
      <c r="L542" s="188" t="str">
        <f t="shared" si="289"/>
        <v xml:space="preserve"> </v>
      </c>
      <c r="M542" s="188" t="str">
        <f t="shared" si="289"/>
        <v xml:space="preserve"> </v>
      </c>
      <c r="N542" s="188" t="str">
        <f t="shared" si="289"/>
        <v xml:space="preserve"> </v>
      </c>
      <c r="O542" s="188" t="str">
        <f t="shared" si="289"/>
        <v xml:space="preserve"> </v>
      </c>
      <c r="P542" s="188" t="str">
        <f t="shared" si="289"/>
        <v xml:space="preserve"> </v>
      </c>
      <c r="Q542" s="188" t="str">
        <f t="shared" si="289"/>
        <v xml:space="preserve"> </v>
      </c>
      <c r="R542" s="188" t="str">
        <f t="shared" si="289"/>
        <v xml:space="preserve"> </v>
      </c>
      <c r="S542" s="188" t="str">
        <f t="shared" si="289"/>
        <v xml:space="preserve"> </v>
      </c>
      <c r="T542" s="188" t="str">
        <f t="shared" si="288"/>
        <v xml:space="preserve"> </v>
      </c>
      <c r="U542" s="188" t="str">
        <f t="shared" si="288"/>
        <v xml:space="preserve"> </v>
      </c>
      <c r="V542" s="188" t="str">
        <f t="shared" si="288"/>
        <v xml:space="preserve"> </v>
      </c>
      <c r="W542" s="188" t="str">
        <f t="shared" si="288"/>
        <v xml:space="preserve"> </v>
      </c>
      <c r="X542" s="188" t="str">
        <f t="shared" si="288"/>
        <v xml:space="preserve"> </v>
      </c>
      <c r="Y542" s="188" t="str">
        <f t="shared" si="288"/>
        <v xml:space="preserve"> </v>
      </c>
      <c r="Z542" s="188" t="str">
        <f t="shared" si="288"/>
        <v xml:space="preserve"> </v>
      </c>
      <c r="AA542" s="188" t="str">
        <f t="shared" si="288"/>
        <v xml:space="preserve"> </v>
      </c>
      <c r="AB542" s="188" t="str">
        <f t="shared" si="288"/>
        <v xml:space="preserve"> </v>
      </c>
      <c r="AC542" s="188" t="str">
        <f t="shared" si="288"/>
        <v xml:space="preserve"> </v>
      </c>
      <c r="AD542" s="188" t="str">
        <f t="shared" si="288"/>
        <v xml:space="preserve"> </v>
      </c>
      <c r="AE542" s="188" t="str">
        <f t="shared" si="288"/>
        <v xml:space="preserve"> </v>
      </c>
      <c r="AF542" s="188" t="str">
        <f t="shared" si="288"/>
        <v xml:space="preserve"> </v>
      </c>
      <c r="AG542" s="188" t="str">
        <f t="shared" si="288"/>
        <v xml:space="preserve"> </v>
      </c>
    </row>
    <row r="543" spans="1:33">
      <c r="B543" s="131"/>
      <c r="C543" s="133" t="s">
        <v>578</v>
      </c>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row>
    <row r="544" spans="1:33">
      <c r="B544" s="131"/>
      <c r="C544" s="133" t="s">
        <v>579</v>
      </c>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row>
    <row r="545" spans="1:33">
      <c r="B545" s="131"/>
      <c r="C545" s="133" t="s">
        <v>580</v>
      </c>
      <c r="D545" s="137"/>
      <c r="E545" s="137"/>
      <c r="F545" s="137"/>
      <c r="G545" s="137"/>
      <c r="H545" s="137"/>
      <c r="I545" s="137"/>
      <c r="J545" s="137"/>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row>
    <row r="546" spans="1:33">
      <c r="B546" s="20">
        <v>3</v>
      </c>
      <c r="C546" s="132" t="s">
        <v>581</v>
      </c>
      <c r="D546" s="188" t="str">
        <f t="shared" ref="D546:AG546" si="290">IF(COUNTIF(D543:D545,"C")&gt;=1,"A",IF(COUNTIF(D543:D545,"C")&gt;0,"P"," "))</f>
        <v xml:space="preserve"> </v>
      </c>
      <c r="E546" s="188" t="str">
        <f t="shared" si="290"/>
        <v xml:space="preserve"> </v>
      </c>
      <c r="F546" s="188" t="str">
        <f t="shared" ref="F546:S546" si="291">IF(COUNTIF(F543:F545,"C")&gt;=1,"A",IF(COUNTIF(F543:F545,"C")&gt;0,"P"," "))</f>
        <v xml:space="preserve"> </v>
      </c>
      <c r="G546" s="188" t="str">
        <f t="shared" si="291"/>
        <v xml:space="preserve"> </v>
      </c>
      <c r="H546" s="188" t="str">
        <f t="shared" si="291"/>
        <v xml:space="preserve"> </v>
      </c>
      <c r="I546" s="188" t="str">
        <f t="shared" si="291"/>
        <v xml:space="preserve"> </v>
      </c>
      <c r="J546" s="188" t="str">
        <f t="shared" si="291"/>
        <v xml:space="preserve"> </v>
      </c>
      <c r="K546" s="188" t="str">
        <f t="shared" si="291"/>
        <v xml:space="preserve"> </v>
      </c>
      <c r="L546" s="188" t="str">
        <f t="shared" si="291"/>
        <v xml:space="preserve"> </v>
      </c>
      <c r="M546" s="188" t="str">
        <f t="shared" si="291"/>
        <v xml:space="preserve"> </v>
      </c>
      <c r="N546" s="188" t="str">
        <f t="shared" si="291"/>
        <v xml:space="preserve"> </v>
      </c>
      <c r="O546" s="188" t="str">
        <f t="shared" si="291"/>
        <v xml:space="preserve"> </v>
      </c>
      <c r="P546" s="188" t="str">
        <f t="shared" si="291"/>
        <v xml:space="preserve"> </v>
      </c>
      <c r="Q546" s="188" t="str">
        <f t="shared" si="291"/>
        <v xml:space="preserve"> </v>
      </c>
      <c r="R546" s="188" t="str">
        <f t="shared" si="291"/>
        <v xml:space="preserve"> </v>
      </c>
      <c r="S546" s="188" t="str">
        <f t="shared" si="291"/>
        <v xml:space="preserve"> </v>
      </c>
      <c r="T546" s="188" t="str">
        <f t="shared" si="290"/>
        <v xml:space="preserve"> </v>
      </c>
      <c r="U546" s="188" t="str">
        <f t="shared" si="290"/>
        <v xml:space="preserve"> </v>
      </c>
      <c r="V546" s="188" t="str">
        <f t="shared" si="290"/>
        <v xml:space="preserve"> </v>
      </c>
      <c r="W546" s="188" t="str">
        <f t="shared" si="290"/>
        <v xml:space="preserve"> </v>
      </c>
      <c r="X546" s="188" t="str">
        <f t="shared" si="290"/>
        <v xml:space="preserve"> </v>
      </c>
      <c r="Y546" s="188" t="str">
        <f t="shared" si="290"/>
        <v xml:space="preserve"> </v>
      </c>
      <c r="Z546" s="188" t="str">
        <f t="shared" si="290"/>
        <v xml:space="preserve"> </v>
      </c>
      <c r="AA546" s="188" t="str">
        <f t="shared" si="290"/>
        <v xml:space="preserve"> </v>
      </c>
      <c r="AB546" s="188" t="str">
        <f t="shared" si="290"/>
        <v xml:space="preserve"> </v>
      </c>
      <c r="AC546" s="188" t="str">
        <f t="shared" si="290"/>
        <v xml:space="preserve"> </v>
      </c>
      <c r="AD546" s="188" t="str">
        <f t="shared" si="290"/>
        <v xml:space="preserve"> </v>
      </c>
      <c r="AE546" s="188" t="str">
        <f t="shared" si="290"/>
        <v xml:space="preserve"> </v>
      </c>
      <c r="AF546" s="188" t="str">
        <f t="shared" si="290"/>
        <v xml:space="preserve"> </v>
      </c>
      <c r="AG546" s="188" t="str">
        <f t="shared" si="290"/>
        <v xml:space="preserve"> </v>
      </c>
    </row>
    <row r="547" spans="1:33">
      <c r="B547" s="131"/>
      <c r="C547" s="133" t="s">
        <v>582</v>
      </c>
      <c r="D547" s="137"/>
      <c r="E547" s="137"/>
      <c r="F547" s="137"/>
      <c r="G547" s="137"/>
      <c r="H547" s="137"/>
      <c r="I547" s="137"/>
      <c r="J547" s="137"/>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row>
    <row r="548" spans="1:33">
      <c r="B548" s="131"/>
      <c r="C548" s="133" t="s">
        <v>583</v>
      </c>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row>
    <row r="549" spans="1:33">
      <c r="B549" s="131"/>
      <c r="C549" s="133" t="s">
        <v>584</v>
      </c>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row>
    <row r="550" spans="1:33">
      <c r="B550" s="20">
        <v>4</v>
      </c>
      <c r="C550" s="132" t="s">
        <v>585</v>
      </c>
      <c r="D550" s="188" t="str">
        <f t="shared" ref="D550:AG550" si="292">IF(COUNTIF(D547:D549,"C")&gt;=1,"A",IF(COUNTIF(D547:D549,"C")&gt;0,"P"," "))</f>
        <v xml:space="preserve"> </v>
      </c>
      <c r="E550" s="188" t="str">
        <f t="shared" si="292"/>
        <v xml:space="preserve"> </v>
      </c>
      <c r="F550" s="188" t="str">
        <f t="shared" ref="F550:S550" si="293">IF(COUNTIF(F547:F549,"C")&gt;=1,"A",IF(COUNTIF(F547:F549,"C")&gt;0,"P"," "))</f>
        <v xml:space="preserve"> </v>
      </c>
      <c r="G550" s="188" t="str">
        <f t="shared" si="293"/>
        <v xml:space="preserve"> </v>
      </c>
      <c r="H550" s="188" t="str">
        <f t="shared" si="293"/>
        <v xml:space="preserve"> </v>
      </c>
      <c r="I550" s="188" t="str">
        <f t="shared" si="293"/>
        <v xml:space="preserve"> </v>
      </c>
      <c r="J550" s="188" t="str">
        <f t="shared" si="293"/>
        <v xml:space="preserve"> </v>
      </c>
      <c r="K550" s="188" t="str">
        <f t="shared" si="293"/>
        <v xml:space="preserve"> </v>
      </c>
      <c r="L550" s="188" t="str">
        <f t="shared" si="293"/>
        <v xml:space="preserve"> </v>
      </c>
      <c r="M550" s="188" t="str">
        <f t="shared" si="293"/>
        <v xml:space="preserve"> </v>
      </c>
      <c r="N550" s="188" t="str">
        <f t="shared" si="293"/>
        <v xml:space="preserve"> </v>
      </c>
      <c r="O550" s="188" t="str">
        <f t="shared" si="293"/>
        <v xml:space="preserve"> </v>
      </c>
      <c r="P550" s="188" t="str">
        <f t="shared" si="293"/>
        <v xml:space="preserve"> </v>
      </c>
      <c r="Q550" s="188" t="str">
        <f t="shared" si="293"/>
        <v xml:space="preserve"> </v>
      </c>
      <c r="R550" s="188" t="str">
        <f t="shared" si="293"/>
        <v xml:space="preserve"> </v>
      </c>
      <c r="S550" s="188" t="str">
        <f t="shared" si="293"/>
        <v xml:space="preserve"> </v>
      </c>
      <c r="T550" s="188" t="str">
        <f t="shared" si="292"/>
        <v xml:space="preserve"> </v>
      </c>
      <c r="U550" s="188" t="str">
        <f t="shared" si="292"/>
        <v xml:space="preserve"> </v>
      </c>
      <c r="V550" s="188" t="str">
        <f t="shared" si="292"/>
        <v xml:space="preserve"> </v>
      </c>
      <c r="W550" s="188" t="str">
        <f t="shared" si="292"/>
        <v xml:space="preserve"> </v>
      </c>
      <c r="X550" s="188" t="str">
        <f t="shared" si="292"/>
        <v xml:space="preserve"> </v>
      </c>
      <c r="Y550" s="188" t="str">
        <f t="shared" si="292"/>
        <v xml:space="preserve"> </v>
      </c>
      <c r="Z550" s="188" t="str">
        <f t="shared" si="292"/>
        <v xml:space="preserve"> </v>
      </c>
      <c r="AA550" s="188" t="str">
        <f t="shared" si="292"/>
        <v xml:space="preserve"> </v>
      </c>
      <c r="AB550" s="188" t="str">
        <f t="shared" si="292"/>
        <v xml:space="preserve"> </v>
      </c>
      <c r="AC550" s="188" t="str">
        <f t="shared" si="292"/>
        <v xml:space="preserve"> </v>
      </c>
      <c r="AD550" s="188" t="str">
        <f t="shared" si="292"/>
        <v xml:space="preserve"> </v>
      </c>
      <c r="AE550" s="188" t="str">
        <f t="shared" si="292"/>
        <v xml:space="preserve"> </v>
      </c>
      <c r="AF550" s="188" t="str">
        <f t="shared" si="292"/>
        <v xml:space="preserve"> </v>
      </c>
      <c r="AG550" s="188" t="str">
        <f t="shared" si="292"/>
        <v xml:space="preserve"> </v>
      </c>
    </row>
    <row r="551" spans="1:33">
      <c r="B551" s="131"/>
      <c r="C551" s="133" t="s">
        <v>586</v>
      </c>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row>
    <row r="552" spans="1:33">
      <c r="B552" s="131"/>
      <c r="C552" s="133" t="s">
        <v>587</v>
      </c>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row>
    <row r="553" spans="1:33">
      <c r="B553" s="131"/>
      <c r="C553" s="133" t="s">
        <v>588</v>
      </c>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row>
    <row r="554" spans="1:33">
      <c r="B554" s="20">
        <v>5</v>
      </c>
      <c r="C554" s="132" t="s">
        <v>589</v>
      </c>
      <c r="D554" s="188" t="str">
        <f t="shared" ref="D554:AG554" si="294">IF(COUNTIF(D551:D553,"C")&gt;=1,"A",IF(COUNTIF(D551:D553,"C")&gt;0,"P"," "))</f>
        <v xml:space="preserve"> </v>
      </c>
      <c r="E554" s="188" t="str">
        <f t="shared" si="294"/>
        <v xml:space="preserve"> </v>
      </c>
      <c r="F554" s="188" t="str">
        <f t="shared" ref="F554:S554" si="295">IF(COUNTIF(F551:F553,"C")&gt;=1,"A",IF(COUNTIF(F551:F553,"C")&gt;0,"P"," "))</f>
        <v xml:space="preserve"> </v>
      </c>
      <c r="G554" s="188" t="str">
        <f t="shared" si="295"/>
        <v xml:space="preserve"> </v>
      </c>
      <c r="H554" s="188" t="str">
        <f t="shared" si="295"/>
        <v xml:space="preserve"> </v>
      </c>
      <c r="I554" s="188" t="str">
        <f t="shared" si="295"/>
        <v xml:space="preserve"> </v>
      </c>
      <c r="J554" s="188" t="str">
        <f t="shared" si="295"/>
        <v xml:space="preserve"> </v>
      </c>
      <c r="K554" s="188" t="str">
        <f t="shared" si="295"/>
        <v xml:space="preserve"> </v>
      </c>
      <c r="L554" s="188" t="str">
        <f t="shared" si="295"/>
        <v xml:space="preserve"> </v>
      </c>
      <c r="M554" s="188" t="str">
        <f t="shared" si="295"/>
        <v xml:space="preserve"> </v>
      </c>
      <c r="N554" s="188" t="str">
        <f t="shared" si="295"/>
        <v xml:space="preserve"> </v>
      </c>
      <c r="O554" s="188" t="str">
        <f t="shared" si="295"/>
        <v xml:space="preserve"> </v>
      </c>
      <c r="P554" s="188" t="str">
        <f t="shared" si="295"/>
        <v xml:space="preserve"> </v>
      </c>
      <c r="Q554" s="188" t="str">
        <f t="shared" si="295"/>
        <v xml:space="preserve"> </v>
      </c>
      <c r="R554" s="188" t="str">
        <f t="shared" si="295"/>
        <v xml:space="preserve"> </v>
      </c>
      <c r="S554" s="188" t="str">
        <f t="shared" si="295"/>
        <v xml:space="preserve"> </v>
      </c>
      <c r="T554" s="188" t="str">
        <f t="shared" si="294"/>
        <v xml:space="preserve"> </v>
      </c>
      <c r="U554" s="188" t="str">
        <f t="shared" si="294"/>
        <v xml:space="preserve"> </v>
      </c>
      <c r="V554" s="188" t="str">
        <f t="shared" si="294"/>
        <v xml:space="preserve"> </v>
      </c>
      <c r="W554" s="188" t="str">
        <f t="shared" si="294"/>
        <v xml:space="preserve"> </v>
      </c>
      <c r="X554" s="188" t="str">
        <f t="shared" si="294"/>
        <v xml:space="preserve"> </v>
      </c>
      <c r="Y554" s="188" t="str">
        <f t="shared" si="294"/>
        <v xml:space="preserve"> </v>
      </c>
      <c r="Z554" s="188" t="str">
        <f t="shared" si="294"/>
        <v xml:space="preserve"> </v>
      </c>
      <c r="AA554" s="188" t="str">
        <f t="shared" si="294"/>
        <v xml:space="preserve"> </v>
      </c>
      <c r="AB554" s="188" t="str">
        <f t="shared" si="294"/>
        <v xml:space="preserve"> </v>
      </c>
      <c r="AC554" s="188" t="str">
        <f t="shared" si="294"/>
        <v xml:space="preserve"> </v>
      </c>
      <c r="AD554" s="188" t="str">
        <f t="shared" si="294"/>
        <v xml:space="preserve"> </v>
      </c>
      <c r="AE554" s="188" t="str">
        <f t="shared" si="294"/>
        <v xml:space="preserve"> </v>
      </c>
      <c r="AF554" s="188" t="str">
        <f t="shared" si="294"/>
        <v xml:space="preserve"> </v>
      </c>
      <c r="AG554" s="188" t="str">
        <f t="shared" si="294"/>
        <v xml:space="preserve"> </v>
      </c>
    </row>
    <row r="555" spans="1:33">
      <c r="B555" s="131"/>
      <c r="C555" s="133" t="s">
        <v>590</v>
      </c>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row>
    <row r="556" spans="1:33">
      <c r="B556" s="131"/>
      <c r="C556" s="133" t="s">
        <v>591</v>
      </c>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row>
    <row r="557" spans="1:33" ht="13.5" thickBot="1">
      <c r="B557" s="131"/>
      <c r="C557" s="133" t="s">
        <v>592</v>
      </c>
      <c r="D557" s="137"/>
      <c r="E557" s="137"/>
      <c r="F557" s="137"/>
      <c r="G557" s="137"/>
      <c r="H557" s="137"/>
      <c r="I557" s="137"/>
      <c r="J557" s="137"/>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row>
    <row r="558" spans="1:33" ht="13.5" hidden="1" thickBot="1">
      <c r="D558" s="188" t="str">
        <f t="shared" ref="D558:AG558" si="296">IF(COUNTIF(D555:D557,"C")&gt;=1,"A",IF(COUNTIF(D555:D557,"C")&gt;0,"P"," "))</f>
        <v xml:space="preserve"> </v>
      </c>
      <c r="E558" s="188" t="str">
        <f t="shared" si="296"/>
        <v xml:space="preserve"> </v>
      </c>
      <c r="F558" s="188" t="str">
        <f t="shared" ref="F558:S558" si="297">IF(COUNTIF(F555:F557,"C")&gt;=1,"A",IF(COUNTIF(F555:F557,"C")&gt;0,"P"," "))</f>
        <v xml:space="preserve"> </v>
      </c>
      <c r="G558" s="188" t="str">
        <f t="shared" si="297"/>
        <v xml:space="preserve"> </v>
      </c>
      <c r="H558" s="188" t="str">
        <f t="shared" si="297"/>
        <v xml:space="preserve"> </v>
      </c>
      <c r="I558" s="188" t="str">
        <f t="shared" si="297"/>
        <v xml:space="preserve"> </v>
      </c>
      <c r="J558" s="188" t="str">
        <f t="shared" si="297"/>
        <v xml:space="preserve"> </v>
      </c>
      <c r="K558" s="188" t="str">
        <f t="shared" si="297"/>
        <v xml:space="preserve"> </v>
      </c>
      <c r="L558" s="188" t="str">
        <f t="shared" si="297"/>
        <v xml:space="preserve"> </v>
      </c>
      <c r="M558" s="188" t="str">
        <f t="shared" si="297"/>
        <v xml:space="preserve"> </v>
      </c>
      <c r="N558" s="188" t="str">
        <f t="shared" si="297"/>
        <v xml:space="preserve"> </v>
      </c>
      <c r="O558" s="188" t="str">
        <f t="shared" si="297"/>
        <v xml:space="preserve"> </v>
      </c>
      <c r="P558" s="188" t="str">
        <f t="shared" si="297"/>
        <v xml:space="preserve"> </v>
      </c>
      <c r="Q558" s="188" t="str">
        <f t="shared" si="297"/>
        <v xml:space="preserve"> </v>
      </c>
      <c r="R558" s="188" t="str">
        <f t="shared" si="297"/>
        <v xml:space="preserve"> </v>
      </c>
      <c r="S558" s="188" t="str">
        <f t="shared" si="297"/>
        <v xml:space="preserve"> </v>
      </c>
      <c r="T558" s="188" t="str">
        <f t="shared" si="296"/>
        <v xml:space="preserve"> </v>
      </c>
      <c r="U558" s="188" t="str">
        <f t="shared" si="296"/>
        <v xml:space="preserve"> </v>
      </c>
      <c r="V558" s="188" t="str">
        <f t="shared" si="296"/>
        <v xml:space="preserve"> </v>
      </c>
      <c r="W558" s="188" t="str">
        <f t="shared" si="296"/>
        <v xml:space="preserve"> </v>
      </c>
      <c r="X558" s="188" t="str">
        <f t="shared" si="296"/>
        <v xml:space="preserve"> </v>
      </c>
      <c r="Y558" s="188" t="str">
        <f t="shared" si="296"/>
        <v xml:space="preserve"> </v>
      </c>
      <c r="Z558" s="188" t="str">
        <f t="shared" si="296"/>
        <v xml:space="preserve"> </v>
      </c>
      <c r="AA558" s="188" t="str">
        <f t="shared" si="296"/>
        <v xml:space="preserve"> </v>
      </c>
      <c r="AB558" s="188" t="str">
        <f t="shared" si="296"/>
        <v xml:space="preserve"> </v>
      </c>
      <c r="AC558" s="188" t="str">
        <f t="shared" si="296"/>
        <v xml:space="preserve"> </v>
      </c>
      <c r="AD558" s="188" t="str">
        <f t="shared" si="296"/>
        <v xml:space="preserve"> </v>
      </c>
      <c r="AE558" s="188" t="str">
        <f t="shared" si="296"/>
        <v xml:space="preserve"> </v>
      </c>
      <c r="AF558" s="188" t="str">
        <f t="shared" si="296"/>
        <v xml:space="preserve"> </v>
      </c>
      <c r="AG558" s="188" t="str">
        <f t="shared" si="296"/>
        <v xml:space="preserve"> </v>
      </c>
    </row>
    <row r="559" spans="1:33" ht="13.5" thickBot="1">
      <c r="C559" s="44" t="s">
        <v>117</v>
      </c>
      <c r="D559" s="195" t="str">
        <f>IF(COUNTIF(D542:D558,"A")&gt;4,"C",IF(COUNTIF(D542:D558,"A")&gt;0,"P"," "))</f>
        <v xml:space="preserve"> </v>
      </c>
      <c r="E559" s="195" t="str">
        <f>IF(COUNTIF(E542:E558,"A")&gt;4,"C",IF(COUNTIF(E542:E558,"A")&gt;0,"P"," "))</f>
        <v xml:space="preserve"> </v>
      </c>
      <c r="F559" s="195" t="str">
        <f t="shared" ref="F559:S559" si="298">IF(COUNTIF(F542:F558,"A")&gt;4,"C",IF(COUNTIF(F542:F558,"A")&gt;0,"P"," "))</f>
        <v xml:space="preserve"> </v>
      </c>
      <c r="G559" s="195" t="str">
        <f t="shared" si="298"/>
        <v xml:space="preserve"> </v>
      </c>
      <c r="H559" s="195" t="str">
        <f t="shared" si="298"/>
        <v xml:space="preserve"> </v>
      </c>
      <c r="I559" s="195" t="str">
        <f t="shared" si="298"/>
        <v xml:space="preserve"> </v>
      </c>
      <c r="J559" s="195" t="str">
        <f t="shared" si="298"/>
        <v xml:space="preserve"> </v>
      </c>
      <c r="K559" s="195" t="str">
        <f t="shared" si="298"/>
        <v xml:space="preserve"> </v>
      </c>
      <c r="L559" s="195" t="str">
        <f t="shared" si="298"/>
        <v xml:space="preserve"> </v>
      </c>
      <c r="M559" s="195" t="str">
        <f t="shared" si="298"/>
        <v xml:space="preserve"> </v>
      </c>
      <c r="N559" s="195" t="str">
        <f t="shared" si="298"/>
        <v xml:space="preserve"> </v>
      </c>
      <c r="O559" s="195" t="str">
        <f t="shared" si="298"/>
        <v xml:space="preserve"> </v>
      </c>
      <c r="P559" s="195" t="str">
        <f t="shared" si="298"/>
        <v xml:space="preserve"> </v>
      </c>
      <c r="Q559" s="195" t="str">
        <f t="shared" si="298"/>
        <v xml:space="preserve"> </v>
      </c>
      <c r="R559" s="195" t="str">
        <f t="shared" si="298"/>
        <v xml:space="preserve"> </v>
      </c>
      <c r="S559" s="195" t="str">
        <f t="shared" si="298"/>
        <v xml:space="preserve"> </v>
      </c>
      <c r="T559" s="195" t="str">
        <f t="shared" ref="T559:AG559" si="299">IF(COUNTIF(T542:T558,"A")&gt;4,"C",IF(COUNTIF(T542:T558,"A")&gt;0,"P"," "))</f>
        <v xml:space="preserve"> </v>
      </c>
      <c r="U559" s="195" t="str">
        <f t="shared" si="299"/>
        <v xml:space="preserve"> </v>
      </c>
      <c r="V559" s="195" t="str">
        <f t="shared" si="299"/>
        <v xml:space="preserve"> </v>
      </c>
      <c r="W559" s="195" t="str">
        <f t="shared" si="299"/>
        <v xml:space="preserve"> </v>
      </c>
      <c r="X559" s="195" t="str">
        <f t="shared" si="299"/>
        <v xml:space="preserve"> </v>
      </c>
      <c r="Y559" s="195" t="str">
        <f t="shared" si="299"/>
        <v xml:space="preserve"> </v>
      </c>
      <c r="Z559" s="195" t="str">
        <f t="shared" si="299"/>
        <v xml:space="preserve"> </v>
      </c>
      <c r="AA559" s="195" t="str">
        <f t="shared" si="299"/>
        <v xml:space="preserve"> </v>
      </c>
      <c r="AB559" s="195" t="str">
        <f t="shared" si="299"/>
        <v xml:space="preserve"> </v>
      </c>
      <c r="AC559" s="195" t="str">
        <f t="shared" si="299"/>
        <v xml:space="preserve"> </v>
      </c>
      <c r="AD559" s="195" t="str">
        <f t="shared" si="299"/>
        <v xml:space="preserve"> </v>
      </c>
      <c r="AE559" s="195" t="str">
        <f t="shared" si="299"/>
        <v xml:space="preserve"> </v>
      </c>
      <c r="AF559" s="195" t="str">
        <f t="shared" si="299"/>
        <v xml:space="preserve"> </v>
      </c>
      <c r="AG559" s="195" t="str">
        <f t="shared" si="299"/>
        <v xml:space="preserve"> </v>
      </c>
    </row>
    <row r="560" spans="1:33" ht="15">
      <c r="A560" s="1"/>
      <c r="B560" s="120" t="s">
        <v>593</v>
      </c>
      <c r="C560" s="121"/>
      <c r="D560" s="422"/>
      <c r="E560" s="422"/>
      <c r="F560" s="422"/>
      <c r="G560" s="422"/>
      <c r="H560" s="422"/>
      <c r="I560" s="422"/>
      <c r="J560" s="422"/>
      <c r="K560" s="422"/>
      <c r="L560" s="422"/>
      <c r="M560" s="422"/>
      <c r="N560" s="422"/>
      <c r="O560" s="422"/>
      <c r="P560" s="422"/>
      <c r="Q560" s="422"/>
      <c r="R560" s="422"/>
      <c r="S560" s="422"/>
      <c r="T560" s="422"/>
      <c r="U560" s="422"/>
      <c r="V560" s="422"/>
      <c r="W560" s="422"/>
      <c r="X560" s="422"/>
      <c r="Y560" s="422"/>
      <c r="Z560" s="422"/>
      <c r="AA560" s="422"/>
      <c r="AB560" s="422"/>
      <c r="AC560" s="422"/>
      <c r="AD560" s="422"/>
      <c r="AE560" s="422"/>
      <c r="AF560" s="422"/>
      <c r="AG560" s="422"/>
    </row>
    <row r="561" spans="1:33">
      <c r="A561"/>
      <c r="B561" s="61">
        <v>1</v>
      </c>
      <c r="C561" s="122" t="s">
        <v>594</v>
      </c>
      <c r="D561" s="196"/>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row>
    <row r="562" spans="1:33">
      <c r="A562" s="1"/>
      <c r="B562" s="123"/>
      <c r="C562" s="212" t="s">
        <v>595</v>
      </c>
      <c r="D562" s="198"/>
      <c r="E562" s="209"/>
      <c r="F562" s="209"/>
      <c r="G562" s="137"/>
      <c r="H562" s="137"/>
      <c r="I562" s="137"/>
      <c r="J562" s="137"/>
      <c r="K562" s="137"/>
      <c r="L562" s="137"/>
      <c r="M562" s="137"/>
      <c r="N562" s="137"/>
      <c r="O562" s="137"/>
      <c r="P562" s="137"/>
      <c r="Q562" s="137"/>
      <c r="R562" s="137"/>
      <c r="S562" s="137"/>
      <c r="T562" s="209"/>
      <c r="U562" s="137"/>
      <c r="V562" s="137"/>
      <c r="W562" s="137"/>
      <c r="X562" s="137"/>
      <c r="Y562" s="137"/>
      <c r="Z562" s="137"/>
      <c r="AA562" s="137"/>
      <c r="AB562" s="137"/>
      <c r="AC562" s="137"/>
      <c r="AD562" s="137"/>
      <c r="AE562" s="137"/>
      <c r="AF562" s="137"/>
      <c r="AG562" s="137"/>
    </row>
    <row r="563" spans="1:33">
      <c r="A563" s="202"/>
      <c r="B563" s="123"/>
      <c r="C563" s="212" t="s">
        <v>596</v>
      </c>
      <c r="D563" s="198"/>
      <c r="E563" s="137"/>
      <c r="F563" s="137"/>
      <c r="G563" s="137"/>
      <c r="H563" s="137"/>
      <c r="I563" s="137"/>
      <c r="J563" s="137"/>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row>
    <row r="564" spans="1:33">
      <c r="A564" s="1"/>
      <c r="B564" s="123"/>
      <c r="C564" s="212" t="s">
        <v>597</v>
      </c>
      <c r="D564" s="199"/>
      <c r="E564" s="137"/>
      <c r="F564" s="137"/>
      <c r="G564" s="137"/>
      <c r="H564" s="137"/>
      <c r="I564" s="137"/>
      <c r="J564" s="137"/>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row>
    <row r="565" spans="1:33">
      <c r="A565" s="1"/>
      <c r="B565" s="61">
        <v>2</v>
      </c>
      <c r="C565" s="124" t="s">
        <v>598</v>
      </c>
      <c r="D565" s="188" t="str">
        <f t="shared" ref="D565:AG565" si="300">IF(COUNTIF(D562:D564,"C")&gt;=1,"A",IF(COUNTIF(D562:D564,"C")&gt;0,"P"," "))</f>
        <v xml:space="preserve"> </v>
      </c>
      <c r="E565" s="188" t="str">
        <f t="shared" si="300"/>
        <v xml:space="preserve"> </v>
      </c>
      <c r="F565" s="188" t="str">
        <f t="shared" ref="F565:S565" si="301">IF(COUNTIF(F562:F564,"C")&gt;=1,"A",IF(COUNTIF(F562:F564,"C")&gt;0,"P"," "))</f>
        <v xml:space="preserve"> </v>
      </c>
      <c r="G565" s="188" t="str">
        <f t="shared" si="301"/>
        <v xml:space="preserve"> </v>
      </c>
      <c r="H565" s="188" t="str">
        <f t="shared" si="301"/>
        <v xml:space="preserve"> </v>
      </c>
      <c r="I565" s="188" t="str">
        <f t="shared" si="301"/>
        <v xml:space="preserve"> </v>
      </c>
      <c r="J565" s="188" t="str">
        <f t="shared" si="301"/>
        <v xml:space="preserve"> </v>
      </c>
      <c r="K565" s="188" t="str">
        <f t="shared" si="301"/>
        <v xml:space="preserve"> </v>
      </c>
      <c r="L565" s="188" t="str">
        <f t="shared" si="301"/>
        <v xml:space="preserve"> </v>
      </c>
      <c r="M565" s="188" t="str">
        <f t="shared" si="301"/>
        <v xml:space="preserve"> </v>
      </c>
      <c r="N565" s="188" t="str">
        <f t="shared" si="301"/>
        <v xml:space="preserve"> </v>
      </c>
      <c r="O565" s="188" t="str">
        <f t="shared" si="301"/>
        <v xml:space="preserve"> </v>
      </c>
      <c r="P565" s="188" t="str">
        <f t="shared" si="301"/>
        <v xml:space="preserve"> </v>
      </c>
      <c r="Q565" s="188" t="str">
        <f t="shared" si="301"/>
        <v xml:space="preserve"> </v>
      </c>
      <c r="R565" s="188" t="str">
        <f t="shared" si="301"/>
        <v xml:space="preserve"> </v>
      </c>
      <c r="S565" s="188" t="str">
        <f t="shared" si="301"/>
        <v xml:space="preserve"> </v>
      </c>
      <c r="T565" s="188" t="str">
        <f t="shared" si="300"/>
        <v xml:space="preserve"> </v>
      </c>
      <c r="U565" s="188" t="str">
        <f t="shared" si="300"/>
        <v xml:space="preserve"> </v>
      </c>
      <c r="V565" s="188" t="str">
        <f t="shared" si="300"/>
        <v xml:space="preserve"> </v>
      </c>
      <c r="W565" s="188" t="str">
        <f t="shared" si="300"/>
        <v xml:space="preserve"> </v>
      </c>
      <c r="X565" s="188" t="str">
        <f t="shared" si="300"/>
        <v xml:space="preserve"> </v>
      </c>
      <c r="Y565" s="188" t="str">
        <f t="shared" si="300"/>
        <v xml:space="preserve"> </v>
      </c>
      <c r="Z565" s="188" t="str">
        <f t="shared" si="300"/>
        <v xml:space="preserve"> </v>
      </c>
      <c r="AA565" s="188" t="str">
        <f t="shared" si="300"/>
        <v xml:space="preserve"> </v>
      </c>
      <c r="AB565" s="188" t="str">
        <f t="shared" si="300"/>
        <v xml:space="preserve"> </v>
      </c>
      <c r="AC565" s="188" t="str">
        <f t="shared" si="300"/>
        <v xml:space="preserve"> </v>
      </c>
      <c r="AD565" s="188" t="str">
        <f t="shared" si="300"/>
        <v xml:space="preserve"> </v>
      </c>
      <c r="AE565" s="188" t="str">
        <f t="shared" si="300"/>
        <v xml:space="preserve"> </v>
      </c>
      <c r="AF565" s="188" t="str">
        <f t="shared" si="300"/>
        <v xml:space="preserve"> </v>
      </c>
      <c r="AG565" s="188" t="str">
        <f t="shared" si="300"/>
        <v xml:space="preserve"> </v>
      </c>
    </row>
    <row r="566" spans="1:33">
      <c r="A566" s="1"/>
      <c r="B566" s="123"/>
      <c r="C566" s="212" t="s">
        <v>599</v>
      </c>
      <c r="D566" s="198"/>
      <c r="E566" s="209"/>
      <c r="F566" s="209"/>
      <c r="G566" s="137"/>
      <c r="H566" s="137"/>
      <c r="I566" s="137"/>
      <c r="J566" s="137"/>
      <c r="K566" s="137"/>
      <c r="L566" s="137"/>
      <c r="M566" s="137"/>
      <c r="N566" s="137"/>
      <c r="O566" s="137"/>
      <c r="P566" s="137"/>
      <c r="Q566" s="137"/>
      <c r="R566" s="137"/>
      <c r="S566" s="137"/>
      <c r="T566" s="209"/>
      <c r="U566" s="137"/>
      <c r="V566" s="137"/>
      <c r="W566" s="137"/>
      <c r="X566" s="137"/>
      <c r="Y566" s="137"/>
      <c r="Z566" s="137"/>
      <c r="AA566" s="137"/>
      <c r="AB566" s="137"/>
      <c r="AC566" s="137"/>
      <c r="AD566" s="137"/>
      <c r="AE566" s="137"/>
      <c r="AF566" s="137"/>
      <c r="AG566" s="137"/>
    </row>
    <row r="567" spans="1:33">
      <c r="A567" s="1"/>
      <c r="B567" s="123"/>
      <c r="C567" s="212" t="s">
        <v>600</v>
      </c>
      <c r="D567" s="198"/>
      <c r="E567" s="137"/>
      <c r="F567" s="137"/>
      <c r="G567" s="137"/>
      <c r="H567" s="137"/>
      <c r="I567" s="137"/>
      <c r="J567" s="137"/>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row>
    <row r="568" spans="1:33">
      <c r="A568" s="1"/>
      <c r="B568" s="123"/>
      <c r="C568" s="212" t="s">
        <v>601</v>
      </c>
      <c r="D568" s="199"/>
      <c r="E568" s="137"/>
      <c r="F568" s="137"/>
      <c r="G568" s="137"/>
      <c r="H568" s="137"/>
      <c r="I568" s="137"/>
      <c r="J568" s="137"/>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row>
    <row r="569" spans="1:33">
      <c r="A569" s="1"/>
      <c r="B569" s="61">
        <v>3</v>
      </c>
      <c r="C569" s="124" t="s">
        <v>602</v>
      </c>
      <c r="D569" s="188" t="str">
        <f t="shared" ref="D569:AG569" si="302">IF(COUNTIF(D566:D568,"C")&gt;=1,"A",IF(COUNTIF(D566:D568,"C")&gt;0,"P"," "))</f>
        <v xml:space="preserve"> </v>
      </c>
      <c r="E569" s="188" t="str">
        <f t="shared" si="302"/>
        <v xml:space="preserve"> </v>
      </c>
      <c r="F569" s="188" t="str">
        <f t="shared" ref="F569:S569" si="303">IF(COUNTIF(F566:F568,"C")&gt;=1,"A",IF(COUNTIF(F566:F568,"C")&gt;0,"P"," "))</f>
        <v xml:space="preserve"> </v>
      </c>
      <c r="G569" s="188" t="str">
        <f t="shared" si="303"/>
        <v xml:space="preserve"> </v>
      </c>
      <c r="H569" s="188" t="str">
        <f t="shared" si="303"/>
        <v xml:space="preserve"> </v>
      </c>
      <c r="I569" s="188" t="str">
        <f t="shared" si="303"/>
        <v xml:space="preserve"> </v>
      </c>
      <c r="J569" s="188" t="str">
        <f t="shared" si="303"/>
        <v xml:space="preserve"> </v>
      </c>
      <c r="K569" s="188" t="str">
        <f t="shared" si="303"/>
        <v xml:space="preserve"> </v>
      </c>
      <c r="L569" s="188" t="str">
        <f t="shared" si="303"/>
        <v xml:space="preserve"> </v>
      </c>
      <c r="M569" s="188" t="str">
        <f t="shared" si="303"/>
        <v xml:space="preserve"> </v>
      </c>
      <c r="N569" s="188" t="str">
        <f t="shared" si="303"/>
        <v xml:space="preserve"> </v>
      </c>
      <c r="O569" s="188" t="str">
        <f t="shared" si="303"/>
        <v xml:space="preserve"> </v>
      </c>
      <c r="P569" s="188" t="str">
        <f t="shared" si="303"/>
        <v xml:space="preserve"> </v>
      </c>
      <c r="Q569" s="188" t="str">
        <f t="shared" si="303"/>
        <v xml:space="preserve"> </v>
      </c>
      <c r="R569" s="188" t="str">
        <f t="shared" si="303"/>
        <v xml:space="preserve"> </v>
      </c>
      <c r="S569" s="188" t="str">
        <f t="shared" si="303"/>
        <v xml:space="preserve"> </v>
      </c>
      <c r="T569" s="188" t="str">
        <f t="shared" si="302"/>
        <v xml:space="preserve"> </v>
      </c>
      <c r="U569" s="188" t="str">
        <f t="shared" si="302"/>
        <v xml:space="preserve"> </v>
      </c>
      <c r="V569" s="188" t="str">
        <f t="shared" si="302"/>
        <v xml:space="preserve"> </v>
      </c>
      <c r="W569" s="188" t="str">
        <f t="shared" si="302"/>
        <v xml:space="preserve"> </v>
      </c>
      <c r="X569" s="188" t="str">
        <f t="shared" si="302"/>
        <v xml:space="preserve"> </v>
      </c>
      <c r="Y569" s="188" t="str">
        <f t="shared" si="302"/>
        <v xml:space="preserve"> </v>
      </c>
      <c r="Z569" s="188" t="str">
        <f t="shared" si="302"/>
        <v xml:space="preserve"> </v>
      </c>
      <c r="AA569" s="188" t="str">
        <f t="shared" si="302"/>
        <v xml:space="preserve"> </v>
      </c>
      <c r="AB569" s="188" t="str">
        <f t="shared" si="302"/>
        <v xml:space="preserve"> </v>
      </c>
      <c r="AC569" s="188" t="str">
        <f t="shared" si="302"/>
        <v xml:space="preserve"> </v>
      </c>
      <c r="AD569" s="188" t="str">
        <f t="shared" si="302"/>
        <v xml:space="preserve"> </v>
      </c>
      <c r="AE569" s="188" t="str">
        <f t="shared" si="302"/>
        <v xml:space="preserve"> </v>
      </c>
      <c r="AF569" s="188" t="str">
        <f t="shared" si="302"/>
        <v xml:space="preserve"> </v>
      </c>
      <c r="AG569" s="188" t="str">
        <f t="shared" si="302"/>
        <v xml:space="preserve"> </v>
      </c>
    </row>
    <row r="570" spans="1:33">
      <c r="A570" s="1"/>
      <c r="B570" s="123"/>
      <c r="C570" s="212" t="s">
        <v>603</v>
      </c>
      <c r="D570" s="198"/>
      <c r="E570" s="209"/>
      <c r="F570" s="209"/>
      <c r="G570" s="137"/>
      <c r="H570" s="137"/>
      <c r="I570" s="137"/>
      <c r="J570" s="137"/>
      <c r="K570" s="137"/>
      <c r="L570" s="137"/>
      <c r="M570" s="137"/>
      <c r="N570" s="137"/>
      <c r="O570" s="137"/>
      <c r="P570" s="137"/>
      <c r="Q570" s="137"/>
      <c r="R570" s="137"/>
      <c r="S570" s="137"/>
      <c r="T570" s="209"/>
      <c r="U570" s="137"/>
      <c r="V570" s="137"/>
      <c r="W570" s="137"/>
      <c r="X570" s="137"/>
      <c r="Y570" s="137"/>
      <c r="Z570" s="137"/>
      <c r="AA570" s="137"/>
      <c r="AB570" s="137"/>
      <c r="AC570" s="137"/>
      <c r="AD570" s="137"/>
      <c r="AE570" s="137"/>
      <c r="AF570" s="137"/>
      <c r="AG570" s="137"/>
    </row>
    <row r="571" spans="1:33">
      <c r="A571" s="1"/>
      <c r="B571" s="123"/>
      <c r="C571" s="212" t="s">
        <v>604</v>
      </c>
      <c r="D571" s="198"/>
      <c r="E571" s="137"/>
      <c r="F571" s="137"/>
      <c r="G571" s="137"/>
      <c r="H571" s="137"/>
      <c r="I571" s="137"/>
      <c r="J571" s="137"/>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row>
    <row r="572" spans="1:33">
      <c r="A572" s="1"/>
      <c r="B572" s="123"/>
      <c r="C572" s="212" t="s">
        <v>605</v>
      </c>
      <c r="D572" s="199"/>
      <c r="E572" s="137"/>
      <c r="F572" s="137"/>
      <c r="G572" s="137"/>
      <c r="H572" s="137"/>
      <c r="I572" s="137"/>
      <c r="J572" s="137"/>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row>
    <row r="573" spans="1:33">
      <c r="A573" s="1"/>
      <c r="B573" s="61">
        <v>4</v>
      </c>
      <c r="C573" s="124" t="s">
        <v>606</v>
      </c>
      <c r="D573" s="188" t="str">
        <f t="shared" ref="D573:AG573" si="304">IF(COUNTIF(D570:D572,"C")&gt;=1,"A",IF(COUNTIF(D570:D572,"C")&gt;0,"P"," "))</f>
        <v xml:space="preserve"> </v>
      </c>
      <c r="E573" s="188" t="str">
        <f t="shared" si="304"/>
        <v xml:space="preserve"> </v>
      </c>
      <c r="F573" s="188" t="str">
        <f t="shared" ref="F573:S573" si="305">IF(COUNTIF(F570:F572,"C")&gt;=1,"A",IF(COUNTIF(F570:F572,"C")&gt;0,"P"," "))</f>
        <v xml:space="preserve"> </v>
      </c>
      <c r="G573" s="188" t="str">
        <f t="shared" si="305"/>
        <v xml:space="preserve"> </v>
      </c>
      <c r="H573" s="188" t="str">
        <f t="shared" si="305"/>
        <v xml:space="preserve"> </v>
      </c>
      <c r="I573" s="188" t="str">
        <f t="shared" si="305"/>
        <v xml:space="preserve"> </v>
      </c>
      <c r="J573" s="188" t="str">
        <f t="shared" si="305"/>
        <v xml:space="preserve"> </v>
      </c>
      <c r="K573" s="188" t="str">
        <f t="shared" si="305"/>
        <v xml:space="preserve"> </v>
      </c>
      <c r="L573" s="188" t="str">
        <f t="shared" si="305"/>
        <v xml:space="preserve"> </v>
      </c>
      <c r="M573" s="188" t="str">
        <f t="shared" si="305"/>
        <v xml:space="preserve"> </v>
      </c>
      <c r="N573" s="188" t="str">
        <f t="shared" si="305"/>
        <v xml:space="preserve"> </v>
      </c>
      <c r="O573" s="188" t="str">
        <f t="shared" si="305"/>
        <v xml:space="preserve"> </v>
      </c>
      <c r="P573" s="188" t="str">
        <f t="shared" si="305"/>
        <v xml:space="preserve"> </v>
      </c>
      <c r="Q573" s="188" t="str">
        <f t="shared" si="305"/>
        <v xml:space="preserve"> </v>
      </c>
      <c r="R573" s="188" t="str">
        <f t="shared" si="305"/>
        <v xml:space="preserve"> </v>
      </c>
      <c r="S573" s="188" t="str">
        <f t="shared" si="305"/>
        <v xml:space="preserve"> </v>
      </c>
      <c r="T573" s="188" t="str">
        <f t="shared" si="304"/>
        <v xml:space="preserve"> </v>
      </c>
      <c r="U573" s="188" t="str">
        <f t="shared" si="304"/>
        <v xml:space="preserve"> </v>
      </c>
      <c r="V573" s="188" t="str">
        <f t="shared" si="304"/>
        <v xml:space="preserve"> </v>
      </c>
      <c r="W573" s="188" t="str">
        <f t="shared" si="304"/>
        <v xml:space="preserve"> </v>
      </c>
      <c r="X573" s="188" t="str">
        <f t="shared" si="304"/>
        <v xml:space="preserve"> </v>
      </c>
      <c r="Y573" s="188" t="str">
        <f t="shared" si="304"/>
        <v xml:space="preserve"> </v>
      </c>
      <c r="Z573" s="188" t="str">
        <f t="shared" si="304"/>
        <v xml:space="preserve"> </v>
      </c>
      <c r="AA573" s="188" t="str">
        <f t="shared" si="304"/>
        <v xml:space="preserve"> </v>
      </c>
      <c r="AB573" s="188" t="str">
        <f t="shared" si="304"/>
        <v xml:space="preserve"> </v>
      </c>
      <c r="AC573" s="188" t="str">
        <f t="shared" si="304"/>
        <v xml:space="preserve"> </v>
      </c>
      <c r="AD573" s="188" t="str">
        <f t="shared" si="304"/>
        <v xml:space="preserve"> </v>
      </c>
      <c r="AE573" s="188" t="str">
        <f t="shared" si="304"/>
        <v xml:space="preserve"> </v>
      </c>
      <c r="AF573" s="188" t="str">
        <f t="shared" si="304"/>
        <v xml:space="preserve"> </v>
      </c>
      <c r="AG573" s="188" t="str">
        <f t="shared" si="304"/>
        <v xml:space="preserve"> </v>
      </c>
    </row>
    <row r="574" spans="1:33">
      <c r="A574" s="1"/>
      <c r="B574" s="123"/>
      <c r="C574" s="212" t="s">
        <v>607</v>
      </c>
      <c r="D574" s="198"/>
      <c r="E574" s="209"/>
      <c r="F574" s="209"/>
      <c r="G574" s="137"/>
      <c r="H574" s="137"/>
      <c r="I574" s="137"/>
      <c r="J574" s="137"/>
      <c r="K574" s="137"/>
      <c r="L574" s="137"/>
      <c r="M574" s="137"/>
      <c r="N574" s="137"/>
      <c r="O574" s="137"/>
      <c r="P574" s="137"/>
      <c r="Q574" s="137"/>
      <c r="R574" s="137"/>
      <c r="S574" s="137"/>
      <c r="T574" s="209"/>
      <c r="U574" s="137"/>
      <c r="V574" s="137"/>
      <c r="W574" s="137"/>
      <c r="X574" s="137"/>
      <c r="Y574" s="137"/>
      <c r="Z574" s="137"/>
      <c r="AA574" s="137"/>
      <c r="AB574" s="137"/>
      <c r="AC574" s="137"/>
      <c r="AD574" s="137"/>
      <c r="AE574" s="137"/>
      <c r="AF574" s="137"/>
      <c r="AG574" s="137"/>
    </row>
    <row r="575" spans="1:33">
      <c r="A575" s="1"/>
      <c r="B575" s="123"/>
      <c r="C575" s="212" t="s">
        <v>608</v>
      </c>
      <c r="D575" s="198"/>
      <c r="E575" s="137"/>
      <c r="F575" s="137"/>
      <c r="G575" s="137"/>
      <c r="H575" s="137"/>
      <c r="I575" s="137"/>
      <c r="J575" s="137"/>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row>
    <row r="576" spans="1:33">
      <c r="A576" s="1"/>
      <c r="B576" s="123"/>
      <c r="C576" s="212" t="s">
        <v>609</v>
      </c>
      <c r="D576" s="199"/>
      <c r="E576" s="137"/>
      <c r="F576" s="137"/>
      <c r="G576" s="137"/>
      <c r="H576" s="137"/>
      <c r="I576" s="137"/>
      <c r="J576" s="137"/>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row>
    <row r="577" spans="1:33">
      <c r="A577" s="1"/>
      <c r="B577" s="61">
        <v>5</v>
      </c>
      <c r="C577" s="125" t="s">
        <v>610</v>
      </c>
      <c r="D577" s="188" t="str">
        <f t="shared" ref="D577:AG577" si="306">IF(COUNTIF(D574:D576,"C")&gt;=1,"A",IF(COUNTIF(D574:D576,"C")&gt;0,"P"," "))</f>
        <v xml:space="preserve"> </v>
      </c>
      <c r="E577" s="188" t="str">
        <f t="shared" si="306"/>
        <v xml:space="preserve"> </v>
      </c>
      <c r="F577" s="188" t="str">
        <f t="shared" ref="F577:S577" si="307">IF(COUNTIF(F574:F576,"C")&gt;=1,"A",IF(COUNTIF(F574:F576,"C")&gt;0,"P"," "))</f>
        <v xml:space="preserve"> </v>
      </c>
      <c r="G577" s="188" t="str">
        <f t="shared" si="307"/>
        <v xml:space="preserve"> </v>
      </c>
      <c r="H577" s="188" t="str">
        <f t="shared" si="307"/>
        <v xml:space="preserve"> </v>
      </c>
      <c r="I577" s="188" t="str">
        <f t="shared" si="307"/>
        <v xml:space="preserve"> </v>
      </c>
      <c r="J577" s="188" t="str">
        <f t="shared" si="307"/>
        <v xml:space="preserve"> </v>
      </c>
      <c r="K577" s="188" t="str">
        <f t="shared" si="307"/>
        <v xml:space="preserve"> </v>
      </c>
      <c r="L577" s="188" t="str">
        <f t="shared" si="307"/>
        <v xml:space="preserve"> </v>
      </c>
      <c r="M577" s="188" t="str">
        <f t="shared" si="307"/>
        <v xml:space="preserve"> </v>
      </c>
      <c r="N577" s="188" t="str">
        <f t="shared" si="307"/>
        <v xml:space="preserve"> </v>
      </c>
      <c r="O577" s="188" t="str">
        <f t="shared" si="307"/>
        <v xml:space="preserve"> </v>
      </c>
      <c r="P577" s="188" t="str">
        <f t="shared" si="307"/>
        <v xml:space="preserve"> </v>
      </c>
      <c r="Q577" s="188" t="str">
        <f t="shared" si="307"/>
        <v xml:space="preserve"> </v>
      </c>
      <c r="R577" s="188" t="str">
        <f t="shared" si="307"/>
        <v xml:space="preserve"> </v>
      </c>
      <c r="S577" s="188" t="str">
        <f t="shared" si="307"/>
        <v xml:space="preserve"> </v>
      </c>
      <c r="T577" s="188" t="str">
        <f t="shared" si="306"/>
        <v xml:space="preserve"> </v>
      </c>
      <c r="U577" s="188" t="str">
        <f t="shared" si="306"/>
        <v xml:space="preserve"> </v>
      </c>
      <c r="V577" s="188" t="str">
        <f t="shared" si="306"/>
        <v xml:space="preserve"> </v>
      </c>
      <c r="W577" s="188" t="str">
        <f t="shared" si="306"/>
        <v xml:space="preserve"> </v>
      </c>
      <c r="X577" s="188" t="str">
        <f t="shared" si="306"/>
        <v xml:space="preserve"> </v>
      </c>
      <c r="Y577" s="188" t="str">
        <f t="shared" si="306"/>
        <v xml:space="preserve"> </v>
      </c>
      <c r="Z577" s="188" t="str">
        <f t="shared" si="306"/>
        <v xml:space="preserve"> </v>
      </c>
      <c r="AA577" s="188" t="str">
        <f t="shared" si="306"/>
        <v xml:space="preserve"> </v>
      </c>
      <c r="AB577" s="188" t="str">
        <f t="shared" si="306"/>
        <v xml:space="preserve"> </v>
      </c>
      <c r="AC577" s="188" t="str">
        <f t="shared" si="306"/>
        <v xml:space="preserve"> </v>
      </c>
      <c r="AD577" s="188" t="str">
        <f t="shared" si="306"/>
        <v xml:space="preserve"> </v>
      </c>
      <c r="AE577" s="188" t="str">
        <f t="shared" si="306"/>
        <v xml:space="preserve"> </v>
      </c>
      <c r="AF577" s="188" t="str">
        <f t="shared" si="306"/>
        <v xml:space="preserve"> </v>
      </c>
      <c r="AG577" s="188" t="str">
        <f t="shared" si="306"/>
        <v xml:space="preserve"> </v>
      </c>
    </row>
    <row r="578" spans="1:33">
      <c r="A578" s="1"/>
      <c r="B578" s="126"/>
      <c r="C578" s="213" t="s">
        <v>611</v>
      </c>
      <c r="D578" s="198"/>
      <c r="E578" s="209"/>
      <c r="F578" s="209"/>
      <c r="G578" s="137"/>
      <c r="H578" s="137"/>
      <c r="I578" s="137"/>
      <c r="J578" s="137"/>
      <c r="K578" s="137"/>
      <c r="L578" s="137"/>
      <c r="M578" s="137"/>
      <c r="N578" s="137"/>
      <c r="O578" s="137"/>
      <c r="P578" s="137"/>
      <c r="Q578" s="137"/>
      <c r="R578" s="137"/>
      <c r="S578" s="137"/>
      <c r="T578" s="209"/>
      <c r="U578" s="137"/>
      <c r="V578" s="137"/>
      <c r="W578" s="137"/>
      <c r="X578" s="137"/>
      <c r="Y578" s="137"/>
      <c r="Z578" s="137"/>
      <c r="AA578" s="137"/>
      <c r="AB578" s="137"/>
      <c r="AC578" s="137"/>
      <c r="AD578" s="137"/>
      <c r="AE578" s="137"/>
      <c r="AF578" s="137"/>
      <c r="AG578" s="137"/>
    </row>
    <row r="579" spans="1:33">
      <c r="A579" s="1"/>
      <c r="B579" s="126"/>
      <c r="C579" s="213" t="s">
        <v>612</v>
      </c>
      <c r="D579" s="198"/>
      <c r="E579" s="137"/>
      <c r="F579" s="137"/>
      <c r="G579" s="137"/>
      <c r="H579" s="137"/>
      <c r="I579" s="137"/>
      <c r="J579" s="137"/>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row>
    <row r="580" spans="1:33" ht="13.5" thickBot="1">
      <c r="A580" s="1"/>
      <c r="B580" s="126"/>
      <c r="C580" s="213" t="s">
        <v>613</v>
      </c>
      <c r="D580" s="199"/>
      <c r="E580" s="137"/>
      <c r="F580" s="137"/>
      <c r="G580" s="137"/>
      <c r="H580" s="137"/>
      <c r="I580" s="137"/>
      <c r="J580" s="137"/>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row>
    <row r="581" spans="1:33" ht="13.5" hidden="1" thickBot="1">
      <c r="A581" s="1"/>
      <c r="B581" s="126"/>
      <c r="C581" s="127"/>
      <c r="D581" s="203" t="str">
        <f t="shared" ref="D581:AG581" si="308">IF(COUNTIF(D578:D580,"C")&gt;=1,"A",IF(COUNTIF(D578:D580,"C")&gt;0,"P"," "))</f>
        <v xml:space="preserve"> </v>
      </c>
      <c r="E581" s="203" t="str">
        <f t="shared" si="308"/>
        <v xml:space="preserve"> </v>
      </c>
      <c r="F581" s="203" t="str">
        <f t="shared" ref="F581:S581" si="309">IF(COUNTIF(F578:F580,"C")&gt;=1,"A",IF(COUNTIF(F578:F580,"C")&gt;0,"P"," "))</f>
        <v xml:space="preserve"> </v>
      </c>
      <c r="G581" s="188" t="str">
        <f t="shared" si="309"/>
        <v xml:space="preserve"> </v>
      </c>
      <c r="H581" s="188" t="str">
        <f t="shared" si="309"/>
        <v xml:space="preserve"> </v>
      </c>
      <c r="I581" s="188" t="str">
        <f t="shared" si="309"/>
        <v xml:space="preserve"> </v>
      </c>
      <c r="J581" s="188" t="str">
        <f t="shared" si="309"/>
        <v xml:space="preserve"> </v>
      </c>
      <c r="K581" s="188" t="str">
        <f t="shared" si="309"/>
        <v xml:space="preserve"> </v>
      </c>
      <c r="L581" s="188" t="str">
        <f t="shared" si="309"/>
        <v xml:space="preserve"> </v>
      </c>
      <c r="M581" s="188" t="str">
        <f t="shared" si="309"/>
        <v xml:space="preserve"> </v>
      </c>
      <c r="N581" s="188" t="str">
        <f t="shared" si="309"/>
        <v xml:space="preserve"> </v>
      </c>
      <c r="O581" s="188" t="str">
        <f t="shared" si="309"/>
        <v xml:space="preserve"> </v>
      </c>
      <c r="P581" s="188" t="str">
        <f t="shared" si="309"/>
        <v xml:space="preserve"> </v>
      </c>
      <c r="Q581" s="188" t="str">
        <f t="shared" si="309"/>
        <v xml:space="preserve"> </v>
      </c>
      <c r="R581" s="188" t="str">
        <f t="shared" si="309"/>
        <v xml:space="preserve"> </v>
      </c>
      <c r="S581" s="188" t="str">
        <f t="shared" si="309"/>
        <v xml:space="preserve"> </v>
      </c>
      <c r="T581" s="203" t="str">
        <f t="shared" si="308"/>
        <v xml:space="preserve"> </v>
      </c>
      <c r="U581" s="188" t="str">
        <f t="shared" si="308"/>
        <v xml:space="preserve"> </v>
      </c>
      <c r="V581" s="188" t="str">
        <f t="shared" si="308"/>
        <v xml:space="preserve"> </v>
      </c>
      <c r="W581" s="188" t="str">
        <f t="shared" si="308"/>
        <v xml:space="preserve"> </v>
      </c>
      <c r="X581" s="188" t="str">
        <f t="shared" si="308"/>
        <v xml:space="preserve"> </v>
      </c>
      <c r="Y581" s="188" t="str">
        <f t="shared" si="308"/>
        <v xml:space="preserve"> </v>
      </c>
      <c r="Z581" s="188" t="str">
        <f t="shared" si="308"/>
        <v xml:space="preserve"> </v>
      </c>
      <c r="AA581" s="188" t="str">
        <f t="shared" si="308"/>
        <v xml:space="preserve"> </v>
      </c>
      <c r="AB581" s="188" t="str">
        <f t="shared" si="308"/>
        <v xml:space="preserve"> </v>
      </c>
      <c r="AC581" s="188" t="str">
        <f t="shared" si="308"/>
        <v xml:space="preserve"> </v>
      </c>
      <c r="AD581" s="188" t="str">
        <f t="shared" si="308"/>
        <v xml:space="preserve"> </v>
      </c>
      <c r="AE581" s="188" t="str">
        <f t="shared" si="308"/>
        <v xml:space="preserve"> </v>
      </c>
      <c r="AF581" s="188" t="str">
        <f t="shared" si="308"/>
        <v xml:space="preserve"> </v>
      </c>
      <c r="AG581" s="188" t="str">
        <f t="shared" si="308"/>
        <v xml:space="preserve"> </v>
      </c>
    </row>
    <row r="582" spans="1:33" ht="13.5" thickBot="1">
      <c r="A582" s="1"/>
      <c r="B582" s="117"/>
      <c r="C582" s="44" t="s">
        <v>117</v>
      </c>
      <c r="D582" s="195" t="str">
        <f>IF(COUNTIF(D565:D581,"A")&gt;4,"C",IF(COUNTIF(D565:D581,"A")&gt;0,"P"," "))</f>
        <v xml:space="preserve"> </v>
      </c>
      <c r="E582" s="195" t="str">
        <f>IF(COUNTIF(E565:E581,"A")&gt;4,"C",IF(COUNTIF(E565:E581,"A")&gt;0,"P"," "))</f>
        <v xml:space="preserve"> </v>
      </c>
      <c r="F582" s="195" t="str">
        <f t="shared" ref="F582:S582" si="310">IF(COUNTIF(F565:F581,"A")&gt;4,"C",IF(COUNTIF(F565:F581,"A")&gt;0,"P"," "))</f>
        <v xml:space="preserve"> </v>
      </c>
      <c r="G582" s="195" t="str">
        <f t="shared" si="310"/>
        <v xml:space="preserve"> </v>
      </c>
      <c r="H582" s="195" t="str">
        <f t="shared" si="310"/>
        <v xml:space="preserve"> </v>
      </c>
      <c r="I582" s="195" t="str">
        <f t="shared" si="310"/>
        <v xml:space="preserve"> </v>
      </c>
      <c r="J582" s="195" t="str">
        <f t="shared" si="310"/>
        <v xml:space="preserve"> </v>
      </c>
      <c r="K582" s="195" t="str">
        <f t="shared" si="310"/>
        <v xml:space="preserve"> </v>
      </c>
      <c r="L582" s="195" t="str">
        <f t="shared" si="310"/>
        <v xml:space="preserve"> </v>
      </c>
      <c r="M582" s="195" t="str">
        <f t="shared" si="310"/>
        <v xml:space="preserve"> </v>
      </c>
      <c r="N582" s="195" t="str">
        <f t="shared" si="310"/>
        <v xml:space="preserve"> </v>
      </c>
      <c r="O582" s="195" t="str">
        <f t="shared" si="310"/>
        <v xml:space="preserve"> </v>
      </c>
      <c r="P582" s="195" t="str">
        <f t="shared" si="310"/>
        <v xml:space="preserve"> </v>
      </c>
      <c r="Q582" s="195" t="str">
        <f t="shared" si="310"/>
        <v xml:space="preserve"> </v>
      </c>
      <c r="R582" s="195" t="str">
        <f t="shared" si="310"/>
        <v xml:space="preserve"> </v>
      </c>
      <c r="S582" s="195" t="str">
        <f t="shared" si="310"/>
        <v xml:space="preserve"> </v>
      </c>
      <c r="T582" s="195" t="str">
        <f t="shared" ref="T582:AG582" si="311">IF(COUNTIF(T565:T581,"A")&gt;4,"C",IF(COUNTIF(T565:T581,"A")&gt;0,"P"," "))</f>
        <v xml:space="preserve"> </v>
      </c>
      <c r="U582" s="195" t="str">
        <f t="shared" si="311"/>
        <v xml:space="preserve"> </v>
      </c>
      <c r="V582" s="195" t="str">
        <f t="shared" si="311"/>
        <v xml:space="preserve"> </v>
      </c>
      <c r="W582" s="195" t="str">
        <f t="shared" si="311"/>
        <v xml:space="preserve"> </v>
      </c>
      <c r="X582" s="195" t="str">
        <f t="shared" si="311"/>
        <v xml:space="preserve"> </v>
      </c>
      <c r="Y582" s="195" t="str">
        <f t="shared" si="311"/>
        <v xml:space="preserve"> </v>
      </c>
      <c r="Z582" s="195" t="str">
        <f t="shared" si="311"/>
        <v xml:space="preserve"> </v>
      </c>
      <c r="AA582" s="195" t="str">
        <f t="shared" si="311"/>
        <v xml:space="preserve"> </v>
      </c>
      <c r="AB582" s="195" t="str">
        <f t="shared" si="311"/>
        <v xml:space="preserve"> </v>
      </c>
      <c r="AC582" s="195" t="str">
        <f t="shared" si="311"/>
        <v xml:space="preserve"> </v>
      </c>
      <c r="AD582" s="195" t="str">
        <f t="shared" si="311"/>
        <v xml:space="preserve"> </v>
      </c>
      <c r="AE582" s="195" t="str">
        <f t="shared" si="311"/>
        <v xml:space="preserve"> </v>
      </c>
      <c r="AF582" s="195" t="str">
        <f t="shared" si="311"/>
        <v xml:space="preserve"> </v>
      </c>
      <c r="AG582" s="195" t="str">
        <f t="shared" si="311"/>
        <v xml:space="preserve"> </v>
      </c>
    </row>
    <row r="583" spans="1:33" ht="15">
      <c r="A583" s="1"/>
      <c r="B583" s="120" t="s">
        <v>614</v>
      </c>
      <c r="C583" s="121"/>
      <c r="D583" s="422"/>
      <c r="E583" s="422"/>
      <c r="F583" s="422"/>
      <c r="G583" s="422"/>
      <c r="H583" s="422"/>
      <c r="I583" s="422"/>
      <c r="J583" s="422"/>
      <c r="K583" s="422"/>
      <c r="L583" s="422"/>
      <c r="M583" s="422"/>
      <c r="N583" s="422"/>
      <c r="O583" s="422"/>
      <c r="P583" s="422"/>
      <c r="Q583" s="422"/>
      <c r="R583" s="422"/>
      <c r="S583" s="422"/>
      <c r="T583" s="422"/>
      <c r="U583" s="422"/>
      <c r="V583" s="422"/>
      <c r="W583" s="422"/>
      <c r="X583" s="422"/>
      <c r="Y583" s="422"/>
      <c r="Z583" s="422"/>
      <c r="AA583" s="422"/>
      <c r="AB583" s="422"/>
      <c r="AC583" s="422"/>
      <c r="AD583" s="422"/>
      <c r="AE583" s="422"/>
      <c r="AF583" s="422"/>
      <c r="AG583" s="422"/>
    </row>
    <row r="584" spans="1:33">
      <c r="A584"/>
      <c r="B584" s="61">
        <v>1</v>
      </c>
      <c r="C584" s="122" t="s">
        <v>615</v>
      </c>
      <c r="D584" s="196"/>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row>
    <row r="585" spans="1:33">
      <c r="A585" s="1"/>
      <c r="B585" s="123"/>
      <c r="C585" s="212" t="s">
        <v>616</v>
      </c>
      <c r="D585" s="198"/>
      <c r="E585" s="209"/>
      <c r="F585" s="209"/>
      <c r="G585" s="137"/>
      <c r="H585" s="137"/>
      <c r="I585" s="137"/>
      <c r="J585" s="137"/>
      <c r="K585" s="137"/>
      <c r="L585" s="137"/>
      <c r="M585" s="137"/>
      <c r="N585" s="137"/>
      <c r="O585" s="137"/>
      <c r="P585" s="137"/>
      <c r="Q585" s="137"/>
      <c r="R585" s="137"/>
      <c r="S585" s="137"/>
      <c r="T585" s="209"/>
      <c r="U585" s="137"/>
      <c r="V585" s="137"/>
      <c r="W585" s="137"/>
      <c r="X585" s="137"/>
      <c r="Y585" s="137"/>
      <c r="Z585" s="137"/>
      <c r="AA585" s="137"/>
      <c r="AB585" s="137"/>
      <c r="AC585" s="137"/>
      <c r="AD585" s="137"/>
      <c r="AE585" s="137"/>
      <c r="AF585" s="137"/>
      <c r="AG585" s="137"/>
    </row>
    <row r="586" spans="1:33">
      <c r="A586"/>
      <c r="B586" s="123"/>
      <c r="C586" s="212" t="s">
        <v>617</v>
      </c>
      <c r="D586" s="198"/>
      <c r="E586" s="137"/>
      <c r="F586" s="137"/>
      <c r="G586" s="137"/>
      <c r="H586" s="137"/>
      <c r="I586" s="137"/>
      <c r="J586" s="137"/>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row>
    <row r="587" spans="1:33">
      <c r="A587" s="1"/>
      <c r="B587" s="123"/>
      <c r="C587" s="212" t="s">
        <v>618</v>
      </c>
      <c r="D587" s="199"/>
      <c r="E587" s="137"/>
      <c r="F587" s="137"/>
      <c r="G587" s="137"/>
      <c r="H587" s="137"/>
      <c r="I587" s="137"/>
      <c r="J587" s="137"/>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row>
    <row r="588" spans="1:33">
      <c r="A588" s="1"/>
      <c r="B588" s="61">
        <v>2</v>
      </c>
      <c r="C588" s="124" t="s">
        <v>619</v>
      </c>
      <c r="D588" s="188" t="str">
        <f t="shared" ref="D588:AG588" si="312">IF(COUNTIF(D585:D587,"C")&gt;=1,"A",IF(COUNTIF(D585:D587,"C")&gt;0,"P"," "))</f>
        <v xml:space="preserve"> </v>
      </c>
      <c r="E588" s="188" t="str">
        <f t="shared" si="312"/>
        <v xml:space="preserve"> </v>
      </c>
      <c r="F588" s="188" t="str">
        <f t="shared" ref="F588:S588" si="313">IF(COUNTIF(F585:F587,"C")&gt;=1,"A",IF(COUNTIF(F585:F587,"C")&gt;0,"P"," "))</f>
        <v xml:space="preserve"> </v>
      </c>
      <c r="G588" s="188" t="str">
        <f t="shared" si="313"/>
        <v xml:space="preserve"> </v>
      </c>
      <c r="H588" s="188" t="str">
        <f t="shared" si="313"/>
        <v xml:space="preserve"> </v>
      </c>
      <c r="I588" s="188" t="str">
        <f t="shared" si="313"/>
        <v xml:space="preserve"> </v>
      </c>
      <c r="J588" s="188" t="str">
        <f t="shared" si="313"/>
        <v xml:space="preserve"> </v>
      </c>
      <c r="K588" s="188" t="str">
        <f t="shared" si="313"/>
        <v xml:space="preserve"> </v>
      </c>
      <c r="L588" s="188" t="str">
        <f t="shared" si="313"/>
        <v xml:space="preserve"> </v>
      </c>
      <c r="M588" s="188" t="str">
        <f t="shared" si="313"/>
        <v xml:space="preserve"> </v>
      </c>
      <c r="N588" s="188" t="str">
        <f t="shared" si="313"/>
        <v xml:space="preserve"> </v>
      </c>
      <c r="O588" s="188" t="str">
        <f t="shared" si="313"/>
        <v xml:space="preserve"> </v>
      </c>
      <c r="P588" s="188" t="str">
        <f t="shared" si="313"/>
        <v xml:space="preserve"> </v>
      </c>
      <c r="Q588" s="188" t="str">
        <f t="shared" si="313"/>
        <v xml:space="preserve"> </v>
      </c>
      <c r="R588" s="188" t="str">
        <f t="shared" si="313"/>
        <v xml:space="preserve"> </v>
      </c>
      <c r="S588" s="188" t="str">
        <f t="shared" si="313"/>
        <v xml:space="preserve"> </v>
      </c>
      <c r="T588" s="188" t="str">
        <f t="shared" si="312"/>
        <v xml:space="preserve"> </v>
      </c>
      <c r="U588" s="188" t="str">
        <f t="shared" si="312"/>
        <v xml:space="preserve"> </v>
      </c>
      <c r="V588" s="188" t="str">
        <f t="shared" si="312"/>
        <v xml:space="preserve"> </v>
      </c>
      <c r="W588" s="188" t="str">
        <f t="shared" si="312"/>
        <v xml:space="preserve"> </v>
      </c>
      <c r="X588" s="188" t="str">
        <f t="shared" si="312"/>
        <v xml:space="preserve"> </v>
      </c>
      <c r="Y588" s="188" t="str">
        <f t="shared" si="312"/>
        <v xml:space="preserve"> </v>
      </c>
      <c r="Z588" s="188" t="str">
        <f t="shared" si="312"/>
        <v xml:space="preserve"> </v>
      </c>
      <c r="AA588" s="188" t="str">
        <f t="shared" si="312"/>
        <v xml:space="preserve"> </v>
      </c>
      <c r="AB588" s="188" t="str">
        <f t="shared" si="312"/>
        <v xml:space="preserve"> </v>
      </c>
      <c r="AC588" s="188" t="str">
        <f t="shared" si="312"/>
        <v xml:space="preserve"> </v>
      </c>
      <c r="AD588" s="188" t="str">
        <f t="shared" si="312"/>
        <v xml:space="preserve"> </v>
      </c>
      <c r="AE588" s="188" t="str">
        <f t="shared" si="312"/>
        <v xml:space="preserve"> </v>
      </c>
      <c r="AF588" s="188" t="str">
        <f t="shared" si="312"/>
        <v xml:space="preserve"> </v>
      </c>
      <c r="AG588" s="188" t="str">
        <f t="shared" si="312"/>
        <v xml:space="preserve"> </v>
      </c>
    </row>
    <row r="589" spans="1:33">
      <c r="A589" s="1"/>
      <c r="B589" s="123"/>
      <c r="C589" s="212" t="s">
        <v>620</v>
      </c>
      <c r="D589" s="198"/>
      <c r="E589" s="209"/>
      <c r="F589" s="209"/>
      <c r="G589" s="137"/>
      <c r="H589" s="137"/>
      <c r="I589" s="137"/>
      <c r="J589" s="137"/>
      <c r="K589" s="137"/>
      <c r="L589" s="137"/>
      <c r="M589" s="137"/>
      <c r="N589" s="137"/>
      <c r="O589" s="137"/>
      <c r="P589" s="137"/>
      <c r="Q589" s="137"/>
      <c r="R589" s="137"/>
      <c r="S589" s="137"/>
      <c r="T589" s="209"/>
      <c r="U589" s="137"/>
      <c r="V589" s="137"/>
      <c r="W589" s="137"/>
      <c r="X589" s="137"/>
      <c r="Y589" s="137"/>
      <c r="Z589" s="137"/>
      <c r="AA589" s="137"/>
      <c r="AB589" s="137"/>
      <c r="AC589" s="137"/>
      <c r="AD589" s="137"/>
      <c r="AE589" s="137"/>
      <c r="AF589" s="137"/>
      <c r="AG589" s="137"/>
    </row>
    <row r="590" spans="1:33">
      <c r="A590" s="1"/>
      <c r="B590" s="123"/>
      <c r="C590" s="212" t="s">
        <v>621</v>
      </c>
      <c r="D590" s="198"/>
      <c r="E590" s="137"/>
      <c r="F590" s="137"/>
      <c r="G590" s="137"/>
      <c r="H590" s="137"/>
      <c r="I590" s="137"/>
      <c r="J590" s="137"/>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row>
    <row r="591" spans="1:33">
      <c r="A591" s="1"/>
      <c r="B591" s="123"/>
      <c r="C591" s="212" t="s">
        <v>622</v>
      </c>
      <c r="D591" s="199"/>
      <c r="E591" s="137"/>
      <c r="F591" s="137"/>
      <c r="G591" s="137"/>
      <c r="H591" s="137"/>
      <c r="I591" s="137"/>
      <c r="J591" s="137"/>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row>
    <row r="592" spans="1:33">
      <c r="A592" s="1"/>
      <c r="B592" s="61">
        <v>3</v>
      </c>
      <c r="C592" s="124" t="s">
        <v>623</v>
      </c>
      <c r="D592" s="188" t="str">
        <f t="shared" ref="D592:AG592" si="314">IF(COUNTIF(D589:D591,"C")&gt;=1,"A",IF(COUNTIF(D589:D591,"C")&gt;0,"P"," "))</f>
        <v xml:space="preserve"> </v>
      </c>
      <c r="E592" s="188" t="str">
        <f t="shared" si="314"/>
        <v xml:space="preserve"> </v>
      </c>
      <c r="F592" s="188" t="str">
        <f t="shared" ref="F592:S592" si="315">IF(COUNTIF(F589:F591,"C")&gt;=1,"A",IF(COUNTIF(F589:F591,"C")&gt;0,"P"," "))</f>
        <v xml:space="preserve"> </v>
      </c>
      <c r="G592" s="188" t="str">
        <f t="shared" si="315"/>
        <v xml:space="preserve"> </v>
      </c>
      <c r="H592" s="188" t="str">
        <f t="shared" si="315"/>
        <v xml:space="preserve"> </v>
      </c>
      <c r="I592" s="188" t="str">
        <f t="shared" si="315"/>
        <v xml:space="preserve"> </v>
      </c>
      <c r="J592" s="188" t="str">
        <f t="shared" si="315"/>
        <v xml:space="preserve"> </v>
      </c>
      <c r="K592" s="188" t="str">
        <f t="shared" si="315"/>
        <v xml:space="preserve"> </v>
      </c>
      <c r="L592" s="188" t="str">
        <f t="shared" si="315"/>
        <v xml:space="preserve"> </v>
      </c>
      <c r="M592" s="188" t="str">
        <f t="shared" si="315"/>
        <v xml:space="preserve"> </v>
      </c>
      <c r="N592" s="188" t="str">
        <f t="shared" si="315"/>
        <v xml:space="preserve"> </v>
      </c>
      <c r="O592" s="188" t="str">
        <f t="shared" si="315"/>
        <v xml:space="preserve"> </v>
      </c>
      <c r="P592" s="188" t="str">
        <f t="shared" si="315"/>
        <v xml:space="preserve"> </v>
      </c>
      <c r="Q592" s="188" t="str">
        <f t="shared" si="315"/>
        <v xml:space="preserve"> </v>
      </c>
      <c r="R592" s="188" t="str">
        <f t="shared" si="315"/>
        <v xml:space="preserve"> </v>
      </c>
      <c r="S592" s="188" t="str">
        <f t="shared" si="315"/>
        <v xml:space="preserve"> </v>
      </c>
      <c r="T592" s="188" t="str">
        <f t="shared" si="314"/>
        <v xml:space="preserve"> </v>
      </c>
      <c r="U592" s="188" t="str">
        <f t="shared" si="314"/>
        <v xml:space="preserve"> </v>
      </c>
      <c r="V592" s="188" t="str">
        <f t="shared" si="314"/>
        <v xml:space="preserve"> </v>
      </c>
      <c r="W592" s="188" t="str">
        <f t="shared" si="314"/>
        <v xml:space="preserve"> </v>
      </c>
      <c r="X592" s="188" t="str">
        <f t="shared" si="314"/>
        <v xml:space="preserve"> </v>
      </c>
      <c r="Y592" s="188" t="str">
        <f t="shared" si="314"/>
        <v xml:space="preserve"> </v>
      </c>
      <c r="Z592" s="188" t="str">
        <f t="shared" si="314"/>
        <v xml:space="preserve"> </v>
      </c>
      <c r="AA592" s="188" t="str">
        <f t="shared" si="314"/>
        <v xml:space="preserve"> </v>
      </c>
      <c r="AB592" s="188" t="str">
        <f t="shared" si="314"/>
        <v xml:space="preserve"> </v>
      </c>
      <c r="AC592" s="188" t="str">
        <f t="shared" si="314"/>
        <v xml:space="preserve"> </v>
      </c>
      <c r="AD592" s="188" t="str">
        <f t="shared" si="314"/>
        <v xml:space="preserve"> </v>
      </c>
      <c r="AE592" s="188" t="str">
        <f t="shared" si="314"/>
        <v xml:space="preserve"> </v>
      </c>
      <c r="AF592" s="188" t="str">
        <f t="shared" si="314"/>
        <v xml:space="preserve"> </v>
      </c>
      <c r="AG592" s="188" t="str">
        <f t="shared" si="314"/>
        <v xml:space="preserve"> </v>
      </c>
    </row>
    <row r="593" spans="1:33">
      <c r="A593" s="1"/>
      <c r="B593" s="123"/>
      <c r="C593" s="212" t="s">
        <v>624</v>
      </c>
      <c r="D593" s="198"/>
      <c r="E593" s="209"/>
      <c r="F593" s="209"/>
      <c r="G593" s="137"/>
      <c r="H593" s="137"/>
      <c r="I593" s="137"/>
      <c r="J593" s="137"/>
      <c r="K593" s="137"/>
      <c r="L593" s="137"/>
      <c r="M593" s="137"/>
      <c r="N593" s="137"/>
      <c r="O593" s="137"/>
      <c r="P593" s="137"/>
      <c r="Q593" s="137"/>
      <c r="R593" s="137"/>
      <c r="S593" s="137"/>
      <c r="T593" s="209"/>
      <c r="U593" s="137"/>
      <c r="V593" s="137"/>
      <c r="W593" s="137"/>
      <c r="X593" s="137"/>
      <c r="Y593" s="137"/>
      <c r="Z593" s="137"/>
      <c r="AA593" s="137"/>
      <c r="AB593" s="137"/>
      <c r="AC593" s="137"/>
      <c r="AD593" s="137"/>
      <c r="AE593" s="137"/>
      <c r="AF593" s="137"/>
      <c r="AG593" s="137"/>
    </row>
    <row r="594" spans="1:33">
      <c r="A594" s="1"/>
      <c r="B594" s="123"/>
      <c r="C594" s="212" t="s">
        <v>625</v>
      </c>
      <c r="D594" s="198"/>
      <c r="E594" s="137"/>
      <c r="F594" s="137"/>
      <c r="G594" s="137"/>
      <c r="H594" s="137"/>
      <c r="I594" s="137"/>
      <c r="J594" s="137"/>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row>
    <row r="595" spans="1:33">
      <c r="A595" s="1"/>
      <c r="B595" s="123"/>
      <c r="C595" s="212" t="s">
        <v>626</v>
      </c>
      <c r="D595" s="199"/>
      <c r="E595" s="137"/>
      <c r="F595" s="137"/>
      <c r="G595" s="137"/>
      <c r="H595" s="137"/>
      <c r="I595" s="137"/>
      <c r="J595" s="137"/>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row>
    <row r="596" spans="1:33">
      <c r="A596" s="1"/>
      <c r="B596" s="61">
        <v>4</v>
      </c>
      <c r="C596" s="124" t="s">
        <v>627</v>
      </c>
      <c r="D596" s="188" t="str">
        <f t="shared" ref="D596:AG596" si="316">IF(COUNTIF(D593:D595,"C")&gt;=1,"A",IF(COUNTIF(D593:D595,"C")&gt;0,"P"," "))</f>
        <v xml:space="preserve"> </v>
      </c>
      <c r="E596" s="188" t="str">
        <f t="shared" si="316"/>
        <v xml:space="preserve"> </v>
      </c>
      <c r="F596" s="188" t="str">
        <f t="shared" ref="F596:S596" si="317">IF(COUNTIF(F593:F595,"C")&gt;=1,"A",IF(COUNTIF(F593:F595,"C")&gt;0,"P"," "))</f>
        <v xml:space="preserve"> </v>
      </c>
      <c r="G596" s="188" t="str">
        <f t="shared" si="317"/>
        <v xml:space="preserve"> </v>
      </c>
      <c r="H596" s="188" t="str">
        <f t="shared" si="317"/>
        <v xml:space="preserve"> </v>
      </c>
      <c r="I596" s="188" t="str">
        <f t="shared" si="317"/>
        <v xml:space="preserve"> </v>
      </c>
      <c r="J596" s="188" t="str">
        <f t="shared" si="317"/>
        <v xml:space="preserve"> </v>
      </c>
      <c r="K596" s="188" t="str">
        <f t="shared" si="317"/>
        <v xml:space="preserve"> </v>
      </c>
      <c r="L596" s="188" t="str">
        <f t="shared" si="317"/>
        <v xml:space="preserve"> </v>
      </c>
      <c r="M596" s="188" t="str">
        <f t="shared" si="317"/>
        <v xml:space="preserve"> </v>
      </c>
      <c r="N596" s="188" t="str">
        <f t="shared" si="317"/>
        <v xml:space="preserve"> </v>
      </c>
      <c r="O596" s="188" t="str">
        <f t="shared" si="317"/>
        <v xml:space="preserve"> </v>
      </c>
      <c r="P596" s="188" t="str">
        <f t="shared" si="317"/>
        <v xml:space="preserve"> </v>
      </c>
      <c r="Q596" s="188" t="str">
        <f t="shared" si="317"/>
        <v xml:space="preserve"> </v>
      </c>
      <c r="R596" s="188" t="str">
        <f t="shared" si="317"/>
        <v xml:space="preserve"> </v>
      </c>
      <c r="S596" s="188" t="str">
        <f t="shared" si="317"/>
        <v xml:space="preserve"> </v>
      </c>
      <c r="T596" s="188" t="str">
        <f t="shared" si="316"/>
        <v xml:space="preserve"> </v>
      </c>
      <c r="U596" s="188" t="str">
        <f t="shared" si="316"/>
        <v xml:space="preserve"> </v>
      </c>
      <c r="V596" s="188" t="str">
        <f t="shared" si="316"/>
        <v xml:space="preserve"> </v>
      </c>
      <c r="W596" s="188" t="str">
        <f t="shared" si="316"/>
        <v xml:space="preserve"> </v>
      </c>
      <c r="X596" s="188" t="str">
        <f t="shared" si="316"/>
        <v xml:space="preserve"> </v>
      </c>
      <c r="Y596" s="188" t="str">
        <f t="shared" si="316"/>
        <v xml:space="preserve"> </v>
      </c>
      <c r="Z596" s="188" t="str">
        <f t="shared" si="316"/>
        <v xml:space="preserve"> </v>
      </c>
      <c r="AA596" s="188" t="str">
        <f t="shared" si="316"/>
        <v xml:space="preserve"> </v>
      </c>
      <c r="AB596" s="188" t="str">
        <f t="shared" si="316"/>
        <v xml:space="preserve"> </v>
      </c>
      <c r="AC596" s="188" t="str">
        <f t="shared" si="316"/>
        <v xml:space="preserve"> </v>
      </c>
      <c r="AD596" s="188" t="str">
        <f t="shared" si="316"/>
        <v xml:space="preserve"> </v>
      </c>
      <c r="AE596" s="188" t="str">
        <f t="shared" si="316"/>
        <v xml:space="preserve"> </v>
      </c>
      <c r="AF596" s="188" t="str">
        <f t="shared" si="316"/>
        <v xml:space="preserve"> </v>
      </c>
      <c r="AG596" s="188" t="str">
        <f t="shared" si="316"/>
        <v xml:space="preserve"> </v>
      </c>
    </row>
    <row r="597" spans="1:33">
      <c r="A597" s="1"/>
      <c r="B597" s="123"/>
      <c r="C597" s="212" t="s">
        <v>628</v>
      </c>
      <c r="D597" s="198"/>
      <c r="E597" s="209"/>
      <c r="F597" s="209"/>
      <c r="G597" s="137"/>
      <c r="H597" s="137"/>
      <c r="I597" s="137"/>
      <c r="J597" s="137"/>
      <c r="K597" s="137"/>
      <c r="L597" s="137"/>
      <c r="M597" s="137"/>
      <c r="N597" s="137"/>
      <c r="O597" s="137"/>
      <c r="P597" s="137"/>
      <c r="Q597" s="137"/>
      <c r="R597" s="137"/>
      <c r="S597" s="137"/>
      <c r="T597" s="209"/>
      <c r="U597" s="137"/>
      <c r="V597" s="137"/>
      <c r="W597" s="137"/>
      <c r="X597" s="137"/>
      <c r="Y597" s="137"/>
      <c r="Z597" s="137"/>
      <c r="AA597" s="137"/>
      <c r="AB597" s="137"/>
      <c r="AC597" s="137"/>
      <c r="AD597" s="137"/>
      <c r="AE597" s="137"/>
      <c r="AF597" s="137"/>
      <c r="AG597" s="137"/>
    </row>
    <row r="598" spans="1:33">
      <c r="A598" s="1"/>
      <c r="B598" s="123"/>
      <c r="C598" s="212" t="s">
        <v>629</v>
      </c>
      <c r="D598" s="198"/>
      <c r="E598" s="137"/>
      <c r="F598" s="137"/>
      <c r="G598" s="137"/>
      <c r="H598" s="137"/>
      <c r="I598" s="137"/>
      <c r="J598" s="137"/>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row>
    <row r="599" spans="1:33">
      <c r="A599" s="1"/>
      <c r="B599" s="123"/>
      <c r="C599" s="212" t="s">
        <v>630</v>
      </c>
      <c r="D599" s="199"/>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row>
    <row r="600" spans="1:33">
      <c r="A600" s="1"/>
      <c r="B600" s="61">
        <v>5</v>
      </c>
      <c r="C600" s="125" t="s">
        <v>631</v>
      </c>
      <c r="D600" s="188" t="str">
        <f t="shared" ref="D600:AG600" si="318">IF(COUNTIF(D597:D599,"C")&gt;=1,"A",IF(COUNTIF(D597:D599,"C")&gt;0,"P"," "))</f>
        <v xml:space="preserve"> </v>
      </c>
      <c r="E600" s="188" t="str">
        <f t="shared" si="318"/>
        <v xml:space="preserve"> </v>
      </c>
      <c r="F600" s="188" t="str">
        <f t="shared" ref="F600:S600" si="319">IF(COUNTIF(F597:F599,"C")&gt;=1,"A",IF(COUNTIF(F597:F599,"C")&gt;0,"P"," "))</f>
        <v xml:space="preserve"> </v>
      </c>
      <c r="G600" s="188" t="str">
        <f t="shared" si="319"/>
        <v xml:space="preserve"> </v>
      </c>
      <c r="H600" s="188" t="str">
        <f t="shared" si="319"/>
        <v xml:space="preserve"> </v>
      </c>
      <c r="I600" s="188" t="str">
        <f t="shared" si="319"/>
        <v xml:space="preserve"> </v>
      </c>
      <c r="J600" s="188" t="str">
        <f t="shared" si="319"/>
        <v xml:space="preserve"> </v>
      </c>
      <c r="K600" s="188" t="str">
        <f t="shared" si="319"/>
        <v xml:space="preserve"> </v>
      </c>
      <c r="L600" s="188" t="str">
        <f t="shared" si="319"/>
        <v xml:space="preserve"> </v>
      </c>
      <c r="M600" s="188" t="str">
        <f t="shared" si="319"/>
        <v xml:space="preserve"> </v>
      </c>
      <c r="N600" s="188" t="str">
        <f t="shared" si="319"/>
        <v xml:space="preserve"> </v>
      </c>
      <c r="O600" s="188" t="str">
        <f t="shared" si="319"/>
        <v xml:space="preserve"> </v>
      </c>
      <c r="P600" s="188" t="str">
        <f t="shared" si="319"/>
        <v xml:space="preserve"> </v>
      </c>
      <c r="Q600" s="188" t="str">
        <f t="shared" si="319"/>
        <v xml:space="preserve"> </v>
      </c>
      <c r="R600" s="188" t="str">
        <f t="shared" si="319"/>
        <v xml:space="preserve"> </v>
      </c>
      <c r="S600" s="188" t="str">
        <f t="shared" si="319"/>
        <v xml:space="preserve"> </v>
      </c>
      <c r="T600" s="188" t="str">
        <f t="shared" si="318"/>
        <v xml:space="preserve"> </v>
      </c>
      <c r="U600" s="188" t="str">
        <f t="shared" si="318"/>
        <v xml:space="preserve"> </v>
      </c>
      <c r="V600" s="188" t="str">
        <f t="shared" si="318"/>
        <v xml:space="preserve"> </v>
      </c>
      <c r="W600" s="188" t="str">
        <f t="shared" si="318"/>
        <v xml:space="preserve"> </v>
      </c>
      <c r="X600" s="188" t="str">
        <f t="shared" si="318"/>
        <v xml:space="preserve"> </v>
      </c>
      <c r="Y600" s="188" t="str">
        <f t="shared" si="318"/>
        <v xml:space="preserve"> </v>
      </c>
      <c r="Z600" s="188" t="str">
        <f t="shared" si="318"/>
        <v xml:space="preserve"> </v>
      </c>
      <c r="AA600" s="188" t="str">
        <f t="shared" si="318"/>
        <v xml:space="preserve"> </v>
      </c>
      <c r="AB600" s="188" t="str">
        <f t="shared" si="318"/>
        <v xml:space="preserve"> </v>
      </c>
      <c r="AC600" s="188" t="str">
        <f t="shared" si="318"/>
        <v xml:space="preserve"> </v>
      </c>
      <c r="AD600" s="188" t="str">
        <f t="shared" si="318"/>
        <v xml:space="preserve"> </v>
      </c>
      <c r="AE600" s="188" t="str">
        <f t="shared" si="318"/>
        <v xml:space="preserve"> </v>
      </c>
      <c r="AF600" s="188" t="str">
        <f t="shared" si="318"/>
        <v xml:space="preserve"> </v>
      </c>
      <c r="AG600" s="188" t="str">
        <f t="shared" si="318"/>
        <v xml:space="preserve"> </v>
      </c>
    </row>
    <row r="601" spans="1:33">
      <c r="A601" s="1"/>
      <c r="B601" s="126"/>
      <c r="C601" s="213" t="s">
        <v>632</v>
      </c>
      <c r="D601" s="198"/>
      <c r="E601" s="209"/>
      <c r="F601" s="209"/>
      <c r="G601" s="137"/>
      <c r="H601" s="137"/>
      <c r="I601" s="137"/>
      <c r="J601" s="137"/>
      <c r="K601" s="137"/>
      <c r="L601" s="137"/>
      <c r="M601" s="137"/>
      <c r="N601" s="137"/>
      <c r="O601" s="137"/>
      <c r="P601" s="137"/>
      <c r="Q601" s="137"/>
      <c r="R601" s="137"/>
      <c r="S601" s="137"/>
      <c r="T601" s="209"/>
      <c r="U601" s="137"/>
      <c r="V601" s="137"/>
      <c r="W601" s="137"/>
      <c r="X601" s="137"/>
      <c r="Y601" s="137"/>
      <c r="Z601" s="137"/>
      <c r="AA601" s="137"/>
      <c r="AB601" s="137"/>
      <c r="AC601" s="137"/>
      <c r="AD601" s="137"/>
      <c r="AE601" s="137"/>
      <c r="AF601" s="137"/>
      <c r="AG601" s="137"/>
    </row>
    <row r="602" spans="1:33">
      <c r="A602" s="1"/>
      <c r="B602" s="126"/>
      <c r="C602" s="213" t="s">
        <v>633</v>
      </c>
      <c r="D602" s="198"/>
      <c r="E602" s="137"/>
      <c r="F602" s="137"/>
      <c r="G602" s="137"/>
      <c r="H602" s="137"/>
      <c r="I602" s="137"/>
      <c r="J602" s="137"/>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row>
    <row r="603" spans="1:33" ht="13.5" thickBot="1">
      <c r="A603" s="1"/>
      <c r="B603" s="126"/>
      <c r="C603" s="213" t="s">
        <v>634</v>
      </c>
      <c r="D603" s="199"/>
      <c r="E603" s="137"/>
      <c r="F603" s="137"/>
      <c r="G603" s="137"/>
      <c r="H603" s="137"/>
      <c r="I603" s="137"/>
      <c r="J603" s="137"/>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row>
    <row r="604" spans="1:33" ht="13.5" hidden="1" thickBot="1">
      <c r="A604" s="1"/>
      <c r="B604" s="126"/>
      <c r="C604" s="127"/>
      <c r="D604" s="203" t="str">
        <f t="shared" ref="D604:AG604" si="320">IF(COUNTIF(D601:D603,"C")&gt;=1,"A",IF(COUNTIF(D601:D603,"C")&gt;0,"P"," "))</f>
        <v xml:space="preserve"> </v>
      </c>
      <c r="E604" s="203" t="str">
        <f t="shared" si="320"/>
        <v xml:space="preserve"> </v>
      </c>
      <c r="F604" s="203" t="str">
        <f t="shared" ref="F604:S604" si="321">IF(COUNTIF(F601:F603,"C")&gt;=1,"A",IF(COUNTIF(F601:F603,"C")&gt;0,"P"," "))</f>
        <v xml:space="preserve"> </v>
      </c>
      <c r="G604" s="188" t="str">
        <f t="shared" si="321"/>
        <v xml:space="preserve"> </v>
      </c>
      <c r="H604" s="188" t="str">
        <f t="shared" si="321"/>
        <v xml:space="preserve"> </v>
      </c>
      <c r="I604" s="188" t="str">
        <f t="shared" si="321"/>
        <v xml:space="preserve"> </v>
      </c>
      <c r="J604" s="188" t="str">
        <f t="shared" si="321"/>
        <v xml:space="preserve"> </v>
      </c>
      <c r="K604" s="188" t="str">
        <f t="shared" si="321"/>
        <v xml:space="preserve"> </v>
      </c>
      <c r="L604" s="188" t="str">
        <f t="shared" si="321"/>
        <v xml:space="preserve"> </v>
      </c>
      <c r="M604" s="188" t="str">
        <f t="shared" si="321"/>
        <v xml:space="preserve"> </v>
      </c>
      <c r="N604" s="188" t="str">
        <f t="shared" si="321"/>
        <v xml:space="preserve"> </v>
      </c>
      <c r="O604" s="188" t="str">
        <f t="shared" si="321"/>
        <v xml:space="preserve"> </v>
      </c>
      <c r="P604" s="188" t="str">
        <f t="shared" si="321"/>
        <v xml:space="preserve"> </v>
      </c>
      <c r="Q604" s="188" t="str">
        <f t="shared" si="321"/>
        <v xml:space="preserve"> </v>
      </c>
      <c r="R604" s="188" t="str">
        <f t="shared" si="321"/>
        <v xml:space="preserve"> </v>
      </c>
      <c r="S604" s="188" t="str">
        <f t="shared" si="321"/>
        <v xml:space="preserve"> </v>
      </c>
      <c r="T604" s="203" t="str">
        <f t="shared" si="320"/>
        <v xml:space="preserve"> </v>
      </c>
      <c r="U604" s="188" t="str">
        <f t="shared" si="320"/>
        <v xml:space="preserve"> </v>
      </c>
      <c r="V604" s="188" t="str">
        <f t="shared" si="320"/>
        <v xml:space="preserve"> </v>
      </c>
      <c r="W604" s="188" t="str">
        <f t="shared" si="320"/>
        <v xml:space="preserve"> </v>
      </c>
      <c r="X604" s="188" t="str">
        <f t="shared" si="320"/>
        <v xml:space="preserve"> </v>
      </c>
      <c r="Y604" s="188" t="str">
        <f t="shared" si="320"/>
        <v xml:space="preserve"> </v>
      </c>
      <c r="Z604" s="188" t="str">
        <f t="shared" si="320"/>
        <v xml:space="preserve"> </v>
      </c>
      <c r="AA604" s="188" t="str">
        <f t="shared" si="320"/>
        <v xml:space="preserve"> </v>
      </c>
      <c r="AB604" s="188" t="str">
        <f t="shared" si="320"/>
        <v xml:space="preserve"> </v>
      </c>
      <c r="AC604" s="188" t="str">
        <f t="shared" si="320"/>
        <v xml:space="preserve"> </v>
      </c>
      <c r="AD604" s="188" t="str">
        <f t="shared" si="320"/>
        <v xml:space="preserve"> </v>
      </c>
      <c r="AE604" s="188" t="str">
        <f t="shared" si="320"/>
        <v xml:space="preserve"> </v>
      </c>
      <c r="AF604" s="188" t="str">
        <f t="shared" si="320"/>
        <v xml:space="preserve"> </v>
      </c>
      <c r="AG604" s="188" t="str">
        <f t="shared" si="320"/>
        <v xml:space="preserve"> </v>
      </c>
    </row>
    <row r="605" spans="1:33" ht="13.5" thickBot="1">
      <c r="A605" s="1"/>
      <c r="B605" s="117"/>
      <c r="C605" s="44" t="s">
        <v>117</v>
      </c>
      <c r="D605" s="195" t="str">
        <f>IF(COUNTIF(D588:D604,"A")&gt;4,"C",IF(COUNTIF(D588:D604,"A")&gt;0,"P"," "))</f>
        <v xml:space="preserve"> </v>
      </c>
      <c r="E605" s="195" t="str">
        <f>IF(COUNTIF(E588:E604,"A")&gt;4,"C",IF(COUNTIF(E588:E604,"A")&gt;0,"P"," "))</f>
        <v xml:space="preserve"> </v>
      </c>
      <c r="F605" s="195" t="str">
        <f t="shared" ref="F605:S605" si="322">IF(COUNTIF(F588:F604,"A")&gt;4,"C",IF(COUNTIF(F588:F604,"A")&gt;0,"P"," "))</f>
        <v xml:space="preserve"> </v>
      </c>
      <c r="G605" s="195" t="str">
        <f t="shared" si="322"/>
        <v xml:space="preserve"> </v>
      </c>
      <c r="H605" s="195" t="str">
        <f t="shared" si="322"/>
        <v xml:space="preserve"> </v>
      </c>
      <c r="I605" s="195" t="str">
        <f t="shared" si="322"/>
        <v xml:space="preserve"> </v>
      </c>
      <c r="J605" s="195" t="str">
        <f t="shared" si="322"/>
        <v xml:space="preserve"> </v>
      </c>
      <c r="K605" s="195" t="str">
        <f t="shared" si="322"/>
        <v xml:space="preserve"> </v>
      </c>
      <c r="L605" s="195" t="str">
        <f t="shared" si="322"/>
        <v xml:space="preserve"> </v>
      </c>
      <c r="M605" s="195" t="str">
        <f t="shared" si="322"/>
        <v xml:space="preserve"> </v>
      </c>
      <c r="N605" s="195" t="str">
        <f t="shared" si="322"/>
        <v xml:space="preserve"> </v>
      </c>
      <c r="O605" s="195" t="str">
        <f t="shared" si="322"/>
        <v xml:space="preserve"> </v>
      </c>
      <c r="P605" s="195" t="str">
        <f t="shared" si="322"/>
        <v xml:space="preserve"> </v>
      </c>
      <c r="Q605" s="195" t="str">
        <f t="shared" si="322"/>
        <v xml:space="preserve"> </v>
      </c>
      <c r="R605" s="195" t="str">
        <f t="shared" si="322"/>
        <v xml:space="preserve"> </v>
      </c>
      <c r="S605" s="195" t="str">
        <f t="shared" si="322"/>
        <v xml:space="preserve"> </v>
      </c>
      <c r="T605" s="195" t="str">
        <f t="shared" ref="T605:AG605" si="323">IF(COUNTIF(T588:T604,"A")&gt;4,"C",IF(COUNTIF(T588:T604,"A")&gt;0,"P"," "))</f>
        <v xml:space="preserve"> </v>
      </c>
      <c r="U605" s="195" t="str">
        <f t="shared" si="323"/>
        <v xml:space="preserve"> </v>
      </c>
      <c r="V605" s="195" t="str">
        <f t="shared" si="323"/>
        <v xml:space="preserve"> </v>
      </c>
      <c r="W605" s="195" t="str">
        <f t="shared" si="323"/>
        <v xml:space="preserve"> </v>
      </c>
      <c r="X605" s="195" t="str">
        <f t="shared" si="323"/>
        <v xml:space="preserve"> </v>
      </c>
      <c r="Y605" s="195" t="str">
        <f t="shared" si="323"/>
        <v xml:space="preserve"> </v>
      </c>
      <c r="Z605" s="195" t="str">
        <f t="shared" si="323"/>
        <v xml:space="preserve"> </v>
      </c>
      <c r="AA605" s="195" t="str">
        <f t="shared" si="323"/>
        <v xml:space="preserve"> </v>
      </c>
      <c r="AB605" s="195" t="str">
        <f t="shared" si="323"/>
        <v xml:space="preserve"> </v>
      </c>
      <c r="AC605" s="195" t="str">
        <f t="shared" si="323"/>
        <v xml:space="preserve"> </v>
      </c>
      <c r="AD605" s="195" t="str">
        <f t="shared" si="323"/>
        <v xml:space="preserve"> </v>
      </c>
      <c r="AE605" s="195" t="str">
        <f t="shared" si="323"/>
        <v xml:space="preserve"> </v>
      </c>
      <c r="AF605" s="195" t="str">
        <f t="shared" si="323"/>
        <v xml:space="preserve"> </v>
      </c>
      <c r="AG605" s="195" t="str">
        <f t="shared" si="323"/>
        <v xml:space="preserve"> </v>
      </c>
    </row>
    <row r="606" spans="1:33" ht="15">
      <c r="A606" s="1"/>
      <c r="B606" s="120" t="s">
        <v>635</v>
      </c>
      <c r="C606" s="121"/>
      <c r="D606" s="422"/>
      <c r="E606" s="422"/>
      <c r="F606" s="422"/>
      <c r="G606" s="422"/>
      <c r="H606" s="422"/>
      <c r="I606" s="422"/>
      <c r="J606" s="422"/>
      <c r="K606" s="422"/>
      <c r="L606" s="422"/>
      <c r="M606" s="422"/>
      <c r="N606" s="422"/>
      <c r="O606" s="422"/>
      <c r="P606" s="422"/>
      <c r="Q606" s="422"/>
      <c r="R606" s="422"/>
      <c r="S606" s="422"/>
      <c r="T606" s="422"/>
      <c r="U606" s="422"/>
      <c r="V606" s="422"/>
      <c r="W606" s="422"/>
      <c r="X606" s="422"/>
      <c r="Y606" s="422"/>
      <c r="Z606" s="422"/>
      <c r="AA606" s="422"/>
      <c r="AB606" s="422"/>
      <c r="AC606" s="422"/>
      <c r="AD606" s="422"/>
      <c r="AE606" s="422"/>
      <c r="AF606" s="422"/>
      <c r="AG606" s="422"/>
    </row>
    <row r="607" spans="1:33">
      <c r="A607"/>
      <c r="B607" s="61">
        <v>1</v>
      </c>
      <c r="C607" s="122" t="s">
        <v>636</v>
      </c>
      <c r="D607" s="196"/>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row>
    <row r="608" spans="1:33">
      <c r="A608" s="1"/>
      <c r="B608" s="123"/>
      <c r="C608" s="212" t="s">
        <v>637</v>
      </c>
      <c r="D608" s="198"/>
      <c r="E608" s="137"/>
      <c r="F608" s="137"/>
      <c r="G608" s="137"/>
      <c r="H608" s="137"/>
      <c r="I608" s="137"/>
      <c r="J608" s="137"/>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37"/>
    </row>
    <row r="609" spans="1:33">
      <c r="A609" s="1"/>
      <c r="B609" s="123"/>
      <c r="C609" s="212" t="s">
        <v>638</v>
      </c>
      <c r="D609" s="198"/>
      <c r="E609" s="137"/>
      <c r="F609" s="137"/>
      <c r="G609" s="137"/>
      <c r="H609" s="137"/>
      <c r="I609" s="137"/>
      <c r="J609" s="137"/>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row>
    <row r="610" spans="1:33">
      <c r="A610" s="1"/>
      <c r="B610" s="123"/>
      <c r="C610" s="212" t="s">
        <v>639</v>
      </c>
      <c r="D610" s="199"/>
      <c r="E610" s="137"/>
      <c r="F610" s="137"/>
      <c r="G610" s="137"/>
      <c r="H610" s="137"/>
      <c r="I610" s="137"/>
      <c r="J610" s="137"/>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row>
    <row r="611" spans="1:33">
      <c r="A611" s="1"/>
      <c r="B611" s="61">
        <v>2</v>
      </c>
      <c r="C611" s="124" t="s">
        <v>640</v>
      </c>
      <c r="D611" s="188" t="str">
        <f t="shared" ref="D611:AG611" si="324">IF(COUNTIF(D608:D610,"C")&gt;=1,"A",IF(COUNTIF(D608:D610,"C")&gt;0,"P"," "))</f>
        <v xml:space="preserve"> </v>
      </c>
      <c r="E611" s="188" t="str">
        <f t="shared" si="324"/>
        <v xml:space="preserve"> </v>
      </c>
      <c r="F611" s="188" t="str">
        <f t="shared" ref="F611:S611" si="325">IF(COUNTIF(F608:F610,"C")&gt;=1,"A",IF(COUNTIF(F608:F610,"C")&gt;0,"P"," "))</f>
        <v xml:space="preserve"> </v>
      </c>
      <c r="G611" s="188" t="str">
        <f t="shared" si="325"/>
        <v xml:space="preserve"> </v>
      </c>
      <c r="H611" s="188" t="str">
        <f t="shared" si="325"/>
        <v xml:space="preserve"> </v>
      </c>
      <c r="I611" s="188" t="str">
        <f t="shared" si="325"/>
        <v xml:space="preserve"> </v>
      </c>
      <c r="J611" s="188" t="str">
        <f t="shared" si="325"/>
        <v xml:space="preserve"> </v>
      </c>
      <c r="K611" s="188" t="str">
        <f t="shared" si="325"/>
        <v xml:space="preserve"> </v>
      </c>
      <c r="L611" s="188" t="str">
        <f t="shared" si="325"/>
        <v xml:space="preserve"> </v>
      </c>
      <c r="M611" s="188" t="str">
        <f t="shared" si="325"/>
        <v xml:space="preserve"> </v>
      </c>
      <c r="N611" s="188" t="str">
        <f t="shared" si="325"/>
        <v xml:space="preserve"> </v>
      </c>
      <c r="O611" s="188" t="str">
        <f t="shared" si="325"/>
        <v xml:space="preserve"> </v>
      </c>
      <c r="P611" s="188" t="str">
        <f t="shared" si="325"/>
        <v xml:space="preserve"> </v>
      </c>
      <c r="Q611" s="188" t="str">
        <f t="shared" si="325"/>
        <v xml:space="preserve"> </v>
      </c>
      <c r="R611" s="188" t="str">
        <f t="shared" si="325"/>
        <v xml:space="preserve"> </v>
      </c>
      <c r="S611" s="188" t="str">
        <f t="shared" si="325"/>
        <v xml:space="preserve"> </v>
      </c>
      <c r="T611" s="188" t="str">
        <f t="shared" si="324"/>
        <v xml:space="preserve"> </v>
      </c>
      <c r="U611" s="188" t="str">
        <f t="shared" si="324"/>
        <v xml:space="preserve"> </v>
      </c>
      <c r="V611" s="188" t="str">
        <f t="shared" si="324"/>
        <v xml:space="preserve"> </v>
      </c>
      <c r="W611" s="188" t="str">
        <f t="shared" si="324"/>
        <v xml:space="preserve"> </v>
      </c>
      <c r="X611" s="188" t="str">
        <f t="shared" si="324"/>
        <v xml:space="preserve"> </v>
      </c>
      <c r="Y611" s="188" t="str">
        <f t="shared" si="324"/>
        <v xml:space="preserve"> </v>
      </c>
      <c r="Z611" s="188" t="str">
        <f t="shared" si="324"/>
        <v xml:space="preserve"> </v>
      </c>
      <c r="AA611" s="188" t="str">
        <f t="shared" si="324"/>
        <v xml:space="preserve"> </v>
      </c>
      <c r="AB611" s="188" t="str">
        <f t="shared" si="324"/>
        <v xml:space="preserve"> </v>
      </c>
      <c r="AC611" s="188" t="str">
        <f t="shared" si="324"/>
        <v xml:space="preserve"> </v>
      </c>
      <c r="AD611" s="188" t="str">
        <f t="shared" si="324"/>
        <v xml:space="preserve"> </v>
      </c>
      <c r="AE611" s="188" t="str">
        <f t="shared" si="324"/>
        <v xml:space="preserve"> </v>
      </c>
      <c r="AF611" s="188" t="str">
        <f t="shared" si="324"/>
        <v xml:space="preserve"> </v>
      </c>
      <c r="AG611" s="188" t="str">
        <f t="shared" si="324"/>
        <v xml:space="preserve"> </v>
      </c>
    </row>
    <row r="612" spans="1:33">
      <c r="A612" s="1"/>
      <c r="B612" s="123"/>
      <c r="C612" s="212" t="s">
        <v>641</v>
      </c>
      <c r="D612" s="200"/>
      <c r="E612" s="137"/>
      <c r="F612" s="137"/>
      <c r="G612" s="137"/>
      <c r="H612" s="137"/>
      <c r="I612" s="137"/>
      <c r="J612" s="137"/>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row>
    <row r="613" spans="1:33">
      <c r="A613" s="1"/>
      <c r="B613" s="123"/>
      <c r="C613" s="212" t="s">
        <v>642</v>
      </c>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row>
    <row r="614" spans="1:33">
      <c r="A614" s="1"/>
      <c r="B614" s="123"/>
      <c r="C614" s="212" t="s">
        <v>1161</v>
      </c>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row>
    <row r="615" spans="1:33">
      <c r="A615" s="1"/>
      <c r="B615" s="61">
        <v>3</v>
      </c>
      <c r="C615" s="124" t="s">
        <v>643</v>
      </c>
      <c r="D615" s="188" t="str">
        <f t="shared" ref="D615:AG615" si="326">IF(COUNTIF(D612:D614,"C")&gt;=1,"A",IF(COUNTIF(D612:D614,"C")&gt;0,"P"," "))</f>
        <v xml:space="preserve"> </v>
      </c>
      <c r="E615" s="188" t="str">
        <f t="shared" si="326"/>
        <v xml:space="preserve"> </v>
      </c>
      <c r="F615" s="188" t="str">
        <f t="shared" ref="F615:S615" si="327">IF(COUNTIF(F612:F614,"C")&gt;=1,"A",IF(COUNTIF(F612:F614,"C")&gt;0,"P"," "))</f>
        <v xml:space="preserve"> </v>
      </c>
      <c r="G615" s="188" t="str">
        <f t="shared" si="327"/>
        <v xml:space="preserve"> </v>
      </c>
      <c r="H615" s="188" t="str">
        <f t="shared" si="327"/>
        <v xml:space="preserve"> </v>
      </c>
      <c r="I615" s="188" t="str">
        <f t="shared" si="327"/>
        <v xml:space="preserve"> </v>
      </c>
      <c r="J615" s="188" t="str">
        <f t="shared" si="327"/>
        <v xml:space="preserve"> </v>
      </c>
      <c r="K615" s="188" t="str">
        <f t="shared" si="327"/>
        <v xml:space="preserve"> </v>
      </c>
      <c r="L615" s="188" t="str">
        <f t="shared" si="327"/>
        <v xml:space="preserve"> </v>
      </c>
      <c r="M615" s="188" t="str">
        <f t="shared" si="327"/>
        <v xml:space="preserve"> </v>
      </c>
      <c r="N615" s="188" t="str">
        <f t="shared" si="327"/>
        <v xml:space="preserve"> </v>
      </c>
      <c r="O615" s="188" t="str">
        <f t="shared" si="327"/>
        <v xml:space="preserve"> </v>
      </c>
      <c r="P615" s="188" t="str">
        <f t="shared" si="327"/>
        <v xml:space="preserve"> </v>
      </c>
      <c r="Q615" s="188" t="str">
        <f t="shared" si="327"/>
        <v xml:space="preserve"> </v>
      </c>
      <c r="R615" s="188" t="str">
        <f t="shared" si="327"/>
        <v xml:space="preserve"> </v>
      </c>
      <c r="S615" s="188" t="str">
        <f t="shared" si="327"/>
        <v xml:space="preserve"> </v>
      </c>
      <c r="T615" s="188" t="str">
        <f t="shared" si="326"/>
        <v xml:space="preserve"> </v>
      </c>
      <c r="U615" s="188" t="str">
        <f t="shared" si="326"/>
        <v xml:space="preserve"> </v>
      </c>
      <c r="V615" s="188" t="str">
        <f t="shared" si="326"/>
        <v xml:space="preserve"> </v>
      </c>
      <c r="W615" s="188" t="str">
        <f t="shared" si="326"/>
        <v xml:space="preserve"> </v>
      </c>
      <c r="X615" s="188" t="str">
        <f t="shared" si="326"/>
        <v xml:space="preserve"> </v>
      </c>
      <c r="Y615" s="188" t="str">
        <f t="shared" si="326"/>
        <v xml:space="preserve"> </v>
      </c>
      <c r="Z615" s="188" t="str">
        <f t="shared" si="326"/>
        <v xml:space="preserve"> </v>
      </c>
      <c r="AA615" s="188" t="str">
        <f t="shared" si="326"/>
        <v xml:space="preserve"> </v>
      </c>
      <c r="AB615" s="188" t="str">
        <f t="shared" si="326"/>
        <v xml:space="preserve"> </v>
      </c>
      <c r="AC615" s="188" t="str">
        <f t="shared" si="326"/>
        <v xml:space="preserve"> </v>
      </c>
      <c r="AD615" s="188" t="str">
        <f t="shared" si="326"/>
        <v xml:space="preserve"> </v>
      </c>
      <c r="AE615" s="188" t="str">
        <f t="shared" si="326"/>
        <v xml:space="preserve"> </v>
      </c>
      <c r="AF615" s="188" t="str">
        <f t="shared" si="326"/>
        <v xml:space="preserve"> </v>
      </c>
      <c r="AG615" s="188" t="str">
        <f t="shared" si="326"/>
        <v xml:space="preserve"> </v>
      </c>
    </row>
    <row r="616" spans="1:33">
      <c r="A616" s="1"/>
      <c r="B616" s="123"/>
      <c r="C616" s="212" t="s">
        <v>644</v>
      </c>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37"/>
    </row>
    <row r="617" spans="1:33">
      <c r="A617" s="1"/>
      <c r="B617" s="123"/>
      <c r="C617" s="212" t="s">
        <v>645</v>
      </c>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row>
    <row r="618" spans="1:33">
      <c r="A618" s="1"/>
      <c r="B618" s="123"/>
      <c r="C618" s="212" t="s">
        <v>646</v>
      </c>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37"/>
    </row>
    <row r="619" spans="1:33">
      <c r="A619" s="1"/>
      <c r="B619" s="61">
        <v>4</v>
      </c>
      <c r="C619" s="124" t="s">
        <v>647</v>
      </c>
      <c r="D619" s="188" t="str">
        <f t="shared" ref="D619:AG619" si="328">IF(COUNTIF(D616:D618,"C")&gt;=1,"A",IF(COUNTIF(D616:D618,"C")&gt;0,"P"," "))</f>
        <v xml:space="preserve"> </v>
      </c>
      <c r="E619" s="188" t="str">
        <f t="shared" si="328"/>
        <v xml:space="preserve"> </v>
      </c>
      <c r="F619" s="188" t="str">
        <f t="shared" ref="F619:S619" si="329">IF(COUNTIF(F616:F618,"C")&gt;=1,"A",IF(COUNTIF(F616:F618,"C")&gt;0,"P"," "))</f>
        <v xml:space="preserve"> </v>
      </c>
      <c r="G619" s="188" t="str">
        <f t="shared" si="329"/>
        <v xml:space="preserve"> </v>
      </c>
      <c r="H619" s="188" t="str">
        <f t="shared" si="329"/>
        <v xml:space="preserve"> </v>
      </c>
      <c r="I619" s="188" t="str">
        <f t="shared" si="329"/>
        <v xml:space="preserve"> </v>
      </c>
      <c r="J619" s="188" t="str">
        <f t="shared" si="329"/>
        <v xml:space="preserve"> </v>
      </c>
      <c r="K619" s="188" t="str">
        <f t="shared" si="329"/>
        <v xml:space="preserve"> </v>
      </c>
      <c r="L619" s="188" t="str">
        <f t="shared" si="329"/>
        <v xml:space="preserve"> </v>
      </c>
      <c r="M619" s="188" t="str">
        <f t="shared" si="329"/>
        <v xml:space="preserve"> </v>
      </c>
      <c r="N619" s="188" t="str">
        <f t="shared" si="329"/>
        <v xml:space="preserve"> </v>
      </c>
      <c r="O619" s="188" t="str">
        <f t="shared" si="329"/>
        <v xml:space="preserve"> </v>
      </c>
      <c r="P619" s="188" t="str">
        <f t="shared" si="329"/>
        <v xml:space="preserve"> </v>
      </c>
      <c r="Q619" s="188" t="str">
        <f t="shared" si="329"/>
        <v xml:space="preserve"> </v>
      </c>
      <c r="R619" s="188" t="str">
        <f t="shared" si="329"/>
        <v xml:space="preserve"> </v>
      </c>
      <c r="S619" s="188" t="str">
        <f t="shared" si="329"/>
        <v xml:space="preserve"> </v>
      </c>
      <c r="T619" s="188" t="str">
        <f t="shared" si="328"/>
        <v xml:space="preserve"> </v>
      </c>
      <c r="U619" s="188" t="str">
        <f t="shared" si="328"/>
        <v xml:space="preserve"> </v>
      </c>
      <c r="V619" s="188" t="str">
        <f t="shared" si="328"/>
        <v xml:space="preserve"> </v>
      </c>
      <c r="W619" s="188" t="str">
        <f t="shared" si="328"/>
        <v xml:space="preserve"> </v>
      </c>
      <c r="X619" s="188" t="str">
        <f t="shared" si="328"/>
        <v xml:space="preserve"> </v>
      </c>
      <c r="Y619" s="188" t="str">
        <f t="shared" si="328"/>
        <v xml:space="preserve"> </v>
      </c>
      <c r="Z619" s="188" t="str">
        <f t="shared" si="328"/>
        <v xml:space="preserve"> </v>
      </c>
      <c r="AA619" s="188" t="str">
        <f t="shared" si="328"/>
        <v xml:space="preserve"> </v>
      </c>
      <c r="AB619" s="188" t="str">
        <f t="shared" si="328"/>
        <v xml:space="preserve"> </v>
      </c>
      <c r="AC619" s="188" t="str">
        <f t="shared" si="328"/>
        <v xml:space="preserve"> </v>
      </c>
      <c r="AD619" s="188" t="str">
        <f t="shared" si="328"/>
        <v xml:space="preserve"> </v>
      </c>
      <c r="AE619" s="188" t="str">
        <f t="shared" si="328"/>
        <v xml:space="preserve"> </v>
      </c>
      <c r="AF619" s="188" t="str">
        <f t="shared" si="328"/>
        <v xml:space="preserve"> </v>
      </c>
      <c r="AG619" s="188" t="str">
        <f t="shared" si="328"/>
        <v xml:space="preserve"> </v>
      </c>
    </row>
    <row r="620" spans="1:33">
      <c r="A620" s="1"/>
      <c r="B620" s="123"/>
      <c r="C620" s="212" t="s">
        <v>648</v>
      </c>
      <c r="D620" s="137"/>
      <c r="E620" s="137"/>
      <c r="F620" s="137"/>
      <c r="G620" s="137"/>
      <c r="H620" s="137"/>
      <c r="I620" s="137"/>
      <c r="J620" s="137"/>
      <c r="K620" s="137"/>
      <c r="L620" s="137"/>
      <c r="M620" s="137"/>
      <c r="N620" s="137"/>
      <c r="O620" s="137"/>
      <c r="P620" s="137"/>
      <c r="Q620" s="137"/>
      <c r="R620" s="137"/>
      <c r="S620" s="201"/>
      <c r="T620" s="137"/>
      <c r="U620" s="137"/>
      <c r="V620" s="137"/>
      <c r="W620" s="137"/>
      <c r="X620" s="137"/>
      <c r="Y620" s="137"/>
      <c r="Z620" s="137"/>
      <c r="AA620" s="137"/>
      <c r="AB620" s="137"/>
      <c r="AC620" s="137"/>
      <c r="AD620" s="137"/>
      <c r="AE620" s="137"/>
      <c r="AF620" s="137"/>
      <c r="AG620" s="201"/>
    </row>
    <row r="621" spans="1:33">
      <c r="A621" s="1"/>
      <c r="B621" s="123"/>
      <c r="C621" s="212" t="s">
        <v>649</v>
      </c>
      <c r="D621" s="137"/>
      <c r="E621" s="137"/>
      <c r="F621" s="137"/>
      <c r="G621" s="137"/>
      <c r="H621" s="137"/>
      <c r="I621" s="137"/>
      <c r="J621" s="137"/>
      <c r="K621" s="137"/>
      <c r="L621" s="137"/>
      <c r="M621" s="137"/>
      <c r="N621" s="137"/>
      <c r="O621" s="137"/>
      <c r="P621" s="137"/>
      <c r="Q621" s="137"/>
      <c r="R621" s="137"/>
      <c r="S621" s="201"/>
      <c r="T621" s="137"/>
      <c r="U621" s="137"/>
      <c r="V621" s="137"/>
      <c r="W621" s="137"/>
      <c r="X621" s="137"/>
      <c r="Y621" s="137"/>
      <c r="Z621" s="137"/>
      <c r="AA621" s="137"/>
      <c r="AB621" s="137"/>
      <c r="AC621" s="137"/>
      <c r="AD621" s="137"/>
      <c r="AE621" s="137"/>
      <c r="AF621" s="137"/>
      <c r="AG621" s="201"/>
    </row>
    <row r="622" spans="1:33">
      <c r="A622" s="1"/>
      <c r="B622" s="123"/>
      <c r="C622" s="212" t="s">
        <v>650</v>
      </c>
      <c r="D622" s="137"/>
      <c r="E622" s="137"/>
      <c r="F622" s="137"/>
      <c r="G622" s="137"/>
      <c r="H622" s="137"/>
      <c r="I622" s="137"/>
      <c r="J622" s="137"/>
      <c r="K622" s="137"/>
      <c r="L622" s="137"/>
      <c r="M622" s="137"/>
      <c r="N622" s="137"/>
      <c r="O622" s="137"/>
      <c r="P622" s="137"/>
      <c r="Q622" s="137"/>
      <c r="R622" s="137"/>
      <c r="S622" s="201"/>
      <c r="T622" s="137"/>
      <c r="U622" s="137"/>
      <c r="V622" s="137"/>
      <c r="W622" s="137"/>
      <c r="X622" s="137"/>
      <c r="Y622" s="137"/>
      <c r="Z622" s="137"/>
      <c r="AA622" s="137"/>
      <c r="AB622" s="137"/>
      <c r="AC622" s="137"/>
      <c r="AD622" s="137"/>
      <c r="AE622" s="137"/>
      <c r="AF622" s="137"/>
      <c r="AG622" s="201"/>
    </row>
    <row r="623" spans="1:33">
      <c r="A623" s="1"/>
      <c r="B623" s="61">
        <v>5</v>
      </c>
      <c r="C623" s="125" t="s">
        <v>651</v>
      </c>
      <c r="D623" s="188" t="str">
        <f t="shared" ref="D623:AG623" si="330">IF(COUNTIF(D620:D622,"C")&gt;=1,"A",IF(COUNTIF(D620:D622,"C")&gt;0,"P"," "))</f>
        <v xml:space="preserve"> </v>
      </c>
      <c r="E623" s="188" t="str">
        <f t="shared" si="330"/>
        <v xml:space="preserve"> </v>
      </c>
      <c r="F623" s="188" t="str">
        <f t="shared" ref="F623:S623" si="331">IF(COUNTIF(F620:F622,"C")&gt;=1,"A",IF(COUNTIF(F620:F622,"C")&gt;0,"P"," "))</f>
        <v xml:space="preserve"> </v>
      </c>
      <c r="G623" s="188" t="str">
        <f t="shared" si="331"/>
        <v xml:space="preserve"> </v>
      </c>
      <c r="H623" s="188" t="str">
        <f t="shared" si="331"/>
        <v xml:space="preserve"> </v>
      </c>
      <c r="I623" s="188" t="str">
        <f t="shared" si="331"/>
        <v xml:space="preserve"> </v>
      </c>
      <c r="J623" s="188" t="str">
        <f t="shared" si="331"/>
        <v xml:space="preserve"> </v>
      </c>
      <c r="K623" s="188" t="str">
        <f t="shared" si="331"/>
        <v xml:space="preserve"> </v>
      </c>
      <c r="L623" s="188" t="str">
        <f t="shared" si="331"/>
        <v xml:space="preserve"> </v>
      </c>
      <c r="M623" s="188" t="str">
        <f t="shared" si="331"/>
        <v xml:space="preserve"> </v>
      </c>
      <c r="N623" s="188" t="str">
        <f t="shared" si="331"/>
        <v xml:space="preserve"> </v>
      </c>
      <c r="O623" s="188" t="str">
        <f t="shared" si="331"/>
        <v xml:space="preserve"> </v>
      </c>
      <c r="P623" s="188" t="str">
        <f t="shared" si="331"/>
        <v xml:space="preserve"> </v>
      </c>
      <c r="Q623" s="188" t="str">
        <f t="shared" si="331"/>
        <v xml:space="preserve"> </v>
      </c>
      <c r="R623" s="188" t="str">
        <f t="shared" si="331"/>
        <v xml:space="preserve"> </v>
      </c>
      <c r="S623" s="188" t="str">
        <f t="shared" si="331"/>
        <v xml:space="preserve"> </v>
      </c>
      <c r="T623" s="188" t="str">
        <f t="shared" si="330"/>
        <v xml:space="preserve"> </v>
      </c>
      <c r="U623" s="188" t="str">
        <f t="shared" si="330"/>
        <v xml:space="preserve"> </v>
      </c>
      <c r="V623" s="188" t="str">
        <f t="shared" si="330"/>
        <v xml:space="preserve"> </v>
      </c>
      <c r="W623" s="188" t="str">
        <f t="shared" si="330"/>
        <v xml:space="preserve"> </v>
      </c>
      <c r="X623" s="188" t="str">
        <f t="shared" si="330"/>
        <v xml:space="preserve"> </v>
      </c>
      <c r="Y623" s="188" t="str">
        <f t="shared" si="330"/>
        <v xml:space="preserve"> </v>
      </c>
      <c r="Z623" s="188" t="str">
        <f t="shared" si="330"/>
        <v xml:space="preserve"> </v>
      </c>
      <c r="AA623" s="188" t="str">
        <f t="shared" si="330"/>
        <v xml:space="preserve"> </v>
      </c>
      <c r="AB623" s="188" t="str">
        <f t="shared" si="330"/>
        <v xml:space="preserve"> </v>
      </c>
      <c r="AC623" s="188" t="str">
        <f t="shared" si="330"/>
        <v xml:space="preserve"> </v>
      </c>
      <c r="AD623" s="188" t="str">
        <f t="shared" si="330"/>
        <v xml:space="preserve"> </v>
      </c>
      <c r="AE623" s="188" t="str">
        <f t="shared" si="330"/>
        <v xml:space="preserve"> </v>
      </c>
      <c r="AF623" s="188" t="str">
        <f t="shared" si="330"/>
        <v xml:space="preserve"> </v>
      </c>
      <c r="AG623" s="188" t="str">
        <f t="shared" si="330"/>
        <v xml:space="preserve"> </v>
      </c>
    </row>
    <row r="624" spans="1:33">
      <c r="A624" s="1"/>
      <c r="B624" s="126"/>
      <c r="C624" s="213" t="s">
        <v>652</v>
      </c>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row>
    <row r="625" spans="1:33">
      <c r="A625" s="1"/>
      <c r="B625" s="126"/>
      <c r="C625" s="213" t="s">
        <v>653</v>
      </c>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row>
    <row r="626" spans="1:33" ht="13.5" thickBot="1">
      <c r="A626" s="1"/>
      <c r="B626" s="126"/>
      <c r="C626" s="213" t="s">
        <v>654</v>
      </c>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c r="AA626" s="201"/>
      <c r="AB626" s="201"/>
      <c r="AC626" s="201"/>
      <c r="AD626" s="201"/>
      <c r="AE626" s="201"/>
      <c r="AF626" s="201"/>
      <c r="AG626" s="201"/>
    </row>
    <row r="627" spans="1:33" ht="13.5" hidden="1" thickBot="1">
      <c r="A627" s="1"/>
      <c r="B627" s="126"/>
      <c r="C627" s="127"/>
      <c r="D627" s="188" t="str">
        <f t="shared" ref="D627:AG627" si="332">IF(COUNTIF(D624:D626,"C")&gt;=1,"A",IF(COUNTIF(D624:D626,"C")&gt;0,"P"," "))</f>
        <v xml:space="preserve"> </v>
      </c>
      <c r="E627" s="188" t="str">
        <f t="shared" si="332"/>
        <v xml:space="preserve"> </v>
      </c>
      <c r="F627" s="188" t="str">
        <f t="shared" ref="F627:S627" si="333">IF(COUNTIF(F624:F626,"C")&gt;=1,"A",IF(COUNTIF(F624:F626,"C")&gt;0,"P"," "))</f>
        <v xml:space="preserve"> </v>
      </c>
      <c r="G627" s="188" t="str">
        <f t="shared" si="333"/>
        <v xml:space="preserve"> </v>
      </c>
      <c r="H627" s="188" t="str">
        <f t="shared" si="333"/>
        <v xml:space="preserve"> </v>
      </c>
      <c r="I627" s="188" t="str">
        <f t="shared" si="333"/>
        <v xml:space="preserve"> </v>
      </c>
      <c r="J627" s="188" t="str">
        <f t="shared" si="333"/>
        <v xml:space="preserve"> </v>
      </c>
      <c r="K627" s="188" t="str">
        <f t="shared" si="333"/>
        <v xml:space="preserve"> </v>
      </c>
      <c r="L627" s="188" t="str">
        <f t="shared" si="333"/>
        <v xml:space="preserve"> </v>
      </c>
      <c r="M627" s="188" t="str">
        <f t="shared" si="333"/>
        <v xml:space="preserve"> </v>
      </c>
      <c r="N627" s="188" t="str">
        <f t="shared" si="333"/>
        <v xml:space="preserve"> </v>
      </c>
      <c r="O627" s="188" t="str">
        <f t="shared" si="333"/>
        <v xml:space="preserve"> </v>
      </c>
      <c r="P627" s="188" t="str">
        <f t="shared" si="333"/>
        <v xml:space="preserve"> </v>
      </c>
      <c r="Q627" s="188" t="str">
        <f t="shared" si="333"/>
        <v xml:space="preserve"> </v>
      </c>
      <c r="R627" s="188" t="str">
        <f t="shared" si="333"/>
        <v xml:space="preserve"> </v>
      </c>
      <c r="S627" s="188" t="str">
        <f t="shared" si="333"/>
        <v xml:space="preserve"> </v>
      </c>
      <c r="T627" s="188" t="str">
        <f t="shared" si="332"/>
        <v xml:space="preserve"> </v>
      </c>
      <c r="U627" s="188" t="str">
        <f t="shared" si="332"/>
        <v xml:space="preserve"> </v>
      </c>
      <c r="V627" s="188" t="str">
        <f t="shared" si="332"/>
        <v xml:space="preserve"> </v>
      </c>
      <c r="W627" s="188" t="str">
        <f t="shared" si="332"/>
        <v xml:space="preserve"> </v>
      </c>
      <c r="X627" s="188" t="str">
        <f t="shared" si="332"/>
        <v xml:space="preserve"> </v>
      </c>
      <c r="Y627" s="188" t="str">
        <f t="shared" si="332"/>
        <v xml:space="preserve"> </v>
      </c>
      <c r="Z627" s="188" t="str">
        <f t="shared" si="332"/>
        <v xml:space="preserve"> </v>
      </c>
      <c r="AA627" s="188" t="str">
        <f t="shared" si="332"/>
        <v xml:space="preserve"> </v>
      </c>
      <c r="AB627" s="188" t="str">
        <f t="shared" si="332"/>
        <v xml:space="preserve"> </v>
      </c>
      <c r="AC627" s="188" t="str">
        <f t="shared" si="332"/>
        <v xml:space="preserve"> </v>
      </c>
      <c r="AD627" s="188" t="str">
        <f t="shared" si="332"/>
        <v xml:space="preserve"> </v>
      </c>
      <c r="AE627" s="188" t="str">
        <f t="shared" si="332"/>
        <v xml:space="preserve"> </v>
      </c>
      <c r="AF627" s="188" t="str">
        <f t="shared" si="332"/>
        <v xml:space="preserve"> </v>
      </c>
      <c r="AG627" s="188" t="str">
        <f t="shared" si="332"/>
        <v xml:space="preserve"> </v>
      </c>
    </row>
    <row r="628" spans="1:33" ht="13.5" thickBot="1">
      <c r="A628" s="1"/>
      <c r="B628" s="117"/>
      <c r="C628" s="44" t="s">
        <v>117</v>
      </c>
      <c r="D628" s="195" t="str">
        <f>IF(COUNTIF(D611:D627,"A")&gt;4,"C",IF(COUNTIF(D611:D627,"A")&gt;0,"P"," "))</f>
        <v xml:space="preserve"> </v>
      </c>
      <c r="E628" s="195" t="str">
        <f>IF(COUNTIF(E611:E627,"A")&gt;4,"C",IF(COUNTIF(E611:E627,"A")&gt;0,"P"," "))</f>
        <v xml:space="preserve"> </v>
      </c>
      <c r="F628" s="195" t="str">
        <f t="shared" ref="F628:S628" si="334">IF(COUNTIF(F611:F627,"A")&gt;4,"C",IF(COUNTIF(F611:F627,"A")&gt;0,"P"," "))</f>
        <v xml:space="preserve"> </v>
      </c>
      <c r="G628" s="195" t="str">
        <f t="shared" si="334"/>
        <v xml:space="preserve"> </v>
      </c>
      <c r="H628" s="195" t="str">
        <f t="shared" si="334"/>
        <v xml:space="preserve"> </v>
      </c>
      <c r="I628" s="195" t="str">
        <f t="shared" si="334"/>
        <v xml:space="preserve"> </v>
      </c>
      <c r="J628" s="195" t="str">
        <f t="shared" si="334"/>
        <v xml:space="preserve"> </v>
      </c>
      <c r="K628" s="195" t="str">
        <f t="shared" si="334"/>
        <v xml:space="preserve"> </v>
      </c>
      <c r="L628" s="195" t="str">
        <f t="shared" si="334"/>
        <v xml:space="preserve"> </v>
      </c>
      <c r="M628" s="195" t="str">
        <f t="shared" si="334"/>
        <v xml:space="preserve"> </v>
      </c>
      <c r="N628" s="195" t="str">
        <f t="shared" si="334"/>
        <v xml:space="preserve"> </v>
      </c>
      <c r="O628" s="195" t="str">
        <f t="shared" si="334"/>
        <v xml:space="preserve"> </v>
      </c>
      <c r="P628" s="195" t="str">
        <f t="shared" si="334"/>
        <v xml:space="preserve"> </v>
      </c>
      <c r="Q628" s="195" t="str">
        <f t="shared" si="334"/>
        <v xml:space="preserve"> </v>
      </c>
      <c r="R628" s="195" t="str">
        <f t="shared" si="334"/>
        <v xml:space="preserve"> </v>
      </c>
      <c r="S628" s="195" t="str">
        <f t="shared" si="334"/>
        <v xml:space="preserve"> </v>
      </c>
      <c r="T628" s="195" t="str">
        <f t="shared" ref="T628:AG628" si="335">IF(COUNTIF(T611:T627,"A")&gt;4,"C",IF(COUNTIF(T611:T627,"A")&gt;0,"P"," "))</f>
        <v xml:space="preserve"> </v>
      </c>
      <c r="U628" s="195" t="str">
        <f t="shared" si="335"/>
        <v xml:space="preserve"> </v>
      </c>
      <c r="V628" s="195" t="str">
        <f t="shared" si="335"/>
        <v xml:space="preserve"> </v>
      </c>
      <c r="W628" s="195" t="str">
        <f t="shared" si="335"/>
        <v xml:space="preserve"> </v>
      </c>
      <c r="X628" s="195" t="str">
        <f t="shared" si="335"/>
        <v xml:space="preserve"> </v>
      </c>
      <c r="Y628" s="195" t="str">
        <f t="shared" si="335"/>
        <v xml:space="preserve"> </v>
      </c>
      <c r="Z628" s="195" t="str">
        <f t="shared" si="335"/>
        <v xml:space="preserve"> </v>
      </c>
      <c r="AA628" s="195" t="str">
        <f t="shared" si="335"/>
        <v xml:space="preserve"> </v>
      </c>
      <c r="AB628" s="195" t="str">
        <f t="shared" si="335"/>
        <v xml:space="preserve"> </v>
      </c>
      <c r="AC628" s="195" t="str">
        <f t="shared" si="335"/>
        <v xml:space="preserve"> </v>
      </c>
      <c r="AD628" s="195" t="str">
        <f t="shared" si="335"/>
        <v xml:space="preserve"> </v>
      </c>
      <c r="AE628" s="195" t="str">
        <f t="shared" si="335"/>
        <v xml:space="preserve"> </v>
      </c>
      <c r="AF628" s="195" t="str">
        <f t="shared" si="335"/>
        <v xml:space="preserve"> </v>
      </c>
      <c r="AG628" s="195" t="str">
        <f t="shared" si="335"/>
        <v xml:space="preserve"> </v>
      </c>
    </row>
    <row r="629" spans="1:33" ht="15">
      <c r="B629" s="129" t="s">
        <v>655</v>
      </c>
    </row>
    <row r="630" spans="1:33">
      <c r="A630"/>
      <c r="B630" s="20">
        <v>1</v>
      </c>
      <c r="C630" s="136" t="s">
        <v>656</v>
      </c>
    </row>
    <row r="631" spans="1:33">
      <c r="B631" s="130"/>
      <c r="C631" s="45" t="s">
        <v>657</v>
      </c>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row>
    <row r="632" spans="1:33">
      <c r="B632" s="130"/>
      <c r="C632" s="45" t="s">
        <v>658</v>
      </c>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row>
    <row r="633" spans="1:33">
      <c r="B633" s="130"/>
      <c r="C633" s="45" t="s">
        <v>659</v>
      </c>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row>
    <row r="634" spans="1:33">
      <c r="B634" s="20">
        <v>2</v>
      </c>
      <c r="C634" s="132" t="s">
        <v>660</v>
      </c>
      <c r="D634" s="188" t="str">
        <f t="shared" ref="D634:AG634" si="336">IF(COUNTIF(D631:D633,"C")&gt;=1,"A",IF(COUNTIF(D631:D633,"C")&gt;0,"P"," "))</f>
        <v xml:space="preserve"> </v>
      </c>
      <c r="E634" s="188" t="str">
        <f t="shared" si="336"/>
        <v xml:space="preserve"> </v>
      </c>
      <c r="F634" s="188" t="str">
        <f t="shared" ref="F634:S634" si="337">IF(COUNTIF(F631:F633,"C")&gt;=1,"A",IF(COUNTIF(F631:F633,"C")&gt;0,"P"," "))</f>
        <v xml:space="preserve"> </v>
      </c>
      <c r="G634" s="188" t="str">
        <f t="shared" si="337"/>
        <v xml:space="preserve"> </v>
      </c>
      <c r="H634" s="188" t="str">
        <f t="shared" si="337"/>
        <v xml:space="preserve"> </v>
      </c>
      <c r="I634" s="188" t="str">
        <f t="shared" si="337"/>
        <v xml:space="preserve"> </v>
      </c>
      <c r="J634" s="188" t="str">
        <f t="shared" si="337"/>
        <v xml:space="preserve"> </v>
      </c>
      <c r="K634" s="188" t="str">
        <f t="shared" si="337"/>
        <v xml:space="preserve"> </v>
      </c>
      <c r="L634" s="188" t="str">
        <f t="shared" si="337"/>
        <v xml:space="preserve"> </v>
      </c>
      <c r="M634" s="188" t="str">
        <f t="shared" si="337"/>
        <v xml:space="preserve"> </v>
      </c>
      <c r="N634" s="188" t="str">
        <f t="shared" si="337"/>
        <v xml:space="preserve"> </v>
      </c>
      <c r="O634" s="188" t="str">
        <f t="shared" si="337"/>
        <v xml:space="preserve"> </v>
      </c>
      <c r="P634" s="188" t="str">
        <f t="shared" si="337"/>
        <v xml:space="preserve"> </v>
      </c>
      <c r="Q634" s="188" t="str">
        <f t="shared" si="337"/>
        <v xml:space="preserve"> </v>
      </c>
      <c r="R634" s="188" t="str">
        <f t="shared" si="337"/>
        <v xml:space="preserve"> </v>
      </c>
      <c r="S634" s="188" t="str">
        <f t="shared" si="337"/>
        <v xml:space="preserve"> </v>
      </c>
      <c r="T634" s="188" t="str">
        <f t="shared" si="336"/>
        <v xml:space="preserve"> </v>
      </c>
      <c r="U634" s="188" t="str">
        <f t="shared" si="336"/>
        <v xml:space="preserve"> </v>
      </c>
      <c r="V634" s="188" t="str">
        <f t="shared" si="336"/>
        <v xml:space="preserve"> </v>
      </c>
      <c r="W634" s="188" t="str">
        <f t="shared" si="336"/>
        <v xml:space="preserve"> </v>
      </c>
      <c r="X634" s="188" t="str">
        <f t="shared" si="336"/>
        <v xml:space="preserve"> </v>
      </c>
      <c r="Y634" s="188" t="str">
        <f t="shared" si="336"/>
        <v xml:space="preserve"> </v>
      </c>
      <c r="Z634" s="188" t="str">
        <f t="shared" si="336"/>
        <v xml:space="preserve"> </v>
      </c>
      <c r="AA634" s="188" t="str">
        <f t="shared" si="336"/>
        <v xml:space="preserve"> </v>
      </c>
      <c r="AB634" s="188" t="str">
        <f t="shared" si="336"/>
        <v xml:space="preserve"> </v>
      </c>
      <c r="AC634" s="188" t="str">
        <f t="shared" si="336"/>
        <v xml:space="preserve"> </v>
      </c>
      <c r="AD634" s="188" t="str">
        <f t="shared" si="336"/>
        <v xml:space="preserve"> </v>
      </c>
      <c r="AE634" s="188" t="str">
        <f t="shared" si="336"/>
        <v xml:space="preserve"> </v>
      </c>
      <c r="AF634" s="188" t="str">
        <f t="shared" si="336"/>
        <v xml:space="preserve"> </v>
      </c>
      <c r="AG634" s="188" t="str">
        <f t="shared" si="336"/>
        <v xml:space="preserve"> </v>
      </c>
    </row>
    <row r="635" spans="1:33">
      <c r="B635" s="131"/>
      <c r="C635" s="133" t="s">
        <v>661</v>
      </c>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row>
    <row r="636" spans="1:33">
      <c r="B636" s="131"/>
      <c r="C636" s="133" t="s">
        <v>662</v>
      </c>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row>
    <row r="637" spans="1:33">
      <c r="B637" s="131"/>
      <c r="C637" s="133" t="s">
        <v>663</v>
      </c>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row>
    <row r="638" spans="1:33">
      <c r="B638" s="20">
        <v>3</v>
      </c>
      <c r="C638" s="132" t="s">
        <v>664</v>
      </c>
      <c r="D638" s="188" t="str">
        <f t="shared" ref="D638:AG638" si="338">IF(COUNTIF(D635:D637,"C")&gt;=1,"A",IF(COUNTIF(D635:D637,"C")&gt;0,"P"," "))</f>
        <v xml:space="preserve"> </v>
      </c>
      <c r="E638" s="188" t="str">
        <f t="shared" si="338"/>
        <v xml:space="preserve"> </v>
      </c>
      <c r="F638" s="188" t="str">
        <f t="shared" ref="F638:S638" si="339">IF(COUNTIF(F635:F637,"C")&gt;=1,"A",IF(COUNTIF(F635:F637,"C")&gt;0,"P"," "))</f>
        <v xml:space="preserve"> </v>
      </c>
      <c r="G638" s="188" t="str">
        <f t="shared" si="339"/>
        <v xml:space="preserve"> </v>
      </c>
      <c r="H638" s="188" t="str">
        <f t="shared" si="339"/>
        <v xml:space="preserve"> </v>
      </c>
      <c r="I638" s="188" t="str">
        <f t="shared" si="339"/>
        <v xml:space="preserve"> </v>
      </c>
      <c r="J638" s="188" t="str">
        <f t="shared" si="339"/>
        <v xml:space="preserve"> </v>
      </c>
      <c r="K638" s="188" t="str">
        <f t="shared" si="339"/>
        <v xml:space="preserve"> </v>
      </c>
      <c r="L638" s="188" t="str">
        <f t="shared" si="339"/>
        <v xml:space="preserve"> </v>
      </c>
      <c r="M638" s="188" t="str">
        <f t="shared" si="339"/>
        <v xml:space="preserve"> </v>
      </c>
      <c r="N638" s="188" t="str">
        <f t="shared" si="339"/>
        <v xml:space="preserve"> </v>
      </c>
      <c r="O638" s="188" t="str">
        <f t="shared" si="339"/>
        <v xml:space="preserve"> </v>
      </c>
      <c r="P638" s="188" t="str">
        <f t="shared" si="339"/>
        <v xml:space="preserve"> </v>
      </c>
      <c r="Q638" s="188" t="str">
        <f t="shared" si="339"/>
        <v xml:space="preserve"> </v>
      </c>
      <c r="R638" s="188" t="str">
        <f t="shared" si="339"/>
        <v xml:space="preserve"> </v>
      </c>
      <c r="S638" s="188" t="str">
        <f t="shared" si="339"/>
        <v xml:space="preserve"> </v>
      </c>
      <c r="T638" s="188" t="str">
        <f t="shared" si="338"/>
        <v xml:space="preserve"> </v>
      </c>
      <c r="U638" s="188" t="str">
        <f t="shared" si="338"/>
        <v xml:space="preserve"> </v>
      </c>
      <c r="V638" s="188" t="str">
        <f t="shared" si="338"/>
        <v xml:space="preserve"> </v>
      </c>
      <c r="W638" s="188" t="str">
        <f t="shared" si="338"/>
        <v xml:space="preserve"> </v>
      </c>
      <c r="X638" s="188" t="str">
        <f t="shared" si="338"/>
        <v xml:space="preserve"> </v>
      </c>
      <c r="Y638" s="188" t="str">
        <f t="shared" si="338"/>
        <v xml:space="preserve"> </v>
      </c>
      <c r="Z638" s="188" t="str">
        <f t="shared" si="338"/>
        <v xml:space="preserve"> </v>
      </c>
      <c r="AA638" s="188" t="str">
        <f t="shared" si="338"/>
        <v xml:space="preserve"> </v>
      </c>
      <c r="AB638" s="188" t="str">
        <f t="shared" si="338"/>
        <v xml:space="preserve"> </v>
      </c>
      <c r="AC638" s="188" t="str">
        <f t="shared" si="338"/>
        <v xml:space="preserve"> </v>
      </c>
      <c r="AD638" s="188" t="str">
        <f t="shared" si="338"/>
        <v xml:space="preserve"> </v>
      </c>
      <c r="AE638" s="188" t="str">
        <f t="shared" si="338"/>
        <v xml:space="preserve"> </v>
      </c>
      <c r="AF638" s="188" t="str">
        <f t="shared" si="338"/>
        <v xml:space="preserve"> </v>
      </c>
      <c r="AG638" s="188" t="str">
        <f t="shared" si="338"/>
        <v xml:space="preserve"> </v>
      </c>
    </row>
    <row r="639" spans="1:33">
      <c r="B639" s="131"/>
      <c r="C639" s="133" t="s">
        <v>665</v>
      </c>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row>
    <row r="640" spans="1:33">
      <c r="B640" s="131"/>
      <c r="C640" s="133" t="s">
        <v>666</v>
      </c>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row>
    <row r="641" spans="1:33">
      <c r="B641" s="131"/>
      <c r="C641" s="133" t="s">
        <v>667</v>
      </c>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row>
    <row r="642" spans="1:33">
      <c r="B642" s="20">
        <v>4</v>
      </c>
      <c r="C642" s="132" t="s">
        <v>668</v>
      </c>
      <c r="D642" s="188" t="str">
        <f t="shared" ref="D642:AG642" si="340">IF(COUNTIF(D639:D641,"C")&gt;=1,"A",IF(COUNTIF(D639:D641,"C")&gt;0,"P"," "))</f>
        <v xml:space="preserve"> </v>
      </c>
      <c r="E642" s="188" t="str">
        <f t="shared" si="340"/>
        <v xml:space="preserve"> </v>
      </c>
      <c r="F642" s="188" t="str">
        <f t="shared" ref="F642:S642" si="341">IF(COUNTIF(F639:F641,"C")&gt;=1,"A",IF(COUNTIF(F639:F641,"C")&gt;0,"P"," "))</f>
        <v xml:space="preserve"> </v>
      </c>
      <c r="G642" s="188" t="str">
        <f t="shared" si="341"/>
        <v xml:space="preserve"> </v>
      </c>
      <c r="H642" s="188" t="str">
        <f t="shared" si="341"/>
        <v xml:space="preserve"> </v>
      </c>
      <c r="I642" s="188" t="str">
        <f t="shared" si="341"/>
        <v xml:space="preserve"> </v>
      </c>
      <c r="J642" s="188" t="str">
        <f t="shared" si="341"/>
        <v xml:space="preserve"> </v>
      </c>
      <c r="K642" s="188" t="str">
        <f t="shared" si="341"/>
        <v xml:space="preserve"> </v>
      </c>
      <c r="L642" s="188" t="str">
        <f t="shared" si="341"/>
        <v xml:space="preserve"> </v>
      </c>
      <c r="M642" s="188" t="str">
        <f t="shared" si="341"/>
        <v xml:space="preserve"> </v>
      </c>
      <c r="N642" s="188" t="str">
        <f t="shared" si="341"/>
        <v xml:space="preserve"> </v>
      </c>
      <c r="O642" s="188" t="str">
        <f t="shared" si="341"/>
        <v xml:space="preserve"> </v>
      </c>
      <c r="P642" s="188" t="str">
        <f t="shared" si="341"/>
        <v xml:space="preserve"> </v>
      </c>
      <c r="Q642" s="188" t="str">
        <f t="shared" si="341"/>
        <v xml:space="preserve"> </v>
      </c>
      <c r="R642" s="188" t="str">
        <f t="shared" si="341"/>
        <v xml:space="preserve"> </v>
      </c>
      <c r="S642" s="188" t="str">
        <f t="shared" si="341"/>
        <v xml:space="preserve"> </v>
      </c>
      <c r="T642" s="188" t="str">
        <f t="shared" si="340"/>
        <v xml:space="preserve"> </v>
      </c>
      <c r="U642" s="188" t="str">
        <f t="shared" si="340"/>
        <v xml:space="preserve"> </v>
      </c>
      <c r="V642" s="188" t="str">
        <f t="shared" si="340"/>
        <v xml:space="preserve"> </v>
      </c>
      <c r="W642" s="188" t="str">
        <f t="shared" si="340"/>
        <v xml:space="preserve"> </v>
      </c>
      <c r="X642" s="188" t="str">
        <f t="shared" si="340"/>
        <v xml:space="preserve"> </v>
      </c>
      <c r="Y642" s="188" t="str">
        <f t="shared" si="340"/>
        <v xml:space="preserve"> </v>
      </c>
      <c r="Z642" s="188" t="str">
        <f t="shared" si="340"/>
        <v xml:space="preserve"> </v>
      </c>
      <c r="AA642" s="188" t="str">
        <f t="shared" si="340"/>
        <v xml:space="preserve"> </v>
      </c>
      <c r="AB642" s="188" t="str">
        <f t="shared" si="340"/>
        <v xml:space="preserve"> </v>
      </c>
      <c r="AC642" s="188" t="str">
        <f t="shared" si="340"/>
        <v xml:space="preserve"> </v>
      </c>
      <c r="AD642" s="188" t="str">
        <f t="shared" si="340"/>
        <v xml:space="preserve"> </v>
      </c>
      <c r="AE642" s="188" t="str">
        <f t="shared" si="340"/>
        <v xml:space="preserve"> </v>
      </c>
      <c r="AF642" s="188" t="str">
        <f t="shared" si="340"/>
        <v xml:space="preserve"> </v>
      </c>
      <c r="AG642" s="188" t="str">
        <f t="shared" si="340"/>
        <v xml:space="preserve"> </v>
      </c>
    </row>
    <row r="643" spans="1:33">
      <c r="B643" s="131"/>
      <c r="C643" s="133" t="s">
        <v>669</v>
      </c>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row>
    <row r="644" spans="1:33">
      <c r="B644" s="131"/>
      <c r="C644" s="133" t="s">
        <v>670</v>
      </c>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row>
    <row r="645" spans="1:33">
      <c r="B645" s="131"/>
      <c r="C645" s="133" t="s">
        <v>671</v>
      </c>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row>
    <row r="646" spans="1:33">
      <c r="B646" s="20">
        <v>5</v>
      </c>
      <c r="C646" s="132" t="s">
        <v>672</v>
      </c>
      <c r="D646" s="188" t="str">
        <f t="shared" ref="D646:AG646" si="342">IF(COUNTIF(D643:D645,"C")&gt;=1,"A",IF(COUNTIF(D643:D645,"C")&gt;0,"P"," "))</f>
        <v xml:space="preserve"> </v>
      </c>
      <c r="E646" s="188" t="str">
        <f t="shared" si="342"/>
        <v xml:space="preserve"> </v>
      </c>
      <c r="F646" s="188" t="str">
        <f t="shared" ref="F646:S646" si="343">IF(COUNTIF(F643:F645,"C")&gt;=1,"A",IF(COUNTIF(F643:F645,"C")&gt;0,"P"," "))</f>
        <v xml:space="preserve"> </v>
      </c>
      <c r="G646" s="188" t="str">
        <f t="shared" si="343"/>
        <v xml:space="preserve"> </v>
      </c>
      <c r="H646" s="188" t="str">
        <f t="shared" si="343"/>
        <v xml:space="preserve"> </v>
      </c>
      <c r="I646" s="188" t="str">
        <f t="shared" si="343"/>
        <v xml:space="preserve"> </v>
      </c>
      <c r="J646" s="188" t="str">
        <f t="shared" si="343"/>
        <v xml:space="preserve"> </v>
      </c>
      <c r="K646" s="188" t="str">
        <f t="shared" si="343"/>
        <v xml:space="preserve"> </v>
      </c>
      <c r="L646" s="188" t="str">
        <f t="shared" si="343"/>
        <v xml:space="preserve"> </v>
      </c>
      <c r="M646" s="188" t="str">
        <f t="shared" si="343"/>
        <v xml:space="preserve"> </v>
      </c>
      <c r="N646" s="188" t="str">
        <f t="shared" si="343"/>
        <v xml:space="preserve"> </v>
      </c>
      <c r="O646" s="188" t="str">
        <f t="shared" si="343"/>
        <v xml:space="preserve"> </v>
      </c>
      <c r="P646" s="188" t="str">
        <f t="shared" si="343"/>
        <v xml:space="preserve"> </v>
      </c>
      <c r="Q646" s="188" t="str">
        <f t="shared" si="343"/>
        <v xml:space="preserve"> </v>
      </c>
      <c r="R646" s="188" t="str">
        <f t="shared" si="343"/>
        <v xml:space="preserve"> </v>
      </c>
      <c r="S646" s="188" t="str">
        <f t="shared" si="343"/>
        <v xml:space="preserve"> </v>
      </c>
      <c r="T646" s="188" t="str">
        <f t="shared" si="342"/>
        <v xml:space="preserve"> </v>
      </c>
      <c r="U646" s="188" t="str">
        <f t="shared" si="342"/>
        <v xml:space="preserve"> </v>
      </c>
      <c r="V646" s="188" t="str">
        <f t="shared" si="342"/>
        <v xml:space="preserve"> </v>
      </c>
      <c r="W646" s="188" t="str">
        <f t="shared" si="342"/>
        <v xml:space="preserve"> </v>
      </c>
      <c r="X646" s="188" t="str">
        <f t="shared" si="342"/>
        <v xml:space="preserve"> </v>
      </c>
      <c r="Y646" s="188" t="str">
        <f t="shared" si="342"/>
        <v xml:space="preserve"> </v>
      </c>
      <c r="Z646" s="188" t="str">
        <f t="shared" si="342"/>
        <v xml:space="preserve"> </v>
      </c>
      <c r="AA646" s="188" t="str">
        <f t="shared" si="342"/>
        <v xml:space="preserve"> </v>
      </c>
      <c r="AB646" s="188" t="str">
        <f t="shared" si="342"/>
        <v xml:space="preserve"> </v>
      </c>
      <c r="AC646" s="188" t="str">
        <f t="shared" si="342"/>
        <v xml:space="preserve"> </v>
      </c>
      <c r="AD646" s="188" t="str">
        <f t="shared" si="342"/>
        <v xml:space="preserve"> </v>
      </c>
      <c r="AE646" s="188" t="str">
        <f t="shared" si="342"/>
        <v xml:space="preserve"> </v>
      </c>
      <c r="AF646" s="188" t="str">
        <f t="shared" si="342"/>
        <v xml:space="preserve"> </v>
      </c>
      <c r="AG646" s="188" t="str">
        <f t="shared" si="342"/>
        <v xml:space="preserve"> </v>
      </c>
    </row>
    <row r="647" spans="1:33">
      <c r="B647" s="131"/>
      <c r="C647" s="133" t="s">
        <v>673</v>
      </c>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row>
    <row r="648" spans="1:33">
      <c r="B648" s="131"/>
      <c r="C648" s="133" t="s">
        <v>674</v>
      </c>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row>
    <row r="649" spans="1:33" ht="13.5" thickBot="1">
      <c r="B649" s="131"/>
      <c r="C649" s="133" t="s">
        <v>675</v>
      </c>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row>
    <row r="650" spans="1:33" ht="13.5" hidden="1" thickBot="1">
      <c r="D650" s="188" t="str">
        <f t="shared" ref="D650:AG650" si="344">IF(COUNTIF(D647:D649,"C")&gt;=1,"A",IF(COUNTIF(D647:D649,"C")&gt;0,"P"," "))</f>
        <v xml:space="preserve"> </v>
      </c>
      <c r="E650" s="188" t="str">
        <f t="shared" si="344"/>
        <v xml:space="preserve"> </v>
      </c>
      <c r="F650" s="188" t="str">
        <f t="shared" ref="F650:S650" si="345">IF(COUNTIF(F647:F649,"C")&gt;=1,"A",IF(COUNTIF(F647:F649,"C")&gt;0,"P"," "))</f>
        <v xml:space="preserve"> </v>
      </c>
      <c r="G650" s="188" t="str">
        <f t="shared" si="345"/>
        <v xml:space="preserve"> </v>
      </c>
      <c r="H650" s="188" t="str">
        <f t="shared" si="345"/>
        <v xml:space="preserve"> </v>
      </c>
      <c r="I650" s="188" t="str">
        <f t="shared" si="345"/>
        <v xml:space="preserve"> </v>
      </c>
      <c r="J650" s="188" t="str">
        <f t="shared" si="345"/>
        <v xml:space="preserve"> </v>
      </c>
      <c r="K650" s="188" t="str">
        <f t="shared" si="345"/>
        <v xml:space="preserve"> </v>
      </c>
      <c r="L650" s="188" t="str">
        <f t="shared" si="345"/>
        <v xml:space="preserve"> </v>
      </c>
      <c r="M650" s="188" t="str">
        <f t="shared" si="345"/>
        <v xml:space="preserve"> </v>
      </c>
      <c r="N650" s="188" t="str">
        <f t="shared" si="345"/>
        <v xml:space="preserve"> </v>
      </c>
      <c r="O650" s="188" t="str">
        <f t="shared" si="345"/>
        <v xml:space="preserve"> </v>
      </c>
      <c r="P650" s="188" t="str">
        <f t="shared" si="345"/>
        <v xml:space="preserve"> </v>
      </c>
      <c r="Q650" s="188" t="str">
        <f t="shared" si="345"/>
        <v xml:space="preserve"> </v>
      </c>
      <c r="R650" s="188" t="str">
        <f t="shared" si="345"/>
        <v xml:space="preserve"> </v>
      </c>
      <c r="S650" s="188" t="str">
        <f t="shared" si="345"/>
        <v xml:space="preserve"> </v>
      </c>
      <c r="T650" s="188" t="str">
        <f t="shared" si="344"/>
        <v xml:space="preserve"> </v>
      </c>
      <c r="U650" s="188" t="str">
        <f t="shared" si="344"/>
        <v xml:space="preserve"> </v>
      </c>
      <c r="V650" s="188" t="str">
        <f t="shared" si="344"/>
        <v xml:space="preserve"> </v>
      </c>
      <c r="W650" s="188" t="str">
        <f t="shared" si="344"/>
        <v xml:space="preserve"> </v>
      </c>
      <c r="X650" s="188" t="str">
        <f t="shared" si="344"/>
        <v xml:space="preserve"> </v>
      </c>
      <c r="Y650" s="188" t="str">
        <f t="shared" si="344"/>
        <v xml:space="preserve"> </v>
      </c>
      <c r="Z650" s="188" t="str">
        <f t="shared" si="344"/>
        <v xml:space="preserve"> </v>
      </c>
      <c r="AA650" s="188" t="str">
        <f t="shared" si="344"/>
        <v xml:space="preserve"> </v>
      </c>
      <c r="AB650" s="188" t="str">
        <f t="shared" si="344"/>
        <v xml:space="preserve"> </v>
      </c>
      <c r="AC650" s="188" t="str">
        <f t="shared" si="344"/>
        <v xml:space="preserve"> </v>
      </c>
      <c r="AD650" s="188" t="str">
        <f t="shared" si="344"/>
        <v xml:space="preserve"> </v>
      </c>
      <c r="AE650" s="188" t="str">
        <f t="shared" si="344"/>
        <v xml:space="preserve"> </v>
      </c>
      <c r="AF650" s="188" t="str">
        <f t="shared" si="344"/>
        <v xml:space="preserve"> </v>
      </c>
      <c r="AG650" s="188" t="str">
        <f t="shared" si="344"/>
        <v xml:space="preserve"> </v>
      </c>
    </row>
    <row r="651" spans="1:33" ht="13.5" thickBot="1">
      <c r="C651" s="44" t="s">
        <v>117</v>
      </c>
      <c r="D651" s="195" t="str">
        <f>IF(COUNTIF(D634:D650,"A")&gt;4,"C",IF(COUNTIF(D634:D650,"A")&gt;0,"P"," "))</f>
        <v xml:space="preserve"> </v>
      </c>
      <c r="E651" s="195" t="str">
        <f>IF(COUNTIF(E634:E650,"A")&gt;4,"C",IF(COUNTIF(E634:E650,"A")&gt;0,"P"," "))</f>
        <v xml:space="preserve"> </v>
      </c>
      <c r="F651" s="195" t="str">
        <f t="shared" ref="F651:S651" si="346">IF(COUNTIF(F634:F650,"A")&gt;4,"C",IF(COUNTIF(F634:F650,"A")&gt;0,"P"," "))</f>
        <v xml:space="preserve"> </v>
      </c>
      <c r="G651" s="195" t="str">
        <f t="shared" si="346"/>
        <v xml:space="preserve"> </v>
      </c>
      <c r="H651" s="195" t="str">
        <f t="shared" si="346"/>
        <v xml:space="preserve"> </v>
      </c>
      <c r="I651" s="195" t="str">
        <f t="shared" si="346"/>
        <v xml:space="preserve"> </v>
      </c>
      <c r="J651" s="195" t="str">
        <f t="shared" si="346"/>
        <v xml:space="preserve"> </v>
      </c>
      <c r="K651" s="195" t="str">
        <f t="shared" si="346"/>
        <v xml:space="preserve"> </v>
      </c>
      <c r="L651" s="195" t="str">
        <f t="shared" si="346"/>
        <v xml:space="preserve"> </v>
      </c>
      <c r="M651" s="195" t="str">
        <f t="shared" si="346"/>
        <v xml:space="preserve"> </v>
      </c>
      <c r="N651" s="195" t="str">
        <f t="shared" si="346"/>
        <v xml:space="preserve"> </v>
      </c>
      <c r="O651" s="195" t="str">
        <f t="shared" si="346"/>
        <v xml:space="preserve"> </v>
      </c>
      <c r="P651" s="195" t="str">
        <f t="shared" si="346"/>
        <v xml:space="preserve"> </v>
      </c>
      <c r="Q651" s="195" t="str">
        <f t="shared" si="346"/>
        <v xml:space="preserve"> </v>
      </c>
      <c r="R651" s="195" t="str">
        <f t="shared" si="346"/>
        <v xml:space="preserve"> </v>
      </c>
      <c r="S651" s="195" t="str">
        <f t="shared" si="346"/>
        <v xml:space="preserve"> </v>
      </c>
      <c r="T651" s="195" t="str">
        <f t="shared" ref="T651:AG651" si="347">IF(COUNTIF(T634:T650,"A")&gt;4,"C",IF(COUNTIF(T634:T650,"A")&gt;0,"P"," "))</f>
        <v xml:space="preserve"> </v>
      </c>
      <c r="U651" s="195" t="str">
        <f t="shared" si="347"/>
        <v xml:space="preserve"> </v>
      </c>
      <c r="V651" s="195" t="str">
        <f t="shared" si="347"/>
        <v xml:space="preserve"> </v>
      </c>
      <c r="W651" s="195" t="str">
        <f t="shared" si="347"/>
        <v xml:space="preserve"> </v>
      </c>
      <c r="X651" s="195" t="str">
        <f t="shared" si="347"/>
        <v xml:space="preserve"> </v>
      </c>
      <c r="Y651" s="195" t="str">
        <f t="shared" si="347"/>
        <v xml:space="preserve"> </v>
      </c>
      <c r="Z651" s="195" t="str">
        <f t="shared" si="347"/>
        <v xml:space="preserve"> </v>
      </c>
      <c r="AA651" s="195" t="str">
        <f t="shared" si="347"/>
        <v xml:space="preserve"> </v>
      </c>
      <c r="AB651" s="195" t="str">
        <f t="shared" si="347"/>
        <v xml:space="preserve"> </v>
      </c>
      <c r="AC651" s="195" t="str">
        <f t="shared" si="347"/>
        <v xml:space="preserve"> </v>
      </c>
      <c r="AD651" s="195" t="str">
        <f t="shared" si="347"/>
        <v xml:space="preserve"> </v>
      </c>
      <c r="AE651" s="195" t="str">
        <f t="shared" si="347"/>
        <v xml:space="preserve"> </v>
      </c>
      <c r="AF651" s="195" t="str">
        <f t="shared" si="347"/>
        <v xml:space="preserve"> </v>
      </c>
      <c r="AG651" s="195" t="str">
        <f t="shared" si="347"/>
        <v xml:space="preserve"> </v>
      </c>
    </row>
    <row r="652" spans="1:33" ht="15">
      <c r="B652" s="129" t="s">
        <v>676</v>
      </c>
    </row>
    <row r="653" spans="1:33">
      <c r="A653"/>
      <c r="B653" s="20">
        <v>1</v>
      </c>
      <c r="C653" s="135" t="s">
        <v>677</v>
      </c>
    </row>
    <row r="654" spans="1:33">
      <c r="B654" s="130"/>
      <c r="C654" s="133" t="s">
        <v>678</v>
      </c>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row>
    <row r="655" spans="1:33">
      <c r="B655" s="130"/>
      <c r="C655" s="133" t="s">
        <v>679</v>
      </c>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row>
    <row r="656" spans="1:33">
      <c r="B656" s="130"/>
      <c r="C656" s="133" t="s">
        <v>636</v>
      </c>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row>
    <row r="657" spans="2:33">
      <c r="B657" s="20">
        <v>2</v>
      </c>
      <c r="C657" s="132" t="s">
        <v>680</v>
      </c>
      <c r="D657" s="188" t="str">
        <f t="shared" ref="D657:AG657" si="348">IF(COUNTIF(D654:D656,"C")&gt;=1,"A",IF(COUNTIF(D654:D656,"C")&gt;0,"P"," "))</f>
        <v xml:space="preserve"> </v>
      </c>
      <c r="E657" s="188" t="str">
        <f t="shared" si="348"/>
        <v xml:space="preserve"> </v>
      </c>
      <c r="F657" s="188" t="str">
        <f t="shared" ref="F657:S657" si="349">IF(COUNTIF(F654:F656,"C")&gt;=1,"A",IF(COUNTIF(F654:F656,"C")&gt;0,"P"," "))</f>
        <v xml:space="preserve"> </v>
      </c>
      <c r="G657" s="188" t="str">
        <f t="shared" si="349"/>
        <v xml:space="preserve"> </v>
      </c>
      <c r="H657" s="188" t="str">
        <f t="shared" si="349"/>
        <v xml:space="preserve"> </v>
      </c>
      <c r="I657" s="188" t="str">
        <f t="shared" si="349"/>
        <v xml:space="preserve"> </v>
      </c>
      <c r="J657" s="188" t="str">
        <f t="shared" si="349"/>
        <v xml:space="preserve"> </v>
      </c>
      <c r="K657" s="188" t="str">
        <f t="shared" si="349"/>
        <v xml:space="preserve"> </v>
      </c>
      <c r="L657" s="188" t="str">
        <f t="shared" si="349"/>
        <v xml:space="preserve"> </v>
      </c>
      <c r="M657" s="188" t="str">
        <f t="shared" si="349"/>
        <v xml:space="preserve"> </v>
      </c>
      <c r="N657" s="188" t="str">
        <f t="shared" si="349"/>
        <v xml:space="preserve"> </v>
      </c>
      <c r="O657" s="188" t="str">
        <f t="shared" si="349"/>
        <v xml:space="preserve"> </v>
      </c>
      <c r="P657" s="188" t="str">
        <f t="shared" si="349"/>
        <v xml:space="preserve"> </v>
      </c>
      <c r="Q657" s="188" t="str">
        <f t="shared" si="349"/>
        <v xml:space="preserve"> </v>
      </c>
      <c r="R657" s="188" t="str">
        <f t="shared" si="349"/>
        <v xml:space="preserve"> </v>
      </c>
      <c r="S657" s="188" t="str">
        <f t="shared" si="349"/>
        <v xml:space="preserve"> </v>
      </c>
      <c r="T657" s="188" t="str">
        <f t="shared" si="348"/>
        <v xml:space="preserve"> </v>
      </c>
      <c r="U657" s="188" t="str">
        <f t="shared" si="348"/>
        <v xml:space="preserve"> </v>
      </c>
      <c r="V657" s="188" t="str">
        <f t="shared" si="348"/>
        <v xml:space="preserve"> </v>
      </c>
      <c r="W657" s="188" t="str">
        <f t="shared" si="348"/>
        <v xml:space="preserve"> </v>
      </c>
      <c r="X657" s="188" t="str">
        <f t="shared" si="348"/>
        <v xml:space="preserve"> </v>
      </c>
      <c r="Y657" s="188" t="str">
        <f t="shared" si="348"/>
        <v xml:space="preserve"> </v>
      </c>
      <c r="Z657" s="188" t="str">
        <f t="shared" si="348"/>
        <v xml:space="preserve"> </v>
      </c>
      <c r="AA657" s="188" t="str">
        <f t="shared" si="348"/>
        <v xml:space="preserve"> </v>
      </c>
      <c r="AB657" s="188" t="str">
        <f t="shared" si="348"/>
        <v xml:space="preserve"> </v>
      </c>
      <c r="AC657" s="188" t="str">
        <f t="shared" si="348"/>
        <v xml:space="preserve"> </v>
      </c>
      <c r="AD657" s="188" t="str">
        <f t="shared" si="348"/>
        <v xml:space="preserve"> </v>
      </c>
      <c r="AE657" s="188" t="str">
        <f t="shared" si="348"/>
        <v xml:space="preserve"> </v>
      </c>
      <c r="AF657" s="188" t="str">
        <f t="shared" si="348"/>
        <v xml:space="preserve"> </v>
      </c>
      <c r="AG657" s="188" t="str">
        <f t="shared" si="348"/>
        <v xml:space="preserve"> </v>
      </c>
    </row>
    <row r="658" spans="2:33">
      <c r="B658" s="131"/>
      <c r="C658" s="133" t="s">
        <v>681</v>
      </c>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row>
    <row r="659" spans="2:33">
      <c r="B659" s="131"/>
      <c r="C659" s="133" t="s">
        <v>682</v>
      </c>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row>
    <row r="660" spans="2:33">
      <c r="B660" s="131"/>
      <c r="C660" s="133" t="s">
        <v>683</v>
      </c>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row>
    <row r="661" spans="2:33">
      <c r="B661" s="20">
        <v>3</v>
      </c>
      <c r="C661" s="132" t="s">
        <v>684</v>
      </c>
      <c r="D661" s="188" t="str">
        <f t="shared" ref="D661:AG661" si="350">IF(COUNTIF(D658:D660,"C")&gt;=1,"A",IF(COUNTIF(D658:D660,"C")&gt;0,"P"," "))</f>
        <v xml:space="preserve"> </v>
      </c>
      <c r="E661" s="188" t="str">
        <f t="shared" si="350"/>
        <v xml:space="preserve"> </v>
      </c>
      <c r="F661" s="188" t="str">
        <f t="shared" ref="F661:S661" si="351">IF(COUNTIF(F658:F660,"C")&gt;=1,"A",IF(COUNTIF(F658:F660,"C")&gt;0,"P"," "))</f>
        <v xml:space="preserve"> </v>
      </c>
      <c r="G661" s="188" t="str">
        <f t="shared" si="351"/>
        <v xml:space="preserve"> </v>
      </c>
      <c r="H661" s="188" t="str">
        <f t="shared" si="351"/>
        <v xml:space="preserve"> </v>
      </c>
      <c r="I661" s="188" t="str">
        <f t="shared" si="351"/>
        <v xml:space="preserve"> </v>
      </c>
      <c r="J661" s="188" t="str">
        <f t="shared" si="351"/>
        <v xml:space="preserve"> </v>
      </c>
      <c r="K661" s="188" t="str">
        <f t="shared" si="351"/>
        <v xml:space="preserve"> </v>
      </c>
      <c r="L661" s="188" t="str">
        <f t="shared" si="351"/>
        <v xml:space="preserve"> </v>
      </c>
      <c r="M661" s="188" t="str">
        <f t="shared" si="351"/>
        <v xml:space="preserve"> </v>
      </c>
      <c r="N661" s="188" t="str">
        <f t="shared" si="351"/>
        <v xml:space="preserve"> </v>
      </c>
      <c r="O661" s="188" t="str">
        <f t="shared" si="351"/>
        <v xml:space="preserve"> </v>
      </c>
      <c r="P661" s="188" t="str">
        <f t="shared" si="351"/>
        <v xml:space="preserve"> </v>
      </c>
      <c r="Q661" s="188" t="str">
        <f t="shared" si="351"/>
        <v xml:space="preserve"> </v>
      </c>
      <c r="R661" s="188" t="str">
        <f t="shared" si="351"/>
        <v xml:space="preserve"> </v>
      </c>
      <c r="S661" s="188" t="str">
        <f t="shared" si="351"/>
        <v xml:space="preserve"> </v>
      </c>
      <c r="T661" s="188" t="str">
        <f t="shared" si="350"/>
        <v xml:space="preserve"> </v>
      </c>
      <c r="U661" s="188" t="str">
        <f t="shared" si="350"/>
        <v xml:space="preserve"> </v>
      </c>
      <c r="V661" s="188" t="str">
        <f t="shared" si="350"/>
        <v xml:space="preserve"> </v>
      </c>
      <c r="W661" s="188" t="str">
        <f t="shared" si="350"/>
        <v xml:space="preserve"> </v>
      </c>
      <c r="X661" s="188" t="str">
        <f t="shared" si="350"/>
        <v xml:space="preserve"> </v>
      </c>
      <c r="Y661" s="188" t="str">
        <f t="shared" si="350"/>
        <v xml:space="preserve"> </v>
      </c>
      <c r="Z661" s="188" t="str">
        <f t="shared" si="350"/>
        <v xml:space="preserve"> </v>
      </c>
      <c r="AA661" s="188" t="str">
        <f t="shared" si="350"/>
        <v xml:space="preserve"> </v>
      </c>
      <c r="AB661" s="188" t="str">
        <f t="shared" si="350"/>
        <v xml:space="preserve"> </v>
      </c>
      <c r="AC661" s="188" t="str">
        <f t="shared" si="350"/>
        <v xml:space="preserve"> </v>
      </c>
      <c r="AD661" s="188" t="str">
        <f t="shared" si="350"/>
        <v xml:space="preserve"> </v>
      </c>
      <c r="AE661" s="188" t="str">
        <f t="shared" si="350"/>
        <v xml:space="preserve"> </v>
      </c>
      <c r="AF661" s="188" t="str">
        <f t="shared" si="350"/>
        <v xml:space="preserve"> </v>
      </c>
      <c r="AG661" s="188" t="str">
        <f t="shared" si="350"/>
        <v xml:space="preserve"> </v>
      </c>
    </row>
    <row r="662" spans="2:33">
      <c r="B662" s="131"/>
      <c r="C662" s="133" t="s">
        <v>681</v>
      </c>
      <c r="D662" s="137"/>
      <c r="E662" s="137"/>
      <c r="F662" s="137"/>
      <c r="G662" s="137"/>
      <c r="H662" s="137"/>
      <c r="I662" s="137"/>
      <c r="J662" s="137"/>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row>
    <row r="663" spans="2:33">
      <c r="B663" s="131"/>
      <c r="C663" s="133" t="s">
        <v>685</v>
      </c>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37"/>
    </row>
    <row r="664" spans="2:33">
      <c r="B664" s="131"/>
      <c r="C664" s="133" t="s">
        <v>683</v>
      </c>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row>
    <row r="665" spans="2:33">
      <c r="B665" s="20">
        <v>4</v>
      </c>
      <c r="C665" s="132" t="s">
        <v>686</v>
      </c>
      <c r="D665" s="188" t="str">
        <f t="shared" ref="D665:AG665" si="352">IF(COUNTIF(D662:D664,"C")&gt;=1,"A",IF(COUNTIF(D662:D664,"C")&gt;0,"P"," "))</f>
        <v xml:space="preserve"> </v>
      </c>
      <c r="E665" s="188" t="str">
        <f t="shared" si="352"/>
        <v xml:space="preserve"> </v>
      </c>
      <c r="F665" s="188" t="str">
        <f t="shared" ref="F665:S665" si="353">IF(COUNTIF(F662:F664,"C")&gt;=1,"A",IF(COUNTIF(F662:F664,"C")&gt;0,"P"," "))</f>
        <v xml:space="preserve"> </v>
      </c>
      <c r="G665" s="188" t="str">
        <f t="shared" si="353"/>
        <v xml:space="preserve"> </v>
      </c>
      <c r="H665" s="188" t="str">
        <f t="shared" si="353"/>
        <v xml:space="preserve"> </v>
      </c>
      <c r="I665" s="188" t="str">
        <f t="shared" si="353"/>
        <v xml:space="preserve"> </v>
      </c>
      <c r="J665" s="188" t="str">
        <f t="shared" si="353"/>
        <v xml:space="preserve"> </v>
      </c>
      <c r="K665" s="188" t="str">
        <f t="shared" si="353"/>
        <v xml:space="preserve"> </v>
      </c>
      <c r="L665" s="188" t="str">
        <f t="shared" si="353"/>
        <v xml:space="preserve"> </v>
      </c>
      <c r="M665" s="188" t="str">
        <f t="shared" si="353"/>
        <v xml:space="preserve"> </v>
      </c>
      <c r="N665" s="188" t="str">
        <f t="shared" si="353"/>
        <v xml:space="preserve"> </v>
      </c>
      <c r="O665" s="188" t="str">
        <f t="shared" si="353"/>
        <v xml:space="preserve"> </v>
      </c>
      <c r="P665" s="188" t="str">
        <f t="shared" si="353"/>
        <v xml:space="preserve"> </v>
      </c>
      <c r="Q665" s="188" t="str">
        <f t="shared" si="353"/>
        <v xml:space="preserve"> </v>
      </c>
      <c r="R665" s="188" t="str">
        <f t="shared" si="353"/>
        <v xml:space="preserve"> </v>
      </c>
      <c r="S665" s="188" t="str">
        <f t="shared" si="353"/>
        <v xml:space="preserve"> </v>
      </c>
      <c r="T665" s="188" t="str">
        <f t="shared" si="352"/>
        <v xml:space="preserve"> </v>
      </c>
      <c r="U665" s="188" t="str">
        <f t="shared" si="352"/>
        <v xml:space="preserve"> </v>
      </c>
      <c r="V665" s="188" t="str">
        <f t="shared" si="352"/>
        <v xml:space="preserve"> </v>
      </c>
      <c r="W665" s="188" t="str">
        <f t="shared" si="352"/>
        <v xml:space="preserve"> </v>
      </c>
      <c r="X665" s="188" t="str">
        <f t="shared" si="352"/>
        <v xml:space="preserve"> </v>
      </c>
      <c r="Y665" s="188" t="str">
        <f t="shared" si="352"/>
        <v xml:space="preserve"> </v>
      </c>
      <c r="Z665" s="188" t="str">
        <f t="shared" si="352"/>
        <v xml:space="preserve"> </v>
      </c>
      <c r="AA665" s="188" t="str">
        <f t="shared" si="352"/>
        <v xml:space="preserve"> </v>
      </c>
      <c r="AB665" s="188" t="str">
        <f t="shared" si="352"/>
        <v xml:space="preserve"> </v>
      </c>
      <c r="AC665" s="188" t="str">
        <f t="shared" si="352"/>
        <v xml:space="preserve"> </v>
      </c>
      <c r="AD665" s="188" t="str">
        <f t="shared" si="352"/>
        <v xml:space="preserve"> </v>
      </c>
      <c r="AE665" s="188" t="str">
        <f t="shared" si="352"/>
        <v xml:space="preserve"> </v>
      </c>
      <c r="AF665" s="188" t="str">
        <f t="shared" si="352"/>
        <v xml:space="preserve"> </v>
      </c>
      <c r="AG665" s="188" t="str">
        <f t="shared" si="352"/>
        <v xml:space="preserve"> </v>
      </c>
    </row>
    <row r="666" spans="2:33">
      <c r="B666" s="131"/>
      <c r="C666" s="133" t="s">
        <v>682</v>
      </c>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row>
    <row r="667" spans="2:33">
      <c r="B667" s="131"/>
      <c r="C667" s="133" t="s">
        <v>683</v>
      </c>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row>
    <row r="668" spans="2:33">
      <c r="B668" s="131"/>
      <c r="C668" s="133" t="s">
        <v>687</v>
      </c>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row>
    <row r="669" spans="2:33">
      <c r="B669" s="20">
        <v>5</v>
      </c>
      <c r="C669" s="132" t="s">
        <v>688</v>
      </c>
      <c r="D669" s="188" t="str">
        <f t="shared" ref="D669:AG669" si="354">IF(COUNTIF(D666:D668,"C")&gt;=1,"A",IF(COUNTIF(D666:D668,"C")&gt;0,"P"," "))</f>
        <v xml:space="preserve"> </v>
      </c>
      <c r="E669" s="188" t="str">
        <f t="shared" si="354"/>
        <v xml:space="preserve"> </v>
      </c>
      <c r="F669" s="188" t="str">
        <f t="shared" ref="F669:S669" si="355">IF(COUNTIF(F666:F668,"C")&gt;=1,"A",IF(COUNTIF(F666:F668,"C")&gt;0,"P"," "))</f>
        <v xml:space="preserve"> </v>
      </c>
      <c r="G669" s="188" t="str">
        <f t="shared" si="355"/>
        <v xml:space="preserve"> </v>
      </c>
      <c r="H669" s="188" t="str">
        <f t="shared" si="355"/>
        <v xml:space="preserve"> </v>
      </c>
      <c r="I669" s="188" t="str">
        <f t="shared" si="355"/>
        <v xml:space="preserve"> </v>
      </c>
      <c r="J669" s="188" t="str">
        <f t="shared" si="355"/>
        <v xml:space="preserve"> </v>
      </c>
      <c r="K669" s="188" t="str">
        <f t="shared" si="355"/>
        <v xml:space="preserve"> </v>
      </c>
      <c r="L669" s="188" t="str">
        <f t="shared" si="355"/>
        <v xml:space="preserve"> </v>
      </c>
      <c r="M669" s="188" t="str">
        <f t="shared" si="355"/>
        <v xml:space="preserve"> </v>
      </c>
      <c r="N669" s="188" t="str">
        <f t="shared" si="355"/>
        <v xml:space="preserve"> </v>
      </c>
      <c r="O669" s="188" t="str">
        <f t="shared" si="355"/>
        <v xml:space="preserve"> </v>
      </c>
      <c r="P669" s="188" t="str">
        <f t="shared" si="355"/>
        <v xml:space="preserve"> </v>
      </c>
      <c r="Q669" s="188" t="str">
        <f t="shared" si="355"/>
        <v xml:space="preserve"> </v>
      </c>
      <c r="R669" s="188" t="str">
        <f t="shared" si="355"/>
        <v xml:space="preserve"> </v>
      </c>
      <c r="S669" s="188" t="str">
        <f t="shared" si="355"/>
        <v xml:space="preserve"> </v>
      </c>
      <c r="T669" s="188" t="str">
        <f t="shared" si="354"/>
        <v xml:space="preserve"> </v>
      </c>
      <c r="U669" s="188" t="str">
        <f t="shared" si="354"/>
        <v xml:space="preserve"> </v>
      </c>
      <c r="V669" s="188" t="str">
        <f t="shared" si="354"/>
        <v xml:space="preserve"> </v>
      </c>
      <c r="W669" s="188" t="str">
        <f t="shared" si="354"/>
        <v xml:space="preserve"> </v>
      </c>
      <c r="X669" s="188" t="str">
        <f t="shared" si="354"/>
        <v xml:space="preserve"> </v>
      </c>
      <c r="Y669" s="188" t="str">
        <f t="shared" si="354"/>
        <v xml:space="preserve"> </v>
      </c>
      <c r="Z669" s="188" t="str">
        <f t="shared" si="354"/>
        <v xml:space="preserve"> </v>
      </c>
      <c r="AA669" s="188" t="str">
        <f t="shared" si="354"/>
        <v xml:space="preserve"> </v>
      </c>
      <c r="AB669" s="188" t="str">
        <f t="shared" si="354"/>
        <v xml:space="preserve"> </v>
      </c>
      <c r="AC669" s="188" t="str">
        <f t="shared" si="354"/>
        <v xml:space="preserve"> </v>
      </c>
      <c r="AD669" s="188" t="str">
        <f t="shared" si="354"/>
        <v xml:space="preserve"> </v>
      </c>
      <c r="AE669" s="188" t="str">
        <f t="shared" si="354"/>
        <v xml:space="preserve"> </v>
      </c>
      <c r="AF669" s="188" t="str">
        <f t="shared" si="354"/>
        <v xml:space="preserve"> </v>
      </c>
      <c r="AG669" s="188" t="str">
        <f t="shared" si="354"/>
        <v xml:space="preserve"> </v>
      </c>
    </row>
    <row r="670" spans="2:33">
      <c r="B670" s="131"/>
      <c r="C670" s="133" t="s">
        <v>689</v>
      </c>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row>
    <row r="671" spans="2:33">
      <c r="B671" s="131"/>
      <c r="C671" s="133" t="s">
        <v>690</v>
      </c>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37"/>
    </row>
    <row r="672" spans="2:33" ht="13.5" thickBot="1">
      <c r="B672" s="131"/>
      <c r="C672" s="133" t="s">
        <v>691</v>
      </c>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row>
    <row r="673" spans="1:33" ht="13.5" hidden="1" thickBot="1">
      <c r="D673" s="188" t="str">
        <f t="shared" ref="D673:AG673" si="356">IF(COUNTIF(D670:D672,"C")&gt;=1,"A",IF(COUNTIF(D670:D672,"C")&gt;0,"P"," "))</f>
        <v xml:space="preserve"> </v>
      </c>
      <c r="E673" s="188" t="str">
        <f t="shared" si="356"/>
        <v xml:space="preserve"> </v>
      </c>
      <c r="F673" s="188" t="str">
        <f t="shared" ref="F673:S673" si="357">IF(COUNTIF(F670:F672,"C")&gt;=1,"A",IF(COUNTIF(F670:F672,"C")&gt;0,"P"," "))</f>
        <v xml:space="preserve"> </v>
      </c>
      <c r="G673" s="188" t="str">
        <f t="shared" si="357"/>
        <v xml:space="preserve"> </v>
      </c>
      <c r="H673" s="188" t="str">
        <f t="shared" si="357"/>
        <v xml:space="preserve"> </v>
      </c>
      <c r="I673" s="188" t="str">
        <f t="shared" si="357"/>
        <v xml:space="preserve"> </v>
      </c>
      <c r="J673" s="188" t="str">
        <f t="shared" si="357"/>
        <v xml:space="preserve"> </v>
      </c>
      <c r="K673" s="188" t="str">
        <f t="shared" si="357"/>
        <v xml:space="preserve"> </v>
      </c>
      <c r="L673" s="188" t="str">
        <f t="shared" si="357"/>
        <v xml:space="preserve"> </v>
      </c>
      <c r="M673" s="188" t="str">
        <f t="shared" si="357"/>
        <v xml:space="preserve"> </v>
      </c>
      <c r="N673" s="188" t="str">
        <f t="shared" si="357"/>
        <v xml:space="preserve"> </v>
      </c>
      <c r="O673" s="188" t="str">
        <f t="shared" si="357"/>
        <v xml:space="preserve"> </v>
      </c>
      <c r="P673" s="188" t="str">
        <f t="shared" si="357"/>
        <v xml:space="preserve"> </v>
      </c>
      <c r="Q673" s="188" t="str">
        <f t="shared" si="357"/>
        <v xml:space="preserve"> </v>
      </c>
      <c r="R673" s="188" t="str">
        <f t="shared" si="357"/>
        <v xml:space="preserve"> </v>
      </c>
      <c r="S673" s="188" t="str">
        <f t="shared" si="357"/>
        <v xml:space="preserve"> </v>
      </c>
      <c r="T673" s="188" t="str">
        <f t="shared" si="356"/>
        <v xml:space="preserve"> </v>
      </c>
      <c r="U673" s="188" t="str">
        <f t="shared" si="356"/>
        <v xml:space="preserve"> </v>
      </c>
      <c r="V673" s="188" t="str">
        <f t="shared" si="356"/>
        <v xml:space="preserve"> </v>
      </c>
      <c r="W673" s="188" t="str">
        <f t="shared" si="356"/>
        <v xml:space="preserve"> </v>
      </c>
      <c r="X673" s="188" t="str">
        <f t="shared" si="356"/>
        <v xml:space="preserve"> </v>
      </c>
      <c r="Y673" s="188" t="str">
        <f t="shared" si="356"/>
        <v xml:space="preserve"> </v>
      </c>
      <c r="Z673" s="188" t="str">
        <f t="shared" si="356"/>
        <v xml:space="preserve"> </v>
      </c>
      <c r="AA673" s="188" t="str">
        <f t="shared" si="356"/>
        <v xml:space="preserve"> </v>
      </c>
      <c r="AB673" s="188" t="str">
        <f t="shared" si="356"/>
        <v xml:space="preserve"> </v>
      </c>
      <c r="AC673" s="188" t="str">
        <f t="shared" si="356"/>
        <v xml:space="preserve"> </v>
      </c>
      <c r="AD673" s="188" t="str">
        <f t="shared" si="356"/>
        <v xml:space="preserve"> </v>
      </c>
      <c r="AE673" s="188" t="str">
        <f t="shared" si="356"/>
        <v xml:space="preserve"> </v>
      </c>
      <c r="AF673" s="188" t="str">
        <f t="shared" si="356"/>
        <v xml:space="preserve"> </v>
      </c>
      <c r="AG673" s="188" t="str">
        <f t="shared" si="356"/>
        <v xml:space="preserve"> </v>
      </c>
    </row>
    <row r="674" spans="1:33" ht="13.5" thickBot="1">
      <c r="C674" s="44" t="s">
        <v>117</v>
      </c>
      <c r="D674" s="195" t="str">
        <f>IF(COUNTIF(D657:D673,"A")&gt;4,"C",IF(COUNTIF(D657:D673,"A")&gt;0,"P"," "))</f>
        <v xml:space="preserve"> </v>
      </c>
      <c r="E674" s="195" t="str">
        <f>IF(COUNTIF(E657:E673,"A")&gt;4,"C",IF(COUNTIF(E657:E673,"A")&gt;0,"P"," "))</f>
        <v xml:space="preserve"> </v>
      </c>
      <c r="F674" s="195" t="str">
        <f t="shared" ref="F674:S674" si="358">IF(COUNTIF(F657:F673,"A")&gt;4,"C",IF(COUNTIF(F657:F673,"A")&gt;0,"P"," "))</f>
        <v xml:space="preserve"> </v>
      </c>
      <c r="G674" s="195" t="str">
        <f t="shared" si="358"/>
        <v xml:space="preserve"> </v>
      </c>
      <c r="H674" s="195" t="str">
        <f t="shared" si="358"/>
        <v xml:space="preserve"> </v>
      </c>
      <c r="I674" s="195" t="str">
        <f t="shared" si="358"/>
        <v xml:space="preserve"> </v>
      </c>
      <c r="J674" s="195" t="str">
        <f t="shared" si="358"/>
        <v xml:space="preserve"> </v>
      </c>
      <c r="K674" s="195" t="str">
        <f t="shared" si="358"/>
        <v xml:space="preserve"> </v>
      </c>
      <c r="L674" s="195" t="str">
        <f t="shared" si="358"/>
        <v xml:space="preserve"> </v>
      </c>
      <c r="M674" s="195" t="str">
        <f t="shared" si="358"/>
        <v xml:space="preserve"> </v>
      </c>
      <c r="N674" s="195" t="str">
        <f t="shared" si="358"/>
        <v xml:space="preserve"> </v>
      </c>
      <c r="O674" s="195" t="str">
        <f t="shared" si="358"/>
        <v xml:space="preserve"> </v>
      </c>
      <c r="P674" s="195" t="str">
        <f t="shared" si="358"/>
        <v xml:space="preserve"> </v>
      </c>
      <c r="Q674" s="195" t="str">
        <f t="shared" si="358"/>
        <v xml:space="preserve"> </v>
      </c>
      <c r="R674" s="195" t="str">
        <f t="shared" si="358"/>
        <v xml:space="preserve"> </v>
      </c>
      <c r="S674" s="195" t="str">
        <f t="shared" si="358"/>
        <v xml:space="preserve"> </v>
      </c>
      <c r="T674" s="195" t="str">
        <f t="shared" ref="T674:AG674" si="359">IF(COUNTIF(T657:T673,"A")&gt;4,"C",IF(COUNTIF(T657:T673,"A")&gt;0,"P"," "))</f>
        <v xml:space="preserve"> </v>
      </c>
      <c r="U674" s="195" t="str">
        <f t="shared" si="359"/>
        <v xml:space="preserve"> </v>
      </c>
      <c r="V674" s="195" t="str">
        <f t="shared" si="359"/>
        <v xml:space="preserve"> </v>
      </c>
      <c r="W674" s="195" t="str">
        <f t="shared" si="359"/>
        <v xml:space="preserve"> </v>
      </c>
      <c r="X674" s="195" t="str">
        <f t="shared" si="359"/>
        <v xml:space="preserve"> </v>
      </c>
      <c r="Y674" s="195" t="str">
        <f t="shared" si="359"/>
        <v xml:space="preserve"> </v>
      </c>
      <c r="Z674" s="195" t="str">
        <f t="shared" si="359"/>
        <v xml:space="preserve"> </v>
      </c>
      <c r="AA674" s="195" t="str">
        <f t="shared" si="359"/>
        <v xml:space="preserve"> </v>
      </c>
      <c r="AB674" s="195" t="str">
        <f t="shared" si="359"/>
        <v xml:space="preserve"> </v>
      </c>
      <c r="AC674" s="195" t="str">
        <f t="shared" si="359"/>
        <v xml:space="preserve"> </v>
      </c>
      <c r="AD674" s="195" t="str">
        <f t="shared" si="359"/>
        <v xml:space="preserve"> </v>
      </c>
      <c r="AE674" s="195" t="str">
        <f t="shared" si="359"/>
        <v xml:space="preserve"> </v>
      </c>
      <c r="AF674" s="195" t="str">
        <f t="shared" si="359"/>
        <v xml:space="preserve"> </v>
      </c>
      <c r="AG674" s="195" t="str">
        <f t="shared" si="359"/>
        <v xml:space="preserve"> </v>
      </c>
    </row>
    <row r="675" spans="1:33" ht="15">
      <c r="B675" s="129" t="s">
        <v>692</v>
      </c>
    </row>
    <row r="676" spans="1:33">
      <c r="A676"/>
      <c r="B676" s="20">
        <v>1</v>
      </c>
      <c r="C676" s="20" t="s">
        <v>693</v>
      </c>
    </row>
    <row r="677" spans="1:33">
      <c r="B677" s="130"/>
      <c r="C677" s="45" t="s">
        <v>694</v>
      </c>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row>
    <row r="678" spans="1:33">
      <c r="B678" s="130"/>
      <c r="C678" s="45" t="s">
        <v>695</v>
      </c>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row>
    <row r="679" spans="1:33">
      <c r="B679" s="130"/>
      <c r="C679" s="45" t="s">
        <v>696</v>
      </c>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row>
    <row r="680" spans="1:33">
      <c r="B680" s="20">
        <v>2</v>
      </c>
      <c r="C680" s="59" t="s">
        <v>697</v>
      </c>
      <c r="D680" s="188" t="str">
        <f t="shared" ref="D680:AG680" si="360">IF(COUNTIF(D677:D679,"C")&gt;=1,"A",IF(COUNTIF(D677:D679,"C")&gt;0,"P"," "))</f>
        <v xml:space="preserve"> </v>
      </c>
      <c r="E680" s="188" t="str">
        <f t="shared" si="360"/>
        <v xml:space="preserve"> </v>
      </c>
      <c r="F680" s="188" t="str">
        <f t="shared" ref="F680:S680" si="361">IF(COUNTIF(F677:F679,"C")&gt;=1,"A",IF(COUNTIF(F677:F679,"C")&gt;0,"P"," "))</f>
        <v xml:space="preserve"> </v>
      </c>
      <c r="G680" s="188" t="str">
        <f t="shared" si="361"/>
        <v xml:space="preserve"> </v>
      </c>
      <c r="H680" s="188" t="str">
        <f t="shared" si="361"/>
        <v xml:space="preserve"> </v>
      </c>
      <c r="I680" s="188" t="str">
        <f t="shared" si="361"/>
        <v xml:space="preserve"> </v>
      </c>
      <c r="J680" s="188" t="str">
        <f t="shared" si="361"/>
        <v xml:space="preserve"> </v>
      </c>
      <c r="K680" s="188" t="str">
        <f t="shared" si="361"/>
        <v xml:space="preserve"> </v>
      </c>
      <c r="L680" s="188" t="str">
        <f t="shared" si="361"/>
        <v xml:space="preserve"> </v>
      </c>
      <c r="M680" s="188" t="str">
        <f t="shared" si="361"/>
        <v xml:space="preserve"> </v>
      </c>
      <c r="N680" s="188" t="str">
        <f t="shared" si="361"/>
        <v xml:space="preserve"> </v>
      </c>
      <c r="O680" s="188" t="str">
        <f t="shared" si="361"/>
        <v xml:space="preserve"> </v>
      </c>
      <c r="P680" s="188" t="str">
        <f t="shared" si="361"/>
        <v xml:space="preserve"> </v>
      </c>
      <c r="Q680" s="188" t="str">
        <f t="shared" si="361"/>
        <v xml:space="preserve"> </v>
      </c>
      <c r="R680" s="188" t="str">
        <f t="shared" si="361"/>
        <v xml:space="preserve"> </v>
      </c>
      <c r="S680" s="188" t="str">
        <f t="shared" si="361"/>
        <v xml:space="preserve"> </v>
      </c>
      <c r="T680" s="188" t="str">
        <f t="shared" si="360"/>
        <v xml:space="preserve"> </v>
      </c>
      <c r="U680" s="188" t="str">
        <f t="shared" si="360"/>
        <v xml:space="preserve"> </v>
      </c>
      <c r="V680" s="188" t="str">
        <f t="shared" si="360"/>
        <v xml:space="preserve"> </v>
      </c>
      <c r="W680" s="188" t="str">
        <f t="shared" si="360"/>
        <v xml:space="preserve"> </v>
      </c>
      <c r="X680" s="188" t="str">
        <f t="shared" si="360"/>
        <v xml:space="preserve"> </v>
      </c>
      <c r="Y680" s="188" t="str">
        <f t="shared" si="360"/>
        <v xml:space="preserve"> </v>
      </c>
      <c r="Z680" s="188" t="str">
        <f t="shared" si="360"/>
        <v xml:space="preserve"> </v>
      </c>
      <c r="AA680" s="188" t="str">
        <f t="shared" si="360"/>
        <v xml:space="preserve"> </v>
      </c>
      <c r="AB680" s="188" t="str">
        <f t="shared" si="360"/>
        <v xml:space="preserve"> </v>
      </c>
      <c r="AC680" s="188" t="str">
        <f t="shared" si="360"/>
        <v xml:space="preserve"> </v>
      </c>
      <c r="AD680" s="188" t="str">
        <f t="shared" si="360"/>
        <v xml:space="preserve"> </v>
      </c>
      <c r="AE680" s="188" t="str">
        <f t="shared" si="360"/>
        <v xml:space="preserve"> </v>
      </c>
      <c r="AF680" s="188" t="str">
        <f t="shared" si="360"/>
        <v xml:space="preserve"> </v>
      </c>
      <c r="AG680" s="188" t="str">
        <f t="shared" si="360"/>
        <v xml:space="preserve"> </v>
      </c>
    </row>
    <row r="681" spans="1:33">
      <c r="B681" s="131"/>
      <c r="C681" s="45" t="s">
        <v>698</v>
      </c>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row>
    <row r="682" spans="1:33">
      <c r="B682" s="131"/>
      <c r="C682" s="45" t="s">
        <v>699</v>
      </c>
      <c r="D682" s="137"/>
      <c r="E682" s="137"/>
      <c r="F682" s="137"/>
      <c r="G682" s="137"/>
      <c r="H682" s="137"/>
      <c r="I682" s="137"/>
      <c r="J682" s="137"/>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row>
    <row r="683" spans="1:33">
      <c r="B683" s="131"/>
      <c r="C683" s="45" t="s">
        <v>700</v>
      </c>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row>
    <row r="684" spans="1:33">
      <c r="B684" s="20">
        <v>3</v>
      </c>
      <c r="C684" s="59" t="s">
        <v>701</v>
      </c>
      <c r="D684" s="188" t="str">
        <f t="shared" ref="D684:AG684" si="362">IF(COUNTIF(D681:D683,"C")&gt;=1,"A",IF(COUNTIF(D681:D683,"C")&gt;0,"P"," "))</f>
        <v xml:space="preserve"> </v>
      </c>
      <c r="E684" s="188" t="str">
        <f t="shared" si="362"/>
        <v xml:space="preserve"> </v>
      </c>
      <c r="F684" s="188" t="str">
        <f t="shared" ref="F684:S684" si="363">IF(COUNTIF(F681:F683,"C")&gt;=1,"A",IF(COUNTIF(F681:F683,"C")&gt;0,"P"," "))</f>
        <v xml:space="preserve"> </v>
      </c>
      <c r="G684" s="188" t="str">
        <f t="shared" si="363"/>
        <v xml:space="preserve"> </v>
      </c>
      <c r="H684" s="188" t="str">
        <f t="shared" si="363"/>
        <v xml:space="preserve"> </v>
      </c>
      <c r="I684" s="188" t="str">
        <f t="shared" si="363"/>
        <v xml:space="preserve"> </v>
      </c>
      <c r="J684" s="188" t="str">
        <f t="shared" si="363"/>
        <v xml:space="preserve"> </v>
      </c>
      <c r="K684" s="188" t="str">
        <f t="shared" si="363"/>
        <v xml:space="preserve"> </v>
      </c>
      <c r="L684" s="188" t="str">
        <f t="shared" si="363"/>
        <v xml:space="preserve"> </v>
      </c>
      <c r="M684" s="188" t="str">
        <f t="shared" si="363"/>
        <v xml:space="preserve"> </v>
      </c>
      <c r="N684" s="188" t="str">
        <f t="shared" si="363"/>
        <v xml:space="preserve"> </v>
      </c>
      <c r="O684" s="188" t="str">
        <f t="shared" si="363"/>
        <v xml:space="preserve"> </v>
      </c>
      <c r="P684" s="188" t="str">
        <f t="shared" si="363"/>
        <v xml:space="preserve"> </v>
      </c>
      <c r="Q684" s="188" t="str">
        <f t="shared" si="363"/>
        <v xml:space="preserve"> </v>
      </c>
      <c r="R684" s="188" t="str">
        <f t="shared" si="363"/>
        <v xml:space="preserve"> </v>
      </c>
      <c r="S684" s="188" t="str">
        <f t="shared" si="363"/>
        <v xml:space="preserve"> </v>
      </c>
      <c r="T684" s="188" t="str">
        <f t="shared" si="362"/>
        <v xml:space="preserve"> </v>
      </c>
      <c r="U684" s="188" t="str">
        <f t="shared" si="362"/>
        <v xml:space="preserve"> </v>
      </c>
      <c r="V684" s="188" t="str">
        <f t="shared" si="362"/>
        <v xml:space="preserve"> </v>
      </c>
      <c r="W684" s="188" t="str">
        <f t="shared" si="362"/>
        <v xml:space="preserve"> </v>
      </c>
      <c r="X684" s="188" t="str">
        <f t="shared" si="362"/>
        <v xml:space="preserve"> </v>
      </c>
      <c r="Y684" s="188" t="str">
        <f t="shared" si="362"/>
        <v xml:space="preserve"> </v>
      </c>
      <c r="Z684" s="188" t="str">
        <f t="shared" si="362"/>
        <v xml:space="preserve"> </v>
      </c>
      <c r="AA684" s="188" t="str">
        <f t="shared" si="362"/>
        <v xml:space="preserve"> </v>
      </c>
      <c r="AB684" s="188" t="str">
        <f t="shared" si="362"/>
        <v xml:space="preserve"> </v>
      </c>
      <c r="AC684" s="188" t="str">
        <f t="shared" si="362"/>
        <v xml:space="preserve"> </v>
      </c>
      <c r="AD684" s="188" t="str">
        <f t="shared" si="362"/>
        <v xml:space="preserve"> </v>
      </c>
      <c r="AE684" s="188" t="str">
        <f t="shared" si="362"/>
        <v xml:space="preserve"> </v>
      </c>
      <c r="AF684" s="188" t="str">
        <f t="shared" si="362"/>
        <v xml:space="preserve"> </v>
      </c>
      <c r="AG684" s="188" t="str">
        <f t="shared" si="362"/>
        <v xml:space="preserve"> </v>
      </c>
    </row>
    <row r="685" spans="1:33">
      <c r="B685" s="131"/>
      <c r="C685" s="133" t="s">
        <v>702</v>
      </c>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row>
    <row r="686" spans="1:33">
      <c r="B686" s="131"/>
      <c r="C686" s="133" t="s">
        <v>703</v>
      </c>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row>
    <row r="687" spans="1:33">
      <c r="B687" s="131"/>
      <c r="C687" s="133" t="s">
        <v>704</v>
      </c>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row>
    <row r="688" spans="1:33">
      <c r="B688" s="20">
        <v>4</v>
      </c>
      <c r="C688" s="59" t="s">
        <v>705</v>
      </c>
      <c r="D688" s="188" t="str">
        <f t="shared" ref="D688:AG688" si="364">IF(COUNTIF(D685:D687,"C")&gt;=1,"A",IF(COUNTIF(D685:D687,"C")&gt;0,"P"," "))</f>
        <v xml:space="preserve"> </v>
      </c>
      <c r="E688" s="188" t="str">
        <f t="shared" si="364"/>
        <v xml:space="preserve"> </v>
      </c>
      <c r="F688" s="188" t="str">
        <f t="shared" ref="F688:S688" si="365">IF(COUNTIF(F685:F687,"C")&gt;=1,"A",IF(COUNTIF(F685:F687,"C")&gt;0,"P"," "))</f>
        <v xml:space="preserve"> </v>
      </c>
      <c r="G688" s="188" t="str">
        <f t="shared" si="365"/>
        <v xml:space="preserve"> </v>
      </c>
      <c r="H688" s="188" t="str">
        <f t="shared" si="365"/>
        <v xml:space="preserve"> </v>
      </c>
      <c r="I688" s="188" t="str">
        <f t="shared" si="365"/>
        <v xml:space="preserve"> </v>
      </c>
      <c r="J688" s="188" t="str">
        <f t="shared" si="365"/>
        <v xml:space="preserve"> </v>
      </c>
      <c r="K688" s="188" t="str">
        <f t="shared" si="365"/>
        <v xml:space="preserve"> </v>
      </c>
      <c r="L688" s="188" t="str">
        <f t="shared" si="365"/>
        <v xml:space="preserve"> </v>
      </c>
      <c r="M688" s="188" t="str">
        <f t="shared" si="365"/>
        <v xml:space="preserve"> </v>
      </c>
      <c r="N688" s="188" t="str">
        <f t="shared" si="365"/>
        <v xml:space="preserve"> </v>
      </c>
      <c r="O688" s="188" t="str">
        <f t="shared" si="365"/>
        <v xml:space="preserve"> </v>
      </c>
      <c r="P688" s="188" t="str">
        <f t="shared" si="365"/>
        <v xml:space="preserve"> </v>
      </c>
      <c r="Q688" s="188" t="str">
        <f t="shared" si="365"/>
        <v xml:space="preserve"> </v>
      </c>
      <c r="R688" s="188" t="str">
        <f t="shared" si="365"/>
        <v xml:space="preserve"> </v>
      </c>
      <c r="S688" s="188" t="str">
        <f t="shared" si="365"/>
        <v xml:space="preserve"> </v>
      </c>
      <c r="T688" s="188" t="str">
        <f t="shared" si="364"/>
        <v xml:space="preserve"> </v>
      </c>
      <c r="U688" s="188" t="str">
        <f t="shared" si="364"/>
        <v xml:space="preserve"> </v>
      </c>
      <c r="V688" s="188" t="str">
        <f t="shared" si="364"/>
        <v xml:space="preserve"> </v>
      </c>
      <c r="W688" s="188" t="str">
        <f t="shared" si="364"/>
        <v xml:space="preserve"> </v>
      </c>
      <c r="X688" s="188" t="str">
        <f t="shared" si="364"/>
        <v xml:space="preserve"> </v>
      </c>
      <c r="Y688" s="188" t="str">
        <f t="shared" si="364"/>
        <v xml:space="preserve"> </v>
      </c>
      <c r="Z688" s="188" t="str">
        <f t="shared" si="364"/>
        <v xml:space="preserve"> </v>
      </c>
      <c r="AA688" s="188" t="str">
        <f t="shared" si="364"/>
        <v xml:space="preserve"> </v>
      </c>
      <c r="AB688" s="188" t="str">
        <f t="shared" si="364"/>
        <v xml:space="preserve"> </v>
      </c>
      <c r="AC688" s="188" t="str">
        <f t="shared" si="364"/>
        <v xml:space="preserve"> </v>
      </c>
      <c r="AD688" s="188" t="str">
        <f t="shared" si="364"/>
        <v xml:space="preserve"> </v>
      </c>
      <c r="AE688" s="188" t="str">
        <f t="shared" si="364"/>
        <v xml:space="preserve"> </v>
      </c>
      <c r="AF688" s="188" t="str">
        <f t="shared" si="364"/>
        <v xml:space="preserve"> </v>
      </c>
      <c r="AG688" s="188" t="str">
        <f t="shared" si="364"/>
        <v xml:space="preserve"> </v>
      </c>
    </row>
    <row r="689" spans="1:33">
      <c r="B689" s="131"/>
      <c r="C689" s="133" t="s">
        <v>706</v>
      </c>
      <c r="D689" s="137"/>
      <c r="E689" s="137"/>
      <c r="F689" s="137"/>
      <c r="G689" s="137"/>
      <c r="H689" s="137"/>
      <c r="I689" s="137"/>
      <c r="J689" s="137"/>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row>
    <row r="690" spans="1:33">
      <c r="B690" s="131"/>
      <c r="C690" s="133" t="s">
        <v>707</v>
      </c>
      <c r="D690" s="137"/>
      <c r="E690" s="137"/>
      <c r="F690" s="137"/>
      <c r="G690" s="137"/>
      <c r="H690" s="137"/>
      <c r="I690" s="137"/>
      <c r="J690" s="137"/>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row>
    <row r="691" spans="1:33">
      <c r="B691" s="131"/>
      <c r="C691" s="133" t="s">
        <v>708</v>
      </c>
      <c r="D691" s="137"/>
      <c r="E691" s="137"/>
      <c r="F691" s="137"/>
      <c r="G691" s="137"/>
      <c r="H691" s="137"/>
      <c r="I691" s="137"/>
      <c r="J691" s="137"/>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row>
    <row r="692" spans="1:33">
      <c r="B692" s="20">
        <v>5</v>
      </c>
      <c r="C692" s="59" t="s">
        <v>709</v>
      </c>
      <c r="D692" s="188" t="str">
        <f t="shared" ref="D692:AG692" si="366">IF(COUNTIF(D689:D691,"C")&gt;=1,"A",IF(COUNTIF(D689:D691,"C")&gt;0,"P"," "))</f>
        <v xml:space="preserve"> </v>
      </c>
      <c r="E692" s="188" t="str">
        <f t="shared" si="366"/>
        <v xml:space="preserve"> </v>
      </c>
      <c r="F692" s="188" t="str">
        <f t="shared" ref="F692:S692" si="367">IF(COUNTIF(F689:F691,"C")&gt;=1,"A",IF(COUNTIF(F689:F691,"C")&gt;0,"P"," "))</f>
        <v xml:space="preserve"> </v>
      </c>
      <c r="G692" s="188" t="str">
        <f t="shared" si="367"/>
        <v xml:space="preserve"> </v>
      </c>
      <c r="H692" s="188" t="str">
        <f t="shared" si="367"/>
        <v xml:space="preserve"> </v>
      </c>
      <c r="I692" s="188" t="str">
        <f t="shared" si="367"/>
        <v xml:space="preserve"> </v>
      </c>
      <c r="J692" s="188" t="str">
        <f t="shared" si="367"/>
        <v xml:space="preserve"> </v>
      </c>
      <c r="K692" s="188" t="str">
        <f t="shared" si="367"/>
        <v xml:space="preserve"> </v>
      </c>
      <c r="L692" s="188" t="str">
        <f t="shared" si="367"/>
        <v xml:space="preserve"> </v>
      </c>
      <c r="M692" s="188" t="str">
        <f t="shared" si="367"/>
        <v xml:space="preserve"> </v>
      </c>
      <c r="N692" s="188" t="str">
        <f t="shared" si="367"/>
        <v xml:space="preserve"> </v>
      </c>
      <c r="O692" s="188" t="str">
        <f t="shared" si="367"/>
        <v xml:space="preserve"> </v>
      </c>
      <c r="P692" s="188" t="str">
        <f t="shared" si="367"/>
        <v xml:space="preserve"> </v>
      </c>
      <c r="Q692" s="188" t="str">
        <f t="shared" si="367"/>
        <v xml:space="preserve"> </v>
      </c>
      <c r="R692" s="188" t="str">
        <f t="shared" si="367"/>
        <v xml:space="preserve"> </v>
      </c>
      <c r="S692" s="188" t="str">
        <f t="shared" si="367"/>
        <v xml:space="preserve"> </v>
      </c>
      <c r="T692" s="188" t="str">
        <f t="shared" si="366"/>
        <v xml:space="preserve"> </v>
      </c>
      <c r="U692" s="188" t="str">
        <f t="shared" si="366"/>
        <v xml:space="preserve"> </v>
      </c>
      <c r="V692" s="188" t="str">
        <f t="shared" si="366"/>
        <v xml:space="preserve"> </v>
      </c>
      <c r="W692" s="188" t="str">
        <f t="shared" si="366"/>
        <v xml:space="preserve"> </v>
      </c>
      <c r="X692" s="188" t="str">
        <f t="shared" si="366"/>
        <v xml:space="preserve"> </v>
      </c>
      <c r="Y692" s="188" t="str">
        <f t="shared" si="366"/>
        <v xml:space="preserve"> </v>
      </c>
      <c r="Z692" s="188" t="str">
        <f t="shared" si="366"/>
        <v xml:space="preserve"> </v>
      </c>
      <c r="AA692" s="188" t="str">
        <f t="shared" si="366"/>
        <v xml:space="preserve"> </v>
      </c>
      <c r="AB692" s="188" t="str">
        <f t="shared" si="366"/>
        <v xml:space="preserve"> </v>
      </c>
      <c r="AC692" s="188" t="str">
        <f t="shared" si="366"/>
        <v xml:space="preserve"> </v>
      </c>
      <c r="AD692" s="188" t="str">
        <f t="shared" si="366"/>
        <v xml:space="preserve"> </v>
      </c>
      <c r="AE692" s="188" t="str">
        <f t="shared" si="366"/>
        <v xml:space="preserve"> </v>
      </c>
      <c r="AF692" s="188" t="str">
        <f t="shared" si="366"/>
        <v xml:space="preserve"> </v>
      </c>
      <c r="AG692" s="188" t="str">
        <f t="shared" si="366"/>
        <v xml:space="preserve"> </v>
      </c>
    </row>
    <row r="693" spans="1:33">
      <c r="B693" s="131"/>
      <c r="C693" s="133" t="s">
        <v>710</v>
      </c>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row>
    <row r="694" spans="1:33">
      <c r="B694" s="131"/>
      <c r="C694" s="133" t="s">
        <v>711</v>
      </c>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row>
    <row r="695" spans="1:33" ht="13.5" thickBot="1">
      <c r="B695" s="131"/>
      <c r="C695" s="133" t="s">
        <v>712</v>
      </c>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row>
    <row r="696" spans="1:33" ht="13.5" hidden="1" thickBot="1">
      <c r="D696" s="188" t="str">
        <f t="shared" ref="D696:AG696" si="368">IF(COUNTIF(D693:D695,"C")&gt;=1,"A",IF(COUNTIF(D693:D695,"C")&gt;0,"P"," "))</f>
        <v xml:space="preserve"> </v>
      </c>
      <c r="E696" s="188" t="str">
        <f t="shared" si="368"/>
        <v xml:space="preserve"> </v>
      </c>
      <c r="F696" s="188" t="str">
        <f t="shared" ref="F696:S696" si="369">IF(COUNTIF(F693:F695,"C")&gt;=1,"A",IF(COUNTIF(F693:F695,"C")&gt;0,"P"," "))</f>
        <v xml:space="preserve"> </v>
      </c>
      <c r="G696" s="188" t="str">
        <f t="shared" si="369"/>
        <v xml:space="preserve"> </v>
      </c>
      <c r="H696" s="188" t="str">
        <f t="shared" si="369"/>
        <v xml:space="preserve"> </v>
      </c>
      <c r="I696" s="188" t="str">
        <f t="shared" si="369"/>
        <v xml:space="preserve"> </v>
      </c>
      <c r="J696" s="188" t="str">
        <f t="shared" si="369"/>
        <v xml:space="preserve"> </v>
      </c>
      <c r="K696" s="188" t="str">
        <f t="shared" si="369"/>
        <v xml:space="preserve"> </v>
      </c>
      <c r="L696" s="188" t="str">
        <f t="shared" si="369"/>
        <v xml:space="preserve"> </v>
      </c>
      <c r="M696" s="188" t="str">
        <f t="shared" si="369"/>
        <v xml:space="preserve"> </v>
      </c>
      <c r="N696" s="188" t="str">
        <f t="shared" si="369"/>
        <v xml:space="preserve"> </v>
      </c>
      <c r="O696" s="188" t="str">
        <f t="shared" si="369"/>
        <v xml:space="preserve"> </v>
      </c>
      <c r="P696" s="188" t="str">
        <f t="shared" si="369"/>
        <v xml:space="preserve"> </v>
      </c>
      <c r="Q696" s="188" t="str">
        <f t="shared" si="369"/>
        <v xml:space="preserve"> </v>
      </c>
      <c r="R696" s="188" t="str">
        <f t="shared" si="369"/>
        <v xml:space="preserve"> </v>
      </c>
      <c r="S696" s="188" t="str">
        <f t="shared" si="369"/>
        <v xml:space="preserve"> </v>
      </c>
      <c r="T696" s="188" t="str">
        <f t="shared" si="368"/>
        <v xml:space="preserve"> </v>
      </c>
      <c r="U696" s="188" t="str">
        <f t="shared" si="368"/>
        <v xml:space="preserve"> </v>
      </c>
      <c r="V696" s="188" t="str">
        <f t="shared" si="368"/>
        <v xml:space="preserve"> </v>
      </c>
      <c r="W696" s="188" t="str">
        <f t="shared" si="368"/>
        <v xml:space="preserve"> </v>
      </c>
      <c r="X696" s="188" t="str">
        <f t="shared" si="368"/>
        <v xml:space="preserve"> </v>
      </c>
      <c r="Y696" s="188" t="str">
        <f t="shared" si="368"/>
        <v xml:space="preserve"> </v>
      </c>
      <c r="Z696" s="188" t="str">
        <f t="shared" si="368"/>
        <v xml:space="preserve"> </v>
      </c>
      <c r="AA696" s="188" t="str">
        <f t="shared" si="368"/>
        <v xml:space="preserve"> </v>
      </c>
      <c r="AB696" s="188" t="str">
        <f t="shared" si="368"/>
        <v xml:space="preserve"> </v>
      </c>
      <c r="AC696" s="188" t="str">
        <f t="shared" si="368"/>
        <v xml:space="preserve"> </v>
      </c>
      <c r="AD696" s="188" t="str">
        <f t="shared" si="368"/>
        <v xml:space="preserve"> </v>
      </c>
      <c r="AE696" s="188" t="str">
        <f t="shared" si="368"/>
        <v xml:space="preserve"> </v>
      </c>
      <c r="AF696" s="188" t="str">
        <f t="shared" si="368"/>
        <v xml:space="preserve"> </v>
      </c>
      <c r="AG696" s="188" t="str">
        <f t="shared" si="368"/>
        <v xml:space="preserve"> </v>
      </c>
    </row>
    <row r="697" spans="1:33" ht="13.5" thickBot="1">
      <c r="C697" s="44" t="s">
        <v>117</v>
      </c>
      <c r="D697" s="195" t="str">
        <f>IF(COUNTIF(D680:D696,"A")&gt;4,"C",IF(COUNTIF(D680:D696,"A")&gt;0,"P"," "))</f>
        <v xml:space="preserve"> </v>
      </c>
      <c r="E697" s="195" t="str">
        <f>IF(COUNTIF(E680:E696,"A")&gt;4,"C",IF(COUNTIF(E680:E696,"A")&gt;0,"P"," "))</f>
        <v xml:space="preserve"> </v>
      </c>
      <c r="F697" s="195" t="str">
        <f t="shared" ref="F697:S697" si="370">IF(COUNTIF(F680:F696,"A")&gt;4,"C",IF(COUNTIF(F680:F696,"A")&gt;0,"P"," "))</f>
        <v xml:space="preserve"> </v>
      </c>
      <c r="G697" s="195" t="str">
        <f t="shared" si="370"/>
        <v xml:space="preserve"> </v>
      </c>
      <c r="H697" s="195" t="str">
        <f t="shared" si="370"/>
        <v xml:space="preserve"> </v>
      </c>
      <c r="I697" s="195" t="str">
        <f t="shared" si="370"/>
        <v xml:space="preserve"> </v>
      </c>
      <c r="J697" s="195" t="str">
        <f t="shared" si="370"/>
        <v xml:space="preserve"> </v>
      </c>
      <c r="K697" s="195" t="str">
        <f t="shared" si="370"/>
        <v xml:space="preserve"> </v>
      </c>
      <c r="L697" s="195" t="str">
        <f t="shared" si="370"/>
        <v xml:space="preserve"> </v>
      </c>
      <c r="M697" s="195" t="str">
        <f t="shared" si="370"/>
        <v xml:space="preserve"> </v>
      </c>
      <c r="N697" s="195" t="str">
        <f t="shared" si="370"/>
        <v xml:space="preserve"> </v>
      </c>
      <c r="O697" s="195" t="str">
        <f t="shared" si="370"/>
        <v xml:space="preserve"> </v>
      </c>
      <c r="P697" s="195" t="str">
        <f t="shared" si="370"/>
        <v xml:space="preserve"> </v>
      </c>
      <c r="Q697" s="195" t="str">
        <f t="shared" si="370"/>
        <v xml:space="preserve"> </v>
      </c>
      <c r="R697" s="195" t="str">
        <f t="shared" si="370"/>
        <v xml:space="preserve"> </v>
      </c>
      <c r="S697" s="195" t="str">
        <f t="shared" si="370"/>
        <v xml:space="preserve"> </v>
      </c>
      <c r="T697" s="195" t="str">
        <f t="shared" ref="T697:AG697" si="371">IF(COUNTIF(T680:T696,"A")&gt;4,"C",IF(COUNTIF(T680:T696,"A")&gt;0,"P"," "))</f>
        <v xml:space="preserve"> </v>
      </c>
      <c r="U697" s="195" t="str">
        <f t="shared" si="371"/>
        <v xml:space="preserve"> </v>
      </c>
      <c r="V697" s="195" t="str">
        <f t="shared" si="371"/>
        <v xml:space="preserve"> </v>
      </c>
      <c r="W697" s="195" t="str">
        <f t="shared" si="371"/>
        <v xml:space="preserve"> </v>
      </c>
      <c r="X697" s="195" t="str">
        <f t="shared" si="371"/>
        <v xml:space="preserve"> </v>
      </c>
      <c r="Y697" s="195" t="str">
        <f t="shared" si="371"/>
        <v xml:space="preserve"> </v>
      </c>
      <c r="Z697" s="195" t="str">
        <f t="shared" si="371"/>
        <v xml:space="preserve"> </v>
      </c>
      <c r="AA697" s="195" t="str">
        <f t="shared" si="371"/>
        <v xml:space="preserve"> </v>
      </c>
      <c r="AB697" s="195" t="str">
        <f t="shared" si="371"/>
        <v xml:space="preserve"> </v>
      </c>
      <c r="AC697" s="195" t="str">
        <f t="shared" si="371"/>
        <v xml:space="preserve"> </v>
      </c>
      <c r="AD697" s="195" t="str">
        <f t="shared" si="371"/>
        <v xml:space="preserve"> </v>
      </c>
      <c r="AE697" s="195" t="str">
        <f t="shared" si="371"/>
        <v xml:space="preserve"> </v>
      </c>
      <c r="AF697" s="195" t="str">
        <f t="shared" si="371"/>
        <v xml:space="preserve"> </v>
      </c>
      <c r="AG697" s="195" t="str">
        <f t="shared" si="371"/>
        <v xml:space="preserve"> </v>
      </c>
    </row>
    <row r="698" spans="1:33" ht="15">
      <c r="B698" s="129" t="s">
        <v>713</v>
      </c>
    </row>
    <row r="699" spans="1:33">
      <c r="A699"/>
      <c r="B699" s="20">
        <v>1</v>
      </c>
      <c r="C699" s="183" t="s">
        <v>714</v>
      </c>
    </row>
    <row r="700" spans="1:33">
      <c r="B700" s="130"/>
      <c r="C700" s="45" t="s">
        <v>715</v>
      </c>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row>
    <row r="701" spans="1:33">
      <c r="B701" s="130"/>
      <c r="C701" s="45" t="s">
        <v>716</v>
      </c>
      <c r="D701" s="137"/>
      <c r="E701" s="137"/>
      <c r="F701" s="137"/>
      <c r="G701" s="137"/>
      <c r="H701" s="137"/>
      <c r="I701" s="137"/>
      <c r="J701" s="137"/>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row>
    <row r="702" spans="1:33">
      <c r="B702" s="130"/>
      <c r="C702" s="45" t="s">
        <v>717</v>
      </c>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row>
    <row r="703" spans="1:33">
      <c r="B703" s="20">
        <v>2</v>
      </c>
      <c r="C703" s="132" t="s">
        <v>718</v>
      </c>
      <c r="D703" s="188" t="str">
        <f t="shared" ref="D703:AG703" si="372">IF(COUNTIF(D700:D702,"C")&gt;=1,"A",IF(COUNTIF(D700:D702,"C")&gt;0,"P"," "))</f>
        <v xml:space="preserve"> </v>
      </c>
      <c r="E703" s="188" t="str">
        <f t="shared" si="372"/>
        <v xml:space="preserve"> </v>
      </c>
      <c r="F703" s="188" t="str">
        <f t="shared" ref="F703:S703" si="373">IF(COUNTIF(F700:F702,"C")&gt;=1,"A",IF(COUNTIF(F700:F702,"C")&gt;0,"P"," "))</f>
        <v xml:space="preserve"> </v>
      </c>
      <c r="G703" s="188" t="str">
        <f t="shared" si="373"/>
        <v xml:space="preserve"> </v>
      </c>
      <c r="H703" s="188" t="str">
        <f t="shared" si="373"/>
        <v xml:space="preserve"> </v>
      </c>
      <c r="I703" s="188" t="str">
        <f t="shared" si="373"/>
        <v xml:space="preserve"> </v>
      </c>
      <c r="J703" s="188" t="str">
        <f t="shared" si="373"/>
        <v xml:space="preserve"> </v>
      </c>
      <c r="K703" s="188" t="str">
        <f t="shared" si="373"/>
        <v xml:space="preserve"> </v>
      </c>
      <c r="L703" s="188" t="str">
        <f t="shared" si="373"/>
        <v xml:space="preserve"> </v>
      </c>
      <c r="M703" s="188" t="str">
        <f t="shared" si="373"/>
        <v xml:space="preserve"> </v>
      </c>
      <c r="N703" s="188" t="str">
        <f t="shared" si="373"/>
        <v xml:space="preserve"> </v>
      </c>
      <c r="O703" s="188" t="str">
        <f t="shared" si="373"/>
        <v xml:space="preserve"> </v>
      </c>
      <c r="P703" s="188" t="str">
        <f t="shared" si="373"/>
        <v xml:space="preserve"> </v>
      </c>
      <c r="Q703" s="188" t="str">
        <f t="shared" si="373"/>
        <v xml:space="preserve"> </v>
      </c>
      <c r="R703" s="188" t="str">
        <f t="shared" si="373"/>
        <v xml:space="preserve"> </v>
      </c>
      <c r="S703" s="188" t="str">
        <f t="shared" si="373"/>
        <v xml:space="preserve"> </v>
      </c>
      <c r="T703" s="188" t="str">
        <f t="shared" si="372"/>
        <v xml:space="preserve"> </v>
      </c>
      <c r="U703" s="188" t="str">
        <f t="shared" si="372"/>
        <v xml:space="preserve"> </v>
      </c>
      <c r="V703" s="188" t="str">
        <f t="shared" si="372"/>
        <v xml:space="preserve"> </v>
      </c>
      <c r="W703" s="188" t="str">
        <f t="shared" si="372"/>
        <v xml:space="preserve"> </v>
      </c>
      <c r="X703" s="188" t="str">
        <f t="shared" si="372"/>
        <v xml:space="preserve"> </v>
      </c>
      <c r="Y703" s="188" t="str">
        <f t="shared" si="372"/>
        <v xml:space="preserve"> </v>
      </c>
      <c r="Z703" s="188" t="str">
        <f t="shared" si="372"/>
        <v xml:space="preserve"> </v>
      </c>
      <c r="AA703" s="188" t="str">
        <f t="shared" si="372"/>
        <v xml:space="preserve"> </v>
      </c>
      <c r="AB703" s="188" t="str">
        <f t="shared" si="372"/>
        <v xml:space="preserve"> </v>
      </c>
      <c r="AC703" s="188" t="str">
        <f t="shared" si="372"/>
        <v xml:space="preserve"> </v>
      </c>
      <c r="AD703" s="188" t="str">
        <f t="shared" si="372"/>
        <v xml:space="preserve"> </v>
      </c>
      <c r="AE703" s="188" t="str">
        <f t="shared" si="372"/>
        <v xml:space="preserve"> </v>
      </c>
      <c r="AF703" s="188" t="str">
        <f t="shared" si="372"/>
        <v xml:space="preserve"> </v>
      </c>
      <c r="AG703" s="188" t="str">
        <f t="shared" si="372"/>
        <v xml:space="preserve"> </v>
      </c>
    </row>
    <row r="704" spans="1:33">
      <c r="B704" s="131"/>
      <c r="C704" s="133" t="s">
        <v>719</v>
      </c>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row>
    <row r="705" spans="2:33">
      <c r="B705" s="131"/>
      <c r="C705" s="133" t="s">
        <v>720</v>
      </c>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row>
    <row r="706" spans="2:33">
      <c r="B706" s="131"/>
      <c r="C706" s="133" t="s">
        <v>721</v>
      </c>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row>
    <row r="707" spans="2:33">
      <c r="B707" s="20">
        <v>3</v>
      </c>
      <c r="C707" s="59" t="s">
        <v>722</v>
      </c>
      <c r="D707" s="188" t="str">
        <f t="shared" ref="D707:AG707" si="374">IF(COUNTIF(D704:D706,"C")&gt;=1,"A",IF(COUNTIF(D704:D706,"C")&gt;0,"P"," "))</f>
        <v xml:space="preserve"> </v>
      </c>
      <c r="E707" s="188" t="str">
        <f t="shared" si="374"/>
        <v xml:space="preserve"> </v>
      </c>
      <c r="F707" s="188" t="str">
        <f t="shared" ref="F707:S707" si="375">IF(COUNTIF(F704:F706,"C")&gt;=1,"A",IF(COUNTIF(F704:F706,"C")&gt;0,"P"," "))</f>
        <v xml:space="preserve"> </v>
      </c>
      <c r="G707" s="188" t="str">
        <f t="shared" si="375"/>
        <v xml:space="preserve"> </v>
      </c>
      <c r="H707" s="188" t="str">
        <f t="shared" si="375"/>
        <v xml:space="preserve"> </v>
      </c>
      <c r="I707" s="188" t="str">
        <f t="shared" si="375"/>
        <v xml:space="preserve"> </v>
      </c>
      <c r="J707" s="188" t="str">
        <f t="shared" si="375"/>
        <v xml:space="preserve"> </v>
      </c>
      <c r="K707" s="188" t="str">
        <f t="shared" si="375"/>
        <v xml:space="preserve"> </v>
      </c>
      <c r="L707" s="188" t="str">
        <f t="shared" si="375"/>
        <v xml:space="preserve"> </v>
      </c>
      <c r="M707" s="188" t="str">
        <f t="shared" si="375"/>
        <v xml:space="preserve"> </v>
      </c>
      <c r="N707" s="188" t="str">
        <f t="shared" si="375"/>
        <v xml:space="preserve"> </v>
      </c>
      <c r="O707" s="188" t="str">
        <f t="shared" si="375"/>
        <v xml:space="preserve"> </v>
      </c>
      <c r="P707" s="188" t="str">
        <f t="shared" si="375"/>
        <v xml:space="preserve"> </v>
      </c>
      <c r="Q707" s="188" t="str">
        <f t="shared" si="375"/>
        <v xml:space="preserve"> </v>
      </c>
      <c r="R707" s="188" t="str">
        <f t="shared" si="375"/>
        <v xml:space="preserve"> </v>
      </c>
      <c r="S707" s="188" t="str">
        <f t="shared" si="375"/>
        <v xml:space="preserve"> </v>
      </c>
      <c r="T707" s="188" t="str">
        <f t="shared" si="374"/>
        <v xml:space="preserve"> </v>
      </c>
      <c r="U707" s="188" t="str">
        <f t="shared" si="374"/>
        <v xml:space="preserve"> </v>
      </c>
      <c r="V707" s="188" t="str">
        <f t="shared" si="374"/>
        <v xml:space="preserve"> </v>
      </c>
      <c r="W707" s="188" t="str">
        <f t="shared" si="374"/>
        <v xml:space="preserve"> </v>
      </c>
      <c r="X707" s="188" t="str">
        <f t="shared" si="374"/>
        <v xml:space="preserve"> </v>
      </c>
      <c r="Y707" s="188" t="str">
        <f t="shared" si="374"/>
        <v xml:space="preserve"> </v>
      </c>
      <c r="Z707" s="188" t="str">
        <f t="shared" si="374"/>
        <v xml:space="preserve"> </v>
      </c>
      <c r="AA707" s="188" t="str">
        <f t="shared" si="374"/>
        <v xml:space="preserve"> </v>
      </c>
      <c r="AB707" s="188" t="str">
        <f t="shared" si="374"/>
        <v xml:space="preserve"> </v>
      </c>
      <c r="AC707" s="188" t="str">
        <f t="shared" si="374"/>
        <v xml:space="preserve"> </v>
      </c>
      <c r="AD707" s="188" t="str">
        <f t="shared" si="374"/>
        <v xml:space="preserve"> </v>
      </c>
      <c r="AE707" s="188" t="str">
        <f t="shared" si="374"/>
        <v xml:space="preserve"> </v>
      </c>
      <c r="AF707" s="188" t="str">
        <f t="shared" si="374"/>
        <v xml:space="preserve"> </v>
      </c>
      <c r="AG707" s="188" t="str">
        <f t="shared" si="374"/>
        <v xml:space="preserve"> </v>
      </c>
    </row>
    <row r="708" spans="2:33">
      <c r="B708" s="131"/>
      <c r="C708" s="45" t="s">
        <v>723</v>
      </c>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row>
    <row r="709" spans="2:33">
      <c r="B709" s="131"/>
      <c r="C709" s="45" t="s">
        <v>724</v>
      </c>
      <c r="D709" s="137"/>
      <c r="E709" s="137"/>
      <c r="F709" s="137"/>
      <c r="G709" s="137"/>
      <c r="H709" s="137"/>
      <c r="I709" s="137"/>
      <c r="J709" s="137"/>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row>
    <row r="710" spans="2:33">
      <c r="B710" s="131"/>
      <c r="C710" s="45" t="s">
        <v>725</v>
      </c>
      <c r="D710" s="137"/>
      <c r="E710" s="137"/>
      <c r="F710" s="137"/>
      <c r="G710" s="137"/>
      <c r="H710" s="137"/>
      <c r="I710" s="137"/>
      <c r="J710" s="137"/>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37"/>
    </row>
    <row r="711" spans="2:33">
      <c r="B711" s="20">
        <v>4</v>
      </c>
      <c r="C711" s="132" t="s">
        <v>726</v>
      </c>
      <c r="D711" s="188" t="str">
        <f t="shared" ref="D711:AG711" si="376">IF(COUNTIF(D708:D710,"C")&gt;=1,"A",IF(COUNTIF(D708:D710,"C")&gt;0,"P"," "))</f>
        <v xml:space="preserve"> </v>
      </c>
      <c r="E711" s="188" t="str">
        <f t="shared" si="376"/>
        <v xml:space="preserve"> </v>
      </c>
      <c r="F711" s="188" t="str">
        <f t="shared" ref="F711:S711" si="377">IF(COUNTIF(F708:F710,"C")&gt;=1,"A",IF(COUNTIF(F708:F710,"C")&gt;0,"P"," "))</f>
        <v xml:space="preserve"> </v>
      </c>
      <c r="G711" s="188" t="str">
        <f t="shared" si="377"/>
        <v xml:space="preserve"> </v>
      </c>
      <c r="H711" s="188" t="str">
        <f t="shared" si="377"/>
        <v xml:space="preserve"> </v>
      </c>
      <c r="I711" s="188" t="str">
        <f t="shared" si="377"/>
        <v xml:space="preserve"> </v>
      </c>
      <c r="J711" s="188" t="str">
        <f t="shared" si="377"/>
        <v xml:space="preserve"> </v>
      </c>
      <c r="K711" s="188" t="str">
        <f t="shared" si="377"/>
        <v xml:space="preserve"> </v>
      </c>
      <c r="L711" s="188" t="str">
        <f t="shared" si="377"/>
        <v xml:space="preserve"> </v>
      </c>
      <c r="M711" s="188" t="str">
        <f t="shared" si="377"/>
        <v xml:space="preserve"> </v>
      </c>
      <c r="N711" s="188" t="str">
        <f t="shared" si="377"/>
        <v xml:space="preserve"> </v>
      </c>
      <c r="O711" s="188" t="str">
        <f t="shared" si="377"/>
        <v xml:space="preserve"> </v>
      </c>
      <c r="P711" s="188" t="str">
        <f t="shared" si="377"/>
        <v xml:space="preserve"> </v>
      </c>
      <c r="Q711" s="188" t="str">
        <f t="shared" si="377"/>
        <v xml:space="preserve"> </v>
      </c>
      <c r="R711" s="188" t="str">
        <f t="shared" si="377"/>
        <v xml:space="preserve"> </v>
      </c>
      <c r="S711" s="188" t="str">
        <f t="shared" si="377"/>
        <v xml:space="preserve"> </v>
      </c>
      <c r="T711" s="188" t="str">
        <f t="shared" si="376"/>
        <v xml:space="preserve"> </v>
      </c>
      <c r="U711" s="188" t="str">
        <f t="shared" si="376"/>
        <v xml:space="preserve"> </v>
      </c>
      <c r="V711" s="188" t="str">
        <f t="shared" si="376"/>
        <v xml:space="preserve"> </v>
      </c>
      <c r="W711" s="188" t="str">
        <f t="shared" si="376"/>
        <v xml:space="preserve"> </v>
      </c>
      <c r="X711" s="188" t="str">
        <f t="shared" si="376"/>
        <v xml:space="preserve"> </v>
      </c>
      <c r="Y711" s="188" t="str">
        <f t="shared" si="376"/>
        <v xml:space="preserve"> </v>
      </c>
      <c r="Z711" s="188" t="str">
        <f t="shared" si="376"/>
        <v xml:space="preserve"> </v>
      </c>
      <c r="AA711" s="188" t="str">
        <f t="shared" si="376"/>
        <v xml:space="preserve"> </v>
      </c>
      <c r="AB711" s="188" t="str">
        <f t="shared" si="376"/>
        <v xml:space="preserve"> </v>
      </c>
      <c r="AC711" s="188" t="str">
        <f t="shared" si="376"/>
        <v xml:space="preserve"> </v>
      </c>
      <c r="AD711" s="188" t="str">
        <f t="shared" si="376"/>
        <v xml:space="preserve"> </v>
      </c>
      <c r="AE711" s="188" t="str">
        <f t="shared" si="376"/>
        <v xml:space="preserve"> </v>
      </c>
      <c r="AF711" s="188" t="str">
        <f t="shared" si="376"/>
        <v xml:space="preserve"> </v>
      </c>
      <c r="AG711" s="188" t="str">
        <f t="shared" si="376"/>
        <v xml:space="preserve"> </v>
      </c>
    </row>
    <row r="712" spans="2:33">
      <c r="B712" s="131"/>
      <c r="C712" s="133" t="s">
        <v>727</v>
      </c>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37"/>
    </row>
    <row r="713" spans="2:33">
      <c r="B713" s="131"/>
      <c r="C713" s="133" t="s">
        <v>728</v>
      </c>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7"/>
      <c r="Z713" s="137"/>
      <c r="AA713" s="137"/>
      <c r="AB713" s="137"/>
      <c r="AC713" s="137"/>
      <c r="AD713" s="137"/>
      <c r="AE713" s="137"/>
      <c r="AF713" s="137"/>
      <c r="AG713" s="137"/>
    </row>
    <row r="714" spans="2:33">
      <c r="B714" s="131"/>
      <c r="C714" s="133" t="s">
        <v>729</v>
      </c>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7"/>
      <c r="Z714" s="137"/>
      <c r="AA714" s="137"/>
      <c r="AB714" s="137"/>
      <c r="AC714" s="137"/>
      <c r="AD714" s="137"/>
      <c r="AE714" s="137"/>
      <c r="AF714" s="137"/>
      <c r="AG714" s="137"/>
    </row>
    <row r="715" spans="2:33">
      <c r="B715" s="20">
        <v>5</v>
      </c>
      <c r="C715" s="132" t="s">
        <v>730</v>
      </c>
      <c r="D715" s="188" t="str">
        <f t="shared" ref="D715:AG715" si="378">IF(COUNTIF(D712:D714,"C")&gt;=1,"A",IF(COUNTIF(D712:D714,"C")&gt;0,"P"," "))</f>
        <v xml:space="preserve"> </v>
      </c>
      <c r="E715" s="188" t="str">
        <f t="shared" si="378"/>
        <v xml:space="preserve"> </v>
      </c>
      <c r="F715" s="188" t="str">
        <f t="shared" ref="F715:S715" si="379">IF(COUNTIF(F712:F714,"C")&gt;=1,"A",IF(COUNTIF(F712:F714,"C")&gt;0,"P"," "))</f>
        <v xml:space="preserve"> </v>
      </c>
      <c r="G715" s="188" t="str">
        <f t="shared" si="379"/>
        <v xml:space="preserve"> </v>
      </c>
      <c r="H715" s="188" t="str">
        <f t="shared" si="379"/>
        <v xml:space="preserve"> </v>
      </c>
      <c r="I715" s="188" t="str">
        <f t="shared" si="379"/>
        <v xml:space="preserve"> </v>
      </c>
      <c r="J715" s="188" t="str">
        <f t="shared" si="379"/>
        <v xml:space="preserve"> </v>
      </c>
      <c r="K715" s="188" t="str">
        <f t="shared" si="379"/>
        <v xml:space="preserve"> </v>
      </c>
      <c r="L715" s="188" t="str">
        <f t="shared" si="379"/>
        <v xml:space="preserve"> </v>
      </c>
      <c r="M715" s="188" t="str">
        <f t="shared" si="379"/>
        <v xml:space="preserve"> </v>
      </c>
      <c r="N715" s="188" t="str">
        <f t="shared" si="379"/>
        <v xml:space="preserve"> </v>
      </c>
      <c r="O715" s="188" t="str">
        <f t="shared" si="379"/>
        <v xml:space="preserve"> </v>
      </c>
      <c r="P715" s="188" t="str">
        <f t="shared" si="379"/>
        <v xml:space="preserve"> </v>
      </c>
      <c r="Q715" s="188" t="str">
        <f t="shared" si="379"/>
        <v xml:space="preserve"> </v>
      </c>
      <c r="R715" s="188" t="str">
        <f t="shared" si="379"/>
        <v xml:space="preserve"> </v>
      </c>
      <c r="S715" s="188" t="str">
        <f t="shared" si="379"/>
        <v xml:space="preserve"> </v>
      </c>
      <c r="T715" s="188" t="str">
        <f t="shared" si="378"/>
        <v xml:space="preserve"> </v>
      </c>
      <c r="U715" s="188" t="str">
        <f t="shared" si="378"/>
        <v xml:space="preserve"> </v>
      </c>
      <c r="V715" s="188" t="str">
        <f t="shared" si="378"/>
        <v xml:space="preserve"> </v>
      </c>
      <c r="W715" s="188" t="str">
        <f t="shared" si="378"/>
        <v xml:space="preserve"> </v>
      </c>
      <c r="X715" s="188" t="str">
        <f t="shared" si="378"/>
        <v xml:space="preserve"> </v>
      </c>
      <c r="Y715" s="188" t="str">
        <f t="shared" si="378"/>
        <v xml:space="preserve"> </v>
      </c>
      <c r="Z715" s="188" t="str">
        <f t="shared" si="378"/>
        <v xml:space="preserve"> </v>
      </c>
      <c r="AA715" s="188" t="str">
        <f t="shared" si="378"/>
        <v xml:space="preserve"> </v>
      </c>
      <c r="AB715" s="188" t="str">
        <f t="shared" si="378"/>
        <v xml:space="preserve"> </v>
      </c>
      <c r="AC715" s="188" t="str">
        <f t="shared" si="378"/>
        <v xml:space="preserve"> </v>
      </c>
      <c r="AD715" s="188" t="str">
        <f t="shared" si="378"/>
        <v xml:space="preserve"> </v>
      </c>
      <c r="AE715" s="188" t="str">
        <f t="shared" si="378"/>
        <v xml:space="preserve"> </v>
      </c>
      <c r="AF715" s="188" t="str">
        <f t="shared" si="378"/>
        <v xml:space="preserve"> </v>
      </c>
      <c r="AG715" s="188" t="str">
        <f t="shared" si="378"/>
        <v xml:space="preserve"> </v>
      </c>
    </row>
    <row r="716" spans="2:33">
      <c r="B716" s="131"/>
      <c r="C716" s="133" t="s">
        <v>731</v>
      </c>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row>
    <row r="717" spans="2:33">
      <c r="B717" s="131"/>
      <c r="C717" s="133" t="s">
        <v>732</v>
      </c>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7"/>
      <c r="Z717" s="137"/>
      <c r="AA717" s="137"/>
      <c r="AB717" s="137"/>
      <c r="AC717" s="137"/>
      <c r="AD717" s="137"/>
      <c r="AE717" s="137"/>
      <c r="AF717" s="137"/>
      <c r="AG717" s="137"/>
    </row>
    <row r="718" spans="2:33" ht="13.5" thickBot="1">
      <c r="B718" s="131"/>
      <c r="C718" s="133" t="s">
        <v>733</v>
      </c>
      <c r="D718" s="137"/>
      <c r="E718" s="137"/>
      <c r="F718" s="137"/>
      <c r="G718" s="137"/>
      <c r="H718" s="137"/>
      <c r="I718" s="137"/>
      <c r="J718" s="137"/>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row>
    <row r="719" spans="2:33" ht="13.5" hidden="1" thickBot="1">
      <c r="D719" s="188" t="str">
        <f t="shared" ref="D719:AG719" si="380">IF(COUNTIF(D716:D718,"C")&gt;=1,"A",IF(COUNTIF(D716:D718,"C")&gt;0,"P"," "))</f>
        <v xml:space="preserve"> </v>
      </c>
      <c r="E719" s="188" t="str">
        <f t="shared" si="380"/>
        <v xml:space="preserve"> </v>
      </c>
      <c r="F719" s="188" t="str">
        <f t="shared" ref="F719:S719" si="381">IF(COUNTIF(F716:F718,"C")&gt;=1,"A",IF(COUNTIF(F716:F718,"C")&gt;0,"P"," "))</f>
        <v xml:space="preserve"> </v>
      </c>
      <c r="G719" s="188" t="str">
        <f t="shared" si="381"/>
        <v xml:space="preserve"> </v>
      </c>
      <c r="H719" s="188" t="str">
        <f t="shared" si="381"/>
        <v xml:space="preserve"> </v>
      </c>
      <c r="I719" s="188" t="str">
        <f t="shared" si="381"/>
        <v xml:space="preserve"> </v>
      </c>
      <c r="J719" s="188" t="str">
        <f t="shared" si="381"/>
        <v xml:space="preserve"> </v>
      </c>
      <c r="K719" s="188" t="str">
        <f t="shared" si="381"/>
        <v xml:space="preserve"> </v>
      </c>
      <c r="L719" s="188" t="str">
        <f t="shared" si="381"/>
        <v xml:space="preserve"> </v>
      </c>
      <c r="M719" s="188" t="str">
        <f t="shared" si="381"/>
        <v xml:space="preserve"> </v>
      </c>
      <c r="N719" s="188" t="str">
        <f t="shared" si="381"/>
        <v xml:space="preserve"> </v>
      </c>
      <c r="O719" s="188" t="str">
        <f t="shared" si="381"/>
        <v xml:space="preserve"> </v>
      </c>
      <c r="P719" s="188" t="str">
        <f t="shared" si="381"/>
        <v xml:space="preserve"> </v>
      </c>
      <c r="Q719" s="188" t="str">
        <f t="shared" si="381"/>
        <v xml:space="preserve"> </v>
      </c>
      <c r="R719" s="188" t="str">
        <f t="shared" si="381"/>
        <v xml:space="preserve"> </v>
      </c>
      <c r="S719" s="188" t="str">
        <f t="shared" si="381"/>
        <v xml:space="preserve"> </v>
      </c>
      <c r="T719" s="188" t="str">
        <f t="shared" si="380"/>
        <v xml:space="preserve"> </v>
      </c>
      <c r="U719" s="188" t="str">
        <f t="shared" si="380"/>
        <v xml:space="preserve"> </v>
      </c>
      <c r="V719" s="188" t="str">
        <f t="shared" si="380"/>
        <v xml:space="preserve"> </v>
      </c>
      <c r="W719" s="188" t="str">
        <f t="shared" si="380"/>
        <v xml:space="preserve"> </v>
      </c>
      <c r="X719" s="188" t="str">
        <f t="shared" si="380"/>
        <v xml:space="preserve"> </v>
      </c>
      <c r="Y719" s="188" t="str">
        <f t="shared" si="380"/>
        <v xml:space="preserve"> </v>
      </c>
      <c r="Z719" s="188" t="str">
        <f t="shared" si="380"/>
        <v xml:space="preserve"> </v>
      </c>
      <c r="AA719" s="188" t="str">
        <f t="shared" si="380"/>
        <v xml:space="preserve"> </v>
      </c>
      <c r="AB719" s="188" t="str">
        <f t="shared" si="380"/>
        <v xml:space="preserve"> </v>
      </c>
      <c r="AC719" s="188" t="str">
        <f t="shared" si="380"/>
        <v xml:space="preserve"> </v>
      </c>
      <c r="AD719" s="188" t="str">
        <f t="shared" si="380"/>
        <v xml:space="preserve"> </v>
      </c>
      <c r="AE719" s="188" t="str">
        <f t="shared" si="380"/>
        <v xml:space="preserve"> </v>
      </c>
      <c r="AF719" s="188" t="str">
        <f t="shared" si="380"/>
        <v xml:space="preserve"> </v>
      </c>
      <c r="AG719" s="188" t="str">
        <f t="shared" si="380"/>
        <v xml:space="preserve"> </v>
      </c>
    </row>
    <row r="720" spans="2:33" ht="13.5" thickBot="1">
      <c r="C720" s="44" t="s">
        <v>117</v>
      </c>
      <c r="D720" s="195" t="str">
        <f>IF(COUNTIF(D703:D719,"A")&gt;4,"C",IF(COUNTIF(D703:D719,"A")&gt;0,"P"," "))</f>
        <v xml:space="preserve"> </v>
      </c>
      <c r="E720" s="195" t="str">
        <f>IF(COUNTIF(E703:E719,"A")&gt;4,"C",IF(COUNTIF(E703:E719,"A")&gt;0,"P"," "))</f>
        <v xml:space="preserve"> </v>
      </c>
      <c r="F720" s="195" t="str">
        <f t="shared" ref="F720:S720" si="382">IF(COUNTIF(F703:F719,"A")&gt;4,"C",IF(COUNTIF(F703:F719,"A")&gt;0,"P"," "))</f>
        <v xml:space="preserve"> </v>
      </c>
      <c r="G720" s="195" t="str">
        <f t="shared" si="382"/>
        <v xml:space="preserve"> </v>
      </c>
      <c r="H720" s="195" t="str">
        <f t="shared" si="382"/>
        <v xml:space="preserve"> </v>
      </c>
      <c r="I720" s="195" t="str">
        <f t="shared" si="382"/>
        <v xml:space="preserve"> </v>
      </c>
      <c r="J720" s="195" t="str">
        <f t="shared" si="382"/>
        <v xml:space="preserve"> </v>
      </c>
      <c r="K720" s="195" t="str">
        <f t="shared" si="382"/>
        <v xml:space="preserve"> </v>
      </c>
      <c r="L720" s="195" t="str">
        <f t="shared" si="382"/>
        <v xml:space="preserve"> </v>
      </c>
      <c r="M720" s="195" t="str">
        <f t="shared" si="382"/>
        <v xml:space="preserve"> </v>
      </c>
      <c r="N720" s="195" t="str">
        <f t="shared" si="382"/>
        <v xml:space="preserve"> </v>
      </c>
      <c r="O720" s="195" t="str">
        <f t="shared" si="382"/>
        <v xml:space="preserve"> </v>
      </c>
      <c r="P720" s="195" t="str">
        <f t="shared" si="382"/>
        <v xml:space="preserve"> </v>
      </c>
      <c r="Q720" s="195" t="str">
        <f t="shared" si="382"/>
        <v xml:space="preserve"> </v>
      </c>
      <c r="R720" s="195" t="str">
        <f t="shared" si="382"/>
        <v xml:space="preserve"> </v>
      </c>
      <c r="S720" s="195" t="str">
        <f t="shared" si="382"/>
        <v xml:space="preserve"> </v>
      </c>
      <c r="T720" s="195" t="str">
        <f t="shared" ref="T720:AG720" si="383">IF(COUNTIF(T703:T719,"A")&gt;4,"C",IF(COUNTIF(T703:T719,"A")&gt;0,"P"," "))</f>
        <v xml:space="preserve"> </v>
      </c>
      <c r="U720" s="195" t="str">
        <f t="shared" si="383"/>
        <v xml:space="preserve"> </v>
      </c>
      <c r="V720" s="195" t="str">
        <f t="shared" si="383"/>
        <v xml:space="preserve"> </v>
      </c>
      <c r="W720" s="195" t="str">
        <f t="shared" si="383"/>
        <v xml:space="preserve"> </v>
      </c>
      <c r="X720" s="195" t="str">
        <f t="shared" si="383"/>
        <v xml:space="preserve"> </v>
      </c>
      <c r="Y720" s="195" t="str">
        <f t="shared" si="383"/>
        <v xml:space="preserve"> </v>
      </c>
      <c r="Z720" s="195" t="str">
        <f t="shared" si="383"/>
        <v xml:space="preserve"> </v>
      </c>
      <c r="AA720" s="195" t="str">
        <f t="shared" si="383"/>
        <v xml:space="preserve"> </v>
      </c>
      <c r="AB720" s="195" t="str">
        <f t="shared" si="383"/>
        <v xml:space="preserve"> </v>
      </c>
      <c r="AC720" s="195" t="str">
        <f t="shared" si="383"/>
        <v xml:space="preserve"> </v>
      </c>
      <c r="AD720" s="195" t="str">
        <f t="shared" si="383"/>
        <v xml:space="preserve"> </v>
      </c>
      <c r="AE720" s="195" t="str">
        <f t="shared" si="383"/>
        <v xml:space="preserve"> </v>
      </c>
      <c r="AF720" s="195" t="str">
        <f t="shared" si="383"/>
        <v xml:space="preserve"> </v>
      </c>
      <c r="AG720" s="195" t="str">
        <f t="shared" si="383"/>
        <v xml:space="preserve"> </v>
      </c>
    </row>
    <row r="721" spans="1:33" ht="15">
      <c r="B721" s="129" t="s">
        <v>734</v>
      </c>
    </row>
    <row r="722" spans="1:33">
      <c r="A722"/>
      <c r="B722" s="20">
        <v>1</v>
      </c>
      <c r="C722" s="134" t="s">
        <v>735</v>
      </c>
    </row>
    <row r="723" spans="1:33">
      <c r="B723" s="130"/>
      <c r="C723" s="133" t="s">
        <v>736</v>
      </c>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137"/>
      <c r="AG723" s="137"/>
    </row>
    <row r="724" spans="1:33">
      <c r="B724" s="130"/>
      <c r="C724" s="133" t="s">
        <v>737</v>
      </c>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7"/>
      <c r="Z724" s="137"/>
      <c r="AA724" s="137"/>
      <c r="AB724" s="137"/>
      <c r="AC724" s="137"/>
      <c r="AD724" s="137"/>
      <c r="AE724" s="137"/>
      <c r="AF724" s="137"/>
      <c r="AG724" s="137"/>
    </row>
    <row r="725" spans="1:33">
      <c r="B725" s="130"/>
      <c r="C725" s="133" t="s">
        <v>738</v>
      </c>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7"/>
      <c r="Z725" s="137"/>
      <c r="AA725" s="137"/>
      <c r="AB725" s="137"/>
      <c r="AC725" s="137"/>
      <c r="AD725" s="137"/>
      <c r="AE725" s="137"/>
      <c r="AF725" s="137"/>
      <c r="AG725" s="137"/>
    </row>
    <row r="726" spans="1:33">
      <c r="B726" s="20">
        <v>2</v>
      </c>
      <c r="C726" s="132" t="s">
        <v>739</v>
      </c>
      <c r="D726" s="188" t="str">
        <f t="shared" ref="D726:AG726" si="384">IF(COUNTIF(D723:D725,"C")&gt;=1,"A",IF(COUNTIF(D723:D725,"C")&gt;0,"P"," "))</f>
        <v xml:space="preserve"> </v>
      </c>
      <c r="E726" s="188" t="str">
        <f t="shared" si="384"/>
        <v xml:space="preserve"> </v>
      </c>
      <c r="F726" s="188" t="str">
        <f t="shared" ref="F726:S726" si="385">IF(COUNTIF(F723:F725,"C")&gt;=1,"A",IF(COUNTIF(F723:F725,"C")&gt;0,"P"," "))</f>
        <v xml:space="preserve"> </v>
      </c>
      <c r="G726" s="188" t="str">
        <f t="shared" si="385"/>
        <v xml:space="preserve"> </v>
      </c>
      <c r="H726" s="188" t="str">
        <f t="shared" si="385"/>
        <v xml:space="preserve"> </v>
      </c>
      <c r="I726" s="188" t="str">
        <f t="shared" si="385"/>
        <v xml:space="preserve"> </v>
      </c>
      <c r="J726" s="188" t="str">
        <f t="shared" si="385"/>
        <v xml:space="preserve"> </v>
      </c>
      <c r="K726" s="188" t="str">
        <f t="shared" si="385"/>
        <v xml:space="preserve"> </v>
      </c>
      <c r="L726" s="188" t="str">
        <f t="shared" si="385"/>
        <v xml:space="preserve"> </v>
      </c>
      <c r="M726" s="188" t="str">
        <f t="shared" si="385"/>
        <v xml:space="preserve"> </v>
      </c>
      <c r="N726" s="188" t="str">
        <f t="shared" si="385"/>
        <v xml:space="preserve"> </v>
      </c>
      <c r="O726" s="188" t="str">
        <f t="shared" si="385"/>
        <v xml:space="preserve"> </v>
      </c>
      <c r="P726" s="188" t="str">
        <f t="shared" si="385"/>
        <v xml:space="preserve"> </v>
      </c>
      <c r="Q726" s="188" t="str">
        <f t="shared" si="385"/>
        <v xml:space="preserve"> </v>
      </c>
      <c r="R726" s="188" t="str">
        <f t="shared" si="385"/>
        <v xml:space="preserve"> </v>
      </c>
      <c r="S726" s="188" t="str">
        <f t="shared" si="385"/>
        <v xml:space="preserve"> </v>
      </c>
      <c r="T726" s="188" t="str">
        <f t="shared" si="384"/>
        <v xml:space="preserve"> </v>
      </c>
      <c r="U726" s="188" t="str">
        <f t="shared" si="384"/>
        <v xml:space="preserve"> </v>
      </c>
      <c r="V726" s="188" t="str">
        <f t="shared" si="384"/>
        <v xml:space="preserve"> </v>
      </c>
      <c r="W726" s="188" t="str">
        <f t="shared" si="384"/>
        <v xml:space="preserve"> </v>
      </c>
      <c r="X726" s="188" t="str">
        <f t="shared" si="384"/>
        <v xml:space="preserve"> </v>
      </c>
      <c r="Y726" s="188" t="str">
        <f t="shared" si="384"/>
        <v xml:space="preserve"> </v>
      </c>
      <c r="Z726" s="188" t="str">
        <f t="shared" si="384"/>
        <v xml:space="preserve"> </v>
      </c>
      <c r="AA726" s="188" t="str">
        <f t="shared" si="384"/>
        <v xml:space="preserve"> </v>
      </c>
      <c r="AB726" s="188" t="str">
        <f t="shared" si="384"/>
        <v xml:space="preserve"> </v>
      </c>
      <c r="AC726" s="188" t="str">
        <f t="shared" si="384"/>
        <v xml:space="preserve"> </v>
      </c>
      <c r="AD726" s="188" t="str">
        <f t="shared" si="384"/>
        <v xml:space="preserve"> </v>
      </c>
      <c r="AE726" s="188" t="str">
        <f t="shared" si="384"/>
        <v xml:space="preserve"> </v>
      </c>
      <c r="AF726" s="188" t="str">
        <f t="shared" si="384"/>
        <v xml:space="preserve"> </v>
      </c>
      <c r="AG726" s="188" t="str">
        <f t="shared" si="384"/>
        <v xml:space="preserve"> </v>
      </c>
    </row>
    <row r="727" spans="1:33">
      <c r="B727" s="131"/>
      <c r="C727" s="133" t="s">
        <v>740</v>
      </c>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7"/>
      <c r="Z727" s="137"/>
      <c r="AA727" s="137"/>
      <c r="AB727" s="137"/>
      <c r="AC727" s="137"/>
      <c r="AD727" s="137"/>
      <c r="AE727" s="137"/>
      <c r="AF727" s="137"/>
      <c r="AG727" s="137"/>
    </row>
    <row r="728" spans="1:33">
      <c r="B728" s="131"/>
      <c r="C728" s="133" t="s">
        <v>741</v>
      </c>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7"/>
      <c r="Z728" s="137"/>
      <c r="AA728" s="137"/>
      <c r="AB728" s="137"/>
      <c r="AC728" s="137"/>
      <c r="AD728" s="137"/>
      <c r="AE728" s="137"/>
      <c r="AF728" s="137"/>
      <c r="AG728" s="137"/>
    </row>
    <row r="729" spans="1:33">
      <c r="B729" s="131"/>
      <c r="C729" s="133" t="s">
        <v>742</v>
      </c>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7"/>
      <c r="Z729" s="137"/>
      <c r="AA729" s="137"/>
      <c r="AB729" s="137"/>
      <c r="AC729" s="137"/>
      <c r="AD729" s="137"/>
      <c r="AE729" s="137"/>
      <c r="AF729" s="137"/>
      <c r="AG729" s="137"/>
    </row>
    <row r="730" spans="1:33">
      <c r="B730" s="20">
        <v>3</v>
      </c>
      <c r="C730" s="132" t="s">
        <v>743</v>
      </c>
      <c r="D730" s="188" t="str">
        <f t="shared" ref="D730:AG730" si="386">IF(COUNTIF(D727:D729,"C")&gt;=1,"A",IF(COUNTIF(D727:D729,"C")&gt;0,"P"," "))</f>
        <v xml:space="preserve"> </v>
      </c>
      <c r="E730" s="188" t="str">
        <f t="shared" si="386"/>
        <v xml:space="preserve"> </v>
      </c>
      <c r="F730" s="188" t="str">
        <f t="shared" ref="F730:S730" si="387">IF(COUNTIF(F727:F729,"C")&gt;=1,"A",IF(COUNTIF(F727:F729,"C")&gt;0,"P"," "))</f>
        <v xml:space="preserve"> </v>
      </c>
      <c r="G730" s="188" t="str">
        <f t="shared" si="387"/>
        <v xml:space="preserve"> </v>
      </c>
      <c r="H730" s="188" t="str">
        <f t="shared" si="387"/>
        <v xml:space="preserve"> </v>
      </c>
      <c r="I730" s="188" t="str">
        <f t="shared" si="387"/>
        <v xml:space="preserve"> </v>
      </c>
      <c r="J730" s="188" t="str">
        <f t="shared" si="387"/>
        <v xml:space="preserve"> </v>
      </c>
      <c r="K730" s="188" t="str">
        <f t="shared" si="387"/>
        <v xml:space="preserve"> </v>
      </c>
      <c r="L730" s="188" t="str">
        <f t="shared" si="387"/>
        <v xml:space="preserve"> </v>
      </c>
      <c r="M730" s="188" t="str">
        <f t="shared" si="387"/>
        <v xml:space="preserve"> </v>
      </c>
      <c r="N730" s="188" t="str">
        <f t="shared" si="387"/>
        <v xml:space="preserve"> </v>
      </c>
      <c r="O730" s="188" t="str">
        <f t="shared" si="387"/>
        <v xml:space="preserve"> </v>
      </c>
      <c r="P730" s="188" t="str">
        <f t="shared" si="387"/>
        <v xml:space="preserve"> </v>
      </c>
      <c r="Q730" s="188" t="str">
        <f t="shared" si="387"/>
        <v xml:space="preserve"> </v>
      </c>
      <c r="R730" s="188" t="str">
        <f t="shared" si="387"/>
        <v xml:space="preserve"> </v>
      </c>
      <c r="S730" s="188" t="str">
        <f t="shared" si="387"/>
        <v xml:space="preserve"> </v>
      </c>
      <c r="T730" s="188" t="str">
        <f t="shared" si="386"/>
        <v xml:space="preserve"> </v>
      </c>
      <c r="U730" s="188" t="str">
        <f t="shared" si="386"/>
        <v xml:space="preserve"> </v>
      </c>
      <c r="V730" s="188" t="str">
        <f t="shared" si="386"/>
        <v xml:space="preserve"> </v>
      </c>
      <c r="W730" s="188" t="str">
        <f t="shared" si="386"/>
        <v xml:space="preserve"> </v>
      </c>
      <c r="X730" s="188" t="str">
        <f t="shared" si="386"/>
        <v xml:space="preserve"> </v>
      </c>
      <c r="Y730" s="188" t="str">
        <f t="shared" si="386"/>
        <v xml:space="preserve"> </v>
      </c>
      <c r="Z730" s="188" t="str">
        <f t="shared" si="386"/>
        <v xml:space="preserve"> </v>
      </c>
      <c r="AA730" s="188" t="str">
        <f t="shared" si="386"/>
        <v xml:space="preserve"> </v>
      </c>
      <c r="AB730" s="188" t="str">
        <f t="shared" si="386"/>
        <v xml:space="preserve"> </v>
      </c>
      <c r="AC730" s="188" t="str">
        <f t="shared" si="386"/>
        <v xml:space="preserve"> </v>
      </c>
      <c r="AD730" s="188" t="str">
        <f t="shared" si="386"/>
        <v xml:space="preserve"> </v>
      </c>
      <c r="AE730" s="188" t="str">
        <f t="shared" si="386"/>
        <v xml:space="preserve"> </v>
      </c>
      <c r="AF730" s="188" t="str">
        <f t="shared" si="386"/>
        <v xml:space="preserve"> </v>
      </c>
      <c r="AG730" s="188" t="str">
        <f t="shared" si="386"/>
        <v xml:space="preserve"> </v>
      </c>
    </row>
    <row r="731" spans="1:33">
      <c r="B731" s="131"/>
      <c r="C731" s="133" t="s">
        <v>744</v>
      </c>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7"/>
      <c r="Z731" s="137"/>
      <c r="AA731" s="137"/>
      <c r="AB731" s="137"/>
      <c r="AC731" s="137"/>
      <c r="AD731" s="137"/>
      <c r="AE731" s="137"/>
      <c r="AF731" s="137"/>
      <c r="AG731" s="137"/>
    </row>
    <row r="732" spans="1:33">
      <c r="B732" s="131"/>
      <c r="C732" s="133" t="s">
        <v>745</v>
      </c>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7"/>
      <c r="Z732" s="137"/>
      <c r="AA732" s="137"/>
      <c r="AB732" s="137"/>
      <c r="AC732" s="137"/>
      <c r="AD732" s="137"/>
      <c r="AE732" s="137"/>
      <c r="AF732" s="137"/>
      <c r="AG732" s="137"/>
    </row>
    <row r="733" spans="1:33">
      <c r="B733" s="131"/>
      <c r="C733" s="133" t="s">
        <v>746</v>
      </c>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7"/>
      <c r="Z733" s="137"/>
      <c r="AA733" s="137"/>
      <c r="AB733" s="137"/>
      <c r="AC733" s="137"/>
      <c r="AD733" s="137"/>
      <c r="AE733" s="137"/>
      <c r="AF733" s="137"/>
      <c r="AG733" s="137"/>
    </row>
    <row r="734" spans="1:33">
      <c r="B734" s="20">
        <v>4</v>
      </c>
      <c r="C734" s="132" t="s">
        <v>747</v>
      </c>
      <c r="D734" s="188" t="str">
        <f t="shared" ref="D734:AG734" si="388">IF(COUNTIF(D731:D733,"C")&gt;=1,"A",IF(COUNTIF(D731:D733,"C")&gt;0,"P"," "))</f>
        <v xml:space="preserve"> </v>
      </c>
      <c r="E734" s="188" t="str">
        <f t="shared" si="388"/>
        <v xml:space="preserve"> </v>
      </c>
      <c r="F734" s="188" t="str">
        <f t="shared" ref="F734:S734" si="389">IF(COUNTIF(F731:F733,"C")&gt;=1,"A",IF(COUNTIF(F731:F733,"C")&gt;0,"P"," "))</f>
        <v xml:space="preserve"> </v>
      </c>
      <c r="G734" s="188" t="str">
        <f t="shared" si="389"/>
        <v xml:space="preserve"> </v>
      </c>
      <c r="H734" s="188" t="str">
        <f t="shared" si="389"/>
        <v xml:space="preserve"> </v>
      </c>
      <c r="I734" s="188" t="str">
        <f t="shared" si="389"/>
        <v xml:space="preserve"> </v>
      </c>
      <c r="J734" s="188" t="str">
        <f t="shared" si="389"/>
        <v xml:space="preserve"> </v>
      </c>
      <c r="K734" s="188" t="str">
        <f t="shared" si="389"/>
        <v xml:space="preserve"> </v>
      </c>
      <c r="L734" s="188" t="str">
        <f t="shared" si="389"/>
        <v xml:space="preserve"> </v>
      </c>
      <c r="M734" s="188" t="str">
        <f t="shared" si="389"/>
        <v xml:space="preserve"> </v>
      </c>
      <c r="N734" s="188" t="str">
        <f t="shared" si="389"/>
        <v xml:space="preserve"> </v>
      </c>
      <c r="O734" s="188" t="str">
        <f t="shared" si="389"/>
        <v xml:space="preserve"> </v>
      </c>
      <c r="P734" s="188" t="str">
        <f t="shared" si="389"/>
        <v xml:space="preserve"> </v>
      </c>
      <c r="Q734" s="188" t="str">
        <f t="shared" si="389"/>
        <v xml:space="preserve"> </v>
      </c>
      <c r="R734" s="188" t="str">
        <f t="shared" si="389"/>
        <v xml:space="preserve"> </v>
      </c>
      <c r="S734" s="188" t="str">
        <f t="shared" si="389"/>
        <v xml:space="preserve"> </v>
      </c>
      <c r="T734" s="188" t="str">
        <f t="shared" si="388"/>
        <v xml:space="preserve"> </v>
      </c>
      <c r="U734" s="188" t="str">
        <f t="shared" si="388"/>
        <v xml:space="preserve"> </v>
      </c>
      <c r="V734" s="188" t="str">
        <f t="shared" si="388"/>
        <v xml:space="preserve"> </v>
      </c>
      <c r="W734" s="188" t="str">
        <f t="shared" si="388"/>
        <v xml:space="preserve"> </v>
      </c>
      <c r="X734" s="188" t="str">
        <f t="shared" si="388"/>
        <v xml:space="preserve"> </v>
      </c>
      <c r="Y734" s="188" t="str">
        <f t="shared" si="388"/>
        <v xml:space="preserve"> </v>
      </c>
      <c r="Z734" s="188" t="str">
        <f t="shared" si="388"/>
        <v xml:space="preserve"> </v>
      </c>
      <c r="AA734" s="188" t="str">
        <f t="shared" si="388"/>
        <v xml:space="preserve"> </v>
      </c>
      <c r="AB734" s="188" t="str">
        <f t="shared" si="388"/>
        <v xml:space="preserve"> </v>
      </c>
      <c r="AC734" s="188" t="str">
        <f t="shared" si="388"/>
        <v xml:space="preserve"> </v>
      </c>
      <c r="AD734" s="188" t="str">
        <f t="shared" si="388"/>
        <v xml:space="preserve"> </v>
      </c>
      <c r="AE734" s="188" t="str">
        <f t="shared" si="388"/>
        <v xml:space="preserve"> </v>
      </c>
      <c r="AF734" s="188" t="str">
        <f t="shared" si="388"/>
        <v xml:space="preserve"> </v>
      </c>
      <c r="AG734" s="188" t="str">
        <f t="shared" si="388"/>
        <v xml:space="preserve"> </v>
      </c>
    </row>
    <row r="735" spans="1:33">
      <c r="B735" s="131"/>
      <c r="C735" s="133" t="s">
        <v>748</v>
      </c>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7"/>
      <c r="Z735" s="137"/>
      <c r="AA735" s="137"/>
      <c r="AB735" s="137"/>
      <c r="AC735" s="137"/>
      <c r="AD735" s="137"/>
      <c r="AE735" s="137"/>
      <c r="AF735" s="137"/>
      <c r="AG735" s="137"/>
    </row>
    <row r="736" spans="1:33">
      <c r="B736" s="131"/>
      <c r="C736" s="133" t="s">
        <v>749</v>
      </c>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7"/>
      <c r="Z736" s="137"/>
      <c r="AA736" s="137"/>
      <c r="AB736" s="137"/>
      <c r="AC736" s="137"/>
      <c r="AD736" s="137"/>
      <c r="AE736" s="137"/>
      <c r="AF736" s="137"/>
      <c r="AG736" s="137"/>
    </row>
    <row r="737" spans="1:33">
      <c r="B737" s="131"/>
      <c r="C737" s="133" t="s">
        <v>750</v>
      </c>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7"/>
      <c r="Z737" s="137"/>
      <c r="AA737" s="137"/>
      <c r="AB737" s="137"/>
      <c r="AC737" s="137"/>
      <c r="AD737" s="137"/>
      <c r="AE737" s="137"/>
      <c r="AF737" s="137"/>
      <c r="AG737" s="137"/>
    </row>
    <row r="738" spans="1:33">
      <c r="B738" s="20">
        <v>5</v>
      </c>
      <c r="C738" s="132" t="s">
        <v>751</v>
      </c>
      <c r="D738" s="188" t="str">
        <f t="shared" ref="D738:AG738" si="390">IF(COUNTIF(D735:D737,"C")&gt;=1,"A",IF(COUNTIF(D735:D737,"C")&gt;0,"P"," "))</f>
        <v xml:space="preserve"> </v>
      </c>
      <c r="E738" s="188" t="str">
        <f t="shared" si="390"/>
        <v xml:space="preserve"> </v>
      </c>
      <c r="F738" s="188" t="str">
        <f t="shared" ref="F738:S738" si="391">IF(COUNTIF(F735:F737,"C")&gt;=1,"A",IF(COUNTIF(F735:F737,"C")&gt;0,"P"," "))</f>
        <v xml:space="preserve"> </v>
      </c>
      <c r="G738" s="188" t="str">
        <f t="shared" si="391"/>
        <v xml:space="preserve"> </v>
      </c>
      <c r="H738" s="188" t="str">
        <f t="shared" si="391"/>
        <v xml:space="preserve"> </v>
      </c>
      <c r="I738" s="188" t="str">
        <f t="shared" si="391"/>
        <v xml:space="preserve"> </v>
      </c>
      <c r="J738" s="188" t="str">
        <f t="shared" si="391"/>
        <v xml:space="preserve"> </v>
      </c>
      <c r="K738" s="188" t="str">
        <f t="shared" si="391"/>
        <v xml:space="preserve"> </v>
      </c>
      <c r="L738" s="188" t="str">
        <f t="shared" si="391"/>
        <v xml:space="preserve"> </v>
      </c>
      <c r="M738" s="188" t="str">
        <f t="shared" si="391"/>
        <v xml:space="preserve"> </v>
      </c>
      <c r="N738" s="188" t="str">
        <f t="shared" si="391"/>
        <v xml:space="preserve"> </v>
      </c>
      <c r="O738" s="188" t="str">
        <f t="shared" si="391"/>
        <v xml:space="preserve"> </v>
      </c>
      <c r="P738" s="188" t="str">
        <f t="shared" si="391"/>
        <v xml:space="preserve"> </v>
      </c>
      <c r="Q738" s="188" t="str">
        <f t="shared" si="391"/>
        <v xml:space="preserve"> </v>
      </c>
      <c r="R738" s="188" t="str">
        <f t="shared" si="391"/>
        <v xml:space="preserve"> </v>
      </c>
      <c r="S738" s="188" t="str">
        <f t="shared" si="391"/>
        <v xml:space="preserve"> </v>
      </c>
      <c r="T738" s="188" t="str">
        <f t="shared" si="390"/>
        <v xml:space="preserve"> </v>
      </c>
      <c r="U738" s="188" t="str">
        <f t="shared" si="390"/>
        <v xml:space="preserve"> </v>
      </c>
      <c r="V738" s="188" t="str">
        <f t="shared" si="390"/>
        <v xml:space="preserve"> </v>
      </c>
      <c r="W738" s="188" t="str">
        <f t="shared" si="390"/>
        <v xml:space="preserve"> </v>
      </c>
      <c r="X738" s="188" t="str">
        <f t="shared" si="390"/>
        <v xml:space="preserve"> </v>
      </c>
      <c r="Y738" s="188" t="str">
        <f t="shared" si="390"/>
        <v xml:space="preserve"> </v>
      </c>
      <c r="Z738" s="188" t="str">
        <f t="shared" si="390"/>
        <v xml:space="preserve"> </v>
      </c>
      <c r="AA738" s="188" t="str">
        <f t="shared" si="390"/>
        <v xml:space="preserve"> </v>
      </c>
      <c r="AB738" s="188" t="str">
        <f t="shared" si="390"/>
        <v xml:space="preserve"> </v>
      </c>
      <c r="AC738" s="188" t="str">
        <f t="shared" si="390"/>
        <v xml:space="preserve"> </v>
      </c>
      <c r="AD738" s="188" t="str">
        <f t="shared" si="390"/>
        <v xml:space="preserve"> </v>
      </c>
      <c r="AE738" s="188" t="str">
        <f t="shared" si="390"/>
        <v xml:space="preserve"> </v>
      </c>
      <c r="AF738" s="188" t="str">
        <f t="shared" si="390"/>
        <v xml:space="preserve"> </v>
      </c>
      <c r="AG738" s="188" t="str">
        <f t="shared" si="390"/>
        <v xml:space="preserve"> </v>
      </c>
    </row>
    <row r="739" spans="1:33">
      <c r="B739" s="131"/>
      <c r="C739" s="133" t="s">
        <v>752</v>
      </c>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7"/>
      <c r="Z739" s="137"/>
      <c r="AA739" s="137"/>
      <c r="AB739" s="137"/>
      <c r="AC739" s="137"/>
      <c r="AD739" s="137"/>
      <c r="AE739" s="137"/>
      <c r="AF739" s="137"/>
      <c r="AG739" s="137"/>
    </row>
    <row r="740" spans="1:33">
      <c r="B740" s="131"/>
      <c r="C740" s="133" t="s">
        <v>753</v>
      </c>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7"/>
      <c r="Z740" s="137"/>
      <c r="AA740" s="137"/>
      <c r="AB740" s="137"/>
      <c r="AC740" s="137"/>
      <c r="AD740" s="137"/>
      <c r="AE740" s="137"/>
      <c r="AF740" s="137"/>
      <c r="AG740" s="137"/>
    </row>
    <row r="741" spans="1:33" ht="13.5" thickBot="1">
      <c r="B741" s="131"/>
      <c r="C741" s="133" t="s">
        <v>754</v>
      </c>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37"/>
    </row>
    <row r="742" spans="1:33" ht="13.5" hidden="1" thickBot="1">
      <c r="D742" s="188" t="str">
        <f t="shared" ref="D742:AG742" si="392">IF(COUNTIF(D739:D741,"C")&gt;=1,"A",IF(COUNTIF(D739:D741,"C")&gt;0,"P"," "))</f>
        <v xml:space="preserve"> </v>
      </c>
      <c r="E742" s="188" t="str">
        <f t="shared" si="392"/>
        <v xml:space="preserve"> </v>
      </c>
      <c r="F742" s="188" t="str">
        <f t="shared" ref="F742:S742" si="393">IF(COUNTIF(F739:F741,"C")&gt;=1,"A",IF(COUNTIF(F739:F741,"C")&gt;0,"P"," "))</f>
        <v xml:space="preserve"> </v>
      </c>
      <c r="G742" s="188" t="str">
        <f t="shared" si="393"/>
        <v xml:space="preserve"> </v>
      </c>
      <c r="H742" s="188" t="str">
        <f t="shared" si="393"/>
        <v xml:space="preserve"> </v>
      </c>
      <c r="I742" s="188" t="str">
        <f t="shared" si="393"/>
        <v xml:space="preserve"> </v>
      </c>
      <c r="J742" s="188" t="str">
        <f t="shared" si="393"/>
        <v xml:space="preserve"> </v>
      </c>
      <c r="K742" s="188" t="str">
        <f t="shared" si="393"/>
        <v xml:space="preserve"> </v>
      </c>
      <c r="L742" s="188" t="str">
        <f t="shared" si="393"/>
        <v xml:space="preserve"> </v>
      </c>
      <c r="M742" s="188" t="str">
        <f t="shared" si="393"/>
        <v xml:space="preserve"> </v>
      </c>
      <c r="N742" s="188" t="str">
        <f t="shared" si="393"/>
        <v xml:space="preserve"> </v>
      </c>
      <c r="O742" s="188" t="str">
        <f t="shared" si="393"/>
        <v xml:space="preserve"> </v>
      </c>
      <c r="P742" s="188" t="str">
        <f t="shared" si="393"/>
        <v xml:space="preserve"> </v>
      </c>
      <c r="Q742" s="188" t="str">
        <f t="shared" si="393"/>
        <v xml:space="preserve"> </v>
      </c>
      <c r="R742" s="188" t="str">
        <f t="shared" si="393"/>
        <v xml:space="preserve"> </v>
      </c>
      <c r="S742" s="188" t="str">
        <f t="shared" si="393"/>
        <v xml:space="preserve"> </v>
      </c>
      <c r="T742" s="188" t="str">
        <f t="shared" si="392"/>
        <v xml:space="preserve"> </v>
      </c>
      <c r="U742" s="188" t="str">
        <f t="shared" si="392"/>
        <v xml:space="preserve"> </v>
      </c>
      <c r="V742" s="188" t="str">
        <f t="shared" si="392"/>
        <v xml:space="preserve"> </v>
      </c>
      <c r="W742" s="188" t="str">
        <f t="shared" si="392"/>
        <v xml:space="preserve"> </v>
      </c>
      <c r="X742" s="188" t="str">
        <f t="shared" si="392"/>
        <v xml:space="preserve"> </v>
      </c>
      <c r="Y742" s="188" t="str">
        <f t="shared" si="392"/>
        <v xml:space="preserve"> </v>
      </c>
      <c r="Z742" s="188" t="str">
        <f t="shared" si="392"/>
        <v xml:space="preserve"> </v>
      </c>
      <c r="AA742" s="188" t="str">
        <f t="shared" si="392"/>
        <v xml:space="preserve"> </v>
      </c>
      <c r="AB742" s="188" t="str">
        <f t="shared" si="392"/>
        <v xml:space="preserve"> </v>
      </c>
      <c r="AC742" s="188" t="str">
        <f t="shared" si="392"/>
        <v xml:space="preserve"> </v>
      </c>
      <c r="AD742" s="188" t="str">
        <f t="shared" si="392"/>
        <v xml:space="preserve"> </v>
      </c>
      <c r="AE742" s="188" t="str">
        <f t="shared" si="392"/>
        <v xml:space="preserve"> </v>
      </c>
      <c r="AF742" s="188" t="str">
        <f t="shared" si="392"/>
        <v xml:space="preserve"> </v>
      </c>
      <c r="AG742" s="188" t="str">
        <f t="shared" si="392"/>
        <v xml:space="preserve"> </v>
      </c>
    </row>
    <row r="743" spans="1:33" ht="13.5" thickBot="1">
      <c r="C743" s="44" t="s">
        <v>117</v>
      </c>
      <c r="D743" s="195" t="str">
        <f>IF(COUNTIF(D726:D742,"A")&gt;4,"C",IF(COUNTIF(D726:D742,"A")&gt;0,"P"," "))</f>
        <v xml:space="preserve"> </v>
      </c>
      <c r="E743" s="195" t="str">
        <f>IF(COUNTIF(E726:E742,"A")&gt;4,"C",IF(COUNTIF(E726:E742,"A")&gt;0,"P"," "))</f>
        <v xml:space="preserve"> </v>
      </c>
      <c r="F743" s="195" t="str">
        <f t="shared" ref="F743:S743" si="394">IF(COUNTIF(F726:F742,"A")&gt;4,"C",IF(COUNTIF(F726:F742,"A")&gt;0,"P"," "))</f>
        <v xml:space="preserve"> </v>
      </c>
      <c r="G743" s="195" t="str">
        <f t="shared" si="394"/>
        <v xml:space="preserve"> </v>
      </c>
      <c r="H743" s="195" t="str">
        <f t="shared" si="394"/>
        <v xml:space="preserve"> </v>
      </c>
      <c r="I743" s="195" t="str">
        <f t="shared" si="394"/>
        <v xml:space="preserve"> </v>
      </c>
      <c r="J743" s="195" t="str">
        <f t="shared" si="394"/>
        <v xml:space="preserve"> </v>
      </c>
      <c r="K743" s="195" t="str">
        <f t="shared" si="394"/>
        <v xml:space="preserve"> </v>
      </c>
      <c r="L743" s="195" t="str">
        <f t="shared" si="394"/>
        <v xml:space="preserve"> </v>
      </c>
      <c r="M743" s="195" t="str">
        <f t="shared" si="394"/>
        <v xml:space="preserve"> </v>
      </c>
      <c r="N743" s="195" t="str">
        <f t="shared" si="394"/>
        <v xml:space="preserve"> </v>
      </c>
      <c r="O743" s="195" t="str">
        <f t="shared" si="394"/>
        <v xml:space="preserve"> </v>
      </c>
      <c r="P743" s="195" t="str">
        <f t="shared" si="394"/>
        <v xml:space="preserve"> </v>
      </c>
      <c r="Q743" s="195" t="str">
        <f t="shared" si="394"/>
        <v xml:space="preserve"> </v>
      </c>
      <c r="R743" s="195" t="str">
        <f t="shared" si="394"/>
        <v xml:space="preserve"> </v>
      </c>
      <c r="S743" s="195" t="str">
        <f t="shared" si="394"/>
        <v xml:space="preserve"> </v>
      </c>
      <c r="T743" s="195" t="str">
        <f t="shared" ref="T743:AG743" si="395">IF(COUNTIF(T726:T742,"A")&gt;4,"C",IF(COUNTIF(T726:T742,"A")&gt;0,"P"," "))</f>
        <v xml:space="preserve"> </v>
      </c>
      <c r="U743" s="195" t="str">
        <f t="shared" si="395"/>
        <v xml:space="preserve"> </v>
      </c>
      <c r="V743" s="195" t="str">
        <f t="shared" si="395"/>
        <v xml:space="preserve"> </v>
      </c>
      <c r="W743" s="195" t="str">
        <f t="shared" si="395"/>
        <v xml:space="preserve"> </v>
      </c>
      <c r="X743" s="195" t="str">
        <f t="shared" si="395"/>
        <v xml:space="preserve"> </v>
      </c>
      <c r="Y743" s="195" t="str">
        <f t="shared" si="395"/>
        <v xml:space="preserve"> </v>
      </c>
      <c r="Z743" s="195" t="str">
        <f t="shared" si="395"/>
        <v xml:space="preserve"> </v>
      </c>
      <c r="AA743" s="195" t="str">
        <f t="shared" si="395"/>
        <v xml:space="preserve"> </v>
      </c>
      <c r="AB743" s="195" t="str">
        <f t="shared" si="395"/>
        <v xml:space="preserve"> </v>
      </c>
      <c r="AC743" s="195" t="str">
        <f t="shared" si="395"/>
        <v xml:space="preserve"> </v>
      </c>
      <c r="AD743" s="195" t="str">
        <f t="shared" si="395"/>
        <v xml:space="preserve"> </v>
      </c>
      <c r="AE743" s="195" t="str">
        <f t="shared" si="395"/>
        <v xml:space="preserve"> </v>
      </c>
      <c r="AF743" s="195" t="str">
        <f t="shared" si="395"/>
        <v xml:space="preserve"> </v>
      </c>
      <c r="AG743" s="195" t="str">
        <f t="shared" si="395"/>
        <v xml:space="preserve"> </v>
      </c>
    </row>
    <row r="744" spans="1:33" ht="15">
      <c r="B744" s="129" t="s">
        <v>755</v>
      </c>
    </row>
    <row r="745" spans="1:33">
      <c r="A745"/>
      <c r="B745" s="20">
        <v>1</v>
      </c>
      <c r="C745" s="134" t="s">
        <v>215</v>
      </c>
    </row>
    <row r="746" spans="1:33">
      <c r="B746" s="130"/>
      <c r="C746" s="133" t="s">
        <v>216</v>
      </c>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7"/>
      <c r="Z746" s="137"/>
      <c r="AA746" s="137"/>
      <c r="AB746" s="137"/>
      <c r="AC746" s="137"/>
      <c r="AD746" s="137"/>
      <c r="AE746" s="137"/>
      <c r="AF746" s="137"/>
      <c r="AG746" s="137"/>
    </row>
    <row r="747" spans="1:33">
      <c r="B747" s="130"/>
      <c r="C747" s="133" t="s">
        <v>217</v>
      </c>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7"/>
      <c r="Z747" s="137"/>
      <c r="AA747" s="137"/>
      <c r="AB747" s="137"/>
      <c r="AC747" s="137"/>
      <c r="AD747" s="137"/>
      <c r="AE747" s="137"/>
      <c r="AF747" s="137"/>
      <c r="AG747" s="137"/>
    </row>
    <row r="748" spans="1:33">
      <c r="B748" s="130"/>
      <c r="C748" s="133" t="s">
        <v>218</v>
      </c>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7"/>
      <c r="Z748" s="137"/>
      <c r="AA748" s="137"/>
      <c r="AB748" s="137"/>
      <c r="AC748" s="137"/>
      <c r="AD748" s="137"/>
      <c r="AE748" s="137"/>
      <c r="AF748" s="137"/>
      <c r="AG748" s="137"/>
    </row>
    <row r="749" spans="1:33">
      <c r="B749" s="20">
        <v>2</v>
      </c>
      <c r="C749" s="132" t="s">
        <v>219</v>
      </c>
      <c r="D749" s="188" t="str">
        <f t="shared" ref="D749:AG749" si="396">IF(COUNTIF(D746:D748,"C")&gt;=1,"A",IF(COUNTIF(D746:D748,"C")&gt;0,"P"," "))</f>
        <v xml:space="preserve"> </v>
      </c>
      <c r="E749" s="188" t="str">
        <f t="shared" si="396"/>
        <v xml:space="preserve"> </v>
      </c>
      <c r="F749" s="188" t="str">
        <f t="shared" ref="F749:S749" si="397">IF(COUNTIF(F746:F748,"C")&gt;=1,"A",IF(COUNTIF(F746:F748,"C")&gt;0,"P"," "))</f>
        <v xml:space="preserve"> </v>
      </c>
      <c r="G749" s="188" t="str">
        <f t="shared" si="397"/>
        <v xml:space="preserve"> </v>
      </c>
      <c r="H749" s="188" t="str">
        <f t="shared" si="397"/>
        <v xml:space="preserve"> </v>
      </c>
      <c r="I749" s="188" t="str">
        <f t="shared" si="397"/>
        <v xml:space="preserve"> </v>
      </c>
      <c r="J749" s="188" t="str">
        <f t="shared" si="397"/>
        <v xml:space="preserve"> </v>
      </c>
      <c r="K749" s="188" t="str">
        <f t="shared" si="397"/>
        <v xml:space="preserve"> </v>
      </c>
      <c r="L749" s="188" t="str">
        <f t="shared" si="397"/>
        <v xml:space="preserve"> </v>
      </c>
      <c r="M749" s="188" t="str">
        <f t="shared" si="397"/>
        <v xml:space="preserve"> </v>
      </c>
      <c r="N749" s="188" t="str">
        <f t="shared" si="397"/>
        <v xml:space="preserve"> </v>
      </c>
      <c r="O749" s="188" t="str">
        <f t="shared" si="397"/>
        <v xml:space="preserve"> </v>
      </c>
      <c r="P749" s="188" t="str">
        <f t="shared" si="397"/>
        <v xml:space="preserve"> </v>
      </c>
      <c r="Q749" s="188" t="str">
        <f t="shared" si="397"/>
        <v xml:space="preserve"> </v>
      </c>
      <c r="R749" s="188" t="str">
        <f t="shared" si="397"/>
        <v xml:space="preserve"> </v>
      </c>
      <c r="S749" s="188" t="str">
        <f t="shared" si="397"/>
        <v xml:space="preserve"> </v>
      </c>
      <c r="T749" s="188" t="str">
        <f t="shared" si="396"/>
        <v xml:space="preserve"> </v>
      </c>
      <c r="U749" s="188" t="str">
        <f t="shared" si="396"/>
        <v xml:space="preserve"> </v>
      </c>
      <c r="V749" s="188" t="str">
        <f t="shared" si="396"/>
        <v xml:space="preserve"> </v>
      </c>
      <c r="W749" s="188" t="str">
        <f t="shared" si="396"/>
        <v xml:space="preserve"> </v>
      </c>
      <c r="X749" s="188" t="str">
        <f t="shared" si="396"/>
        <v xml:space="preserve"> </v>
      </c>
      <c r="Y749" s="188" t="str">
        <f t="shared" si="396"/>
        <v xml:space="preserve"> </v>
      </c>
      <c r="Z749" s="188" t="str">
        <f t="shared" si="396"/>
        <v xml:space="preserve"> </v>
      </c>
      <c r="AA749" s="188" t="str">
        <f t="shared" si="396"/>
        <v xml:space="preserve"> </v>
      </c>
      <c r="AB749" s="188" t="str">
        <f t="shared" si="396"/>
        <v xml:space="preserve"> </v>
      </c>
      <c r="AC749" s="188" t="str">
        <f t="shared" si="396"/>
        <v xml:space="preserve"> </v>
      </c>
      <c r="AD749" s="188" t="str">
        <f t="shared" si="396"/>
        <v xml:space="preserve"> </v>
      </c>
      <c r="AE749" s="188" t="str">
        <f t="shared" si="396"/>
        <v xml:space="preserve"> </v>
      </c>
      <c r="AF749" s="188" t="str">
        <f t="shared" si="396"/>
        <v xml:space="preserve"> </v>
      </c>
      <c r="AG749" s="188" t="str">
        <f t="shared" si="396"/>
        <v xml:space="preserve"> </v>
      </c>
    </row>
    <row r="750" spans="1:33">
      <c r="B750" s="131"/>
      <c r="C750" s="133" t="s">
        <v>220</v>
      </c>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7"/>
      <c r="Z750" s="137"/>
      <c r="AA750" s="137"/>
      <c r="AB750" s="137"/>
      <c r="AC750" s="137"/>
      <c r="AD750" s="137"/>
      <c r="AE750" s="137"/>
      <c r="AF750" s="137"/>
      <c r="AG750" s="137"/>
    </row>
    <row r="751" spans="1:33">
      <c r="B751" s="131"/>
      <c r="C751" s="133" t="s">
        <v>221</v>
      </c>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7"/>
      <c r="Z751" s="137"/>
      <c r="AA751" s="137"/>
      <c r="AB751" s="137"/>
      <c r="AC751" s="137"/>
      <c r="AD751" s="137"/>
      <c r="AE751" s="137"/>
      <c r="AF751" s="137"/>
      <c r="AG751" s="137"/>
    </row>
    <row r="752" spans="1:33">
      <c r="B752" s="131"/>
      <c r="C752" s="133" t="s">
        <v>222</v>
      </c>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7"/>
      <c r="Z752" s="137"/>
      <c r="AA752" s="137"/>
      <c r="AB752" s="137"/>
      <c r="AC752" s="137"/>
      <c r="AD752" s="137"/>
      <c r="AE752" s="137"/>
      <c r="AF752" s="137"/>
      <c r="AG752" s="137"/>
    </row>
    <row r="753" spans="1:33">
      <c r="B753" s="20">
        <v>3</v>
      </c>
      <c r="C753" s="132" t="s">
        <v>223</v>
      </c>
      <c r="D753" s="188" t="str">
        <f t="shared" ref="D753:AG753" si="398">IF(COUNTIF(D750:D752,"C")&gt;=1,"A",IF(COUNTIF(D750:D752,"C")&gt;0,"P"," "))</f>
        <v xml:space="preserve"> </v>
      </c>
      <c r="E753" s="188" t="str">
        <f t="shared" si="398"/>
        <v xml:space="preserve"> </v>
      </c>
      <c r="F753" s="188" t="str">
        <f t="shared" ref="F753:S753" si="399">IF(COUNTIF(F750:F752,"C")&gt;=1,"A",IF(COUNTIF(F750:F752,"C")&gt;0,"P"," "))</f>
        <v xml:space="preserve"> </v>
      </c>
      <c r="G753" s="188" t="str">
        <f t="shared" si="399"/>
        <v xml:space="preserve"> </v>
      </c>
      <c r="H753" s="188" t="str">
        <f t="shared" si="399"/>
        <v xml:space="preserve"> </v>
      </c>
      <c r="I753" s="188" t="str">
        <f t="shared" si="399"/>
        <v xml:space="preserve"> </v>
      </c>
      <c r="J753" s="188" t="str">
        <f t="shared" si="399"/>
        <v xml:space="preserve"> </v>
      </c>
      <c r="K753" s="188" t="str">
        <f t="shared" si="399"/>
        <v xml:space="preserve"> </v>
      </c>
      <c r="L753" s="188" t="str">
        <f t="shared" si="399"/>
        <v xml:space="preserve"> </v>
      </c>
      <c r="M753" s="188" t="str">
        <f t="shared" si="399"/>
        <v xml:space="preserve"> </v>
      </c>
      <c r="N753" s="188" t="str">
        <f t="shared" si="399"/>
        <v xml:space="preserve"> </v>
      </c>
      <c r="O753" s="188" t="str">
        <f t="shared" si="399"/>
        <v xml:space="preserve"> </v>
      </c>
      <c r="P753" s="188" t="str">
        <f t="shared" si="399"/>
        <v xml:space="preserve"> </v>
      </c>
      <c r="Q753" s="188" t="str">
        <f t="shared" si="399"/>
        <v xml:space="preserve"> </v>
      </c>
      <c r="R753" s="188" t="str">
        <f t="shared" si="399"/>
        <v xml:space="preserve"> </v>
      </c>
      <c r="S753" s="188" t="str">
        <f t="shared" si="399"/>
        <v xml:space="preserve"> </v>
      </c>
      <c r="T753" s="188" t="str">
        <f t="shared" si="398"/>
        <v xml:space="preserve"> </v>
      </c>
      <c r="U753" s="188" t="str">
        <f t="shared" si="398"/>
        <v xml:space="preserve"> </v>
      </c>
      <c r="V753" s="188" t="str">
        <f t="shared" si="398"/>
        <v xml:space="preserve"> </v>
      </c>
      <c r="W753" s="188" t="str">
        <f t="shared" si="398"/>
        <v xml:space="preserve"> </v>
      </c>
      <c r="X753" s="188" t="str">
        <f t="shared" si="398"/>
        <v xml:space="preserve"> </v>
      </c>
      <c r="Y753" s="188" t="str">
        <f t="shared" si="398"/>
        <v xml:space="preserve"> </v>
      </c>
      <c r="Z753" s="188" t="str">
        <f t="shared" si="398"/>
        <v xml:space="preserve"> </v>
      </c>
      <c r="AA753" s="188" t="str">
        <f t="shared" si="398"/>
        <v xml:space="preserve"> </v>
      </c>
      <c r="AB753" s="188" t="str">
        <f t="shared" si="398"/>
        <v xml:space="preserve"> </v>
      </c>
      <c r="AC753" s="188" t="str">
        <f t="shared" si="398"/>
        <v xml:space="preserve"> </v>
      </c>
      <c r="AD753" s="188" t="str">
        <f t="shared" si="398"/>
        <v xml:space="preserve"> </v>
      </c>
      <c r="AE753" s="188" t="str">
        <f t="shared" si="398"/>
        <v xml:space="preserve"> </v>
      </c>
      <c r="AF753" s="188" t="str">
        <f t="shared" si="398"/>
        <v xml:space="preserve"> </v>
      </c>
      <c r="AG753" s="188" t="str">
        <f t="shared" si="398"/>
        <v xml:space="preserve"> </v>
      </c>
    </row>
    <row r="754" spans="1:33">
      <c r="B754" s="131"/>
      <c r="C754" s="133" t="s">
        <v>224</v>
      </c>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7"/>
      <c r="Z754" s="137"/>
      <c r="AA754" s="137"/>
      <c r="AB754" s="137"/>
      <c r="AC754" s="137"/>
      <c r="AD754" s="137"/>
      <c r="AE754" s="137"/>
      <c r="AF754" s="137"/>
      <c r="AG754" s="137"/>
    </row>
    <row r="755" spans="1:33">
      <c r="B755" s="131"/>
      <c r="C755" s="133" t="s">
        <v>222</v>
      </c>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37"/>
    </row>
    <row r="756" spans="1:33">
      <c r="B756" s="131"/>
      <c r="C756" s="133" t="s">
        <v>180</v>
      </c>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37"/>
    </row>
    <row r="757" spans="1:33">
      <c r="B757" s="20">
        <v>4</v>
      </c>
      <c r="C757" s="132" t="s">
        <v>225</v>
      </c>
      <c r="D757" s="188" t="str">
        <f t="shared" ref="D757:AG757" si="400">IF(COUNTIF(D754:D756,"C")&gt;=1,"A",IF(COUNTIF(D754:D756,"C")&gt;0,"P"," "))</f>
        <v xml:space="preserve"> </v>
      </c>
      <c r="E757" s="188" t="str">
        <f t="shared" si="400"/>
        <v xml:space="preserve"> </v>
      </c>
      <c r="F757" s="188" t="str">
        <f t="shared" ref="F757:S757" si="401">IF(COUNTIF(F754:F756,"C")&gt;=1,"A",IF(COUNTIF(F754:F756,"C")&gt;0,"P"," "))</f>
        <v xml:space="preserve"> </v>
      </c>
      <c r="G757" s="188" t="str">
        <f t="shared" si="401"/>
        <v xml:space="preserve"> </v>
      </c>
      <c r="H757" s="188" t="str">
        <f t="shared" si="401"/>
        <v xml:space="preserve"> </v>
      </c>
      <c r="I757" s="188" t="str">
        <f t="shared" si="401"/>
        <v xml:space="preserve"> </v>
      </c>
      <c r="J757" s="188" t="str">
        <f t="shared" si="401"/>
        <v xml:space="preserve"> </v>
      </c>
      <c r="K757" s="188" t="str">
        <f t="shared" si="401"/>
        <v xml:space="preserve"> </v>
      </c>
      <c r="L757" s="188" t="str">
        <f t="shared" si="401"/>
        <v xml:space="preserve"> </v>
      </c>
      <c r="M757" s="188" t="str">
        <f t="shared" si="401"/>
        <v xml:space="preserve"> </v>
      </c>
      <c r="N757" s="188" t="str">
        <f t="shared" si="401"/>
        <v xml:space="preserve"> </v>
      </c>
      <c r="O757" s="188" t="str">
        <f t="shared" si="401"/>
        <v xml:space="preserve"> </v>
      </c>
      <c r="P757" s="188" t="str">
        <f t="shared" si="401"/>
        <v xml:space="preserve"> </v>
      </c>
      <c r="Q757" s="188" t="str">
        <f t="shared" si="401"/>
        <v xml:space="preserve"> </v>
      </c>
      <c r="R757" s="188" t="str">
        <f t="shared" si="401"/>
        <v xml:space="preserve"> </v>
      </c>
      <c r="S757" s="188" t="str">
        <f t="shared" si="401"/>
        <v xml:space="preserve"> </v>
      </c>
      <c r="T757" s="188" t="str">
        <f t="shared" si="400"/>
        <v xml:space="preserve"> </v>
      </c>
      <c r="U757" s="188" t="str">
        <f t="shared" si="400"/>
        <v xml:space="preserve"> </v>
      </c>
      <c r="V757" s="188" t="str">
        <f t="shared" si="400"/>
        <v xml:space="preserve"> </v>
      </c>
      <c r="W757" s="188" t="str">
        <f t="shared" si="400"/>
        <v xml:space="preserve"> </v>
      </c>
      <c r="X757" s="188" t="str">
        <f t="shared" si="400"/>
        <v xml:space="preserve"> </v>
      </c>
      <c r="Y757" s="188" t="str">
        <f t="shared" si="400"/>
        <v xml:space="preserve"> </v>
      </c>
      <c r="Z757" s="188" t="str">
        <f t="shared" si="400"/>
        <v xml:space="preserve"> </v>
      </c>
      <c r="AA757" s="188" t="str">
        <f t="shared" si="400"/>
        <v xml:space="preserve"> </v>
      </c>
      <c r="AB757" s="188" t="str">
        <f t="shared" si="400"/>
        <v xml:space="preserve"> </v>
      </c>
      <c r="AC757" s="188" t="str">
        <f t="shared" si="400"/>
        <v xml:space="preserve"> </v>
      </c>
      <c r="AD757" s="188" t="str">
        <f t="shared" si="400"/>
        <v xml:space="preserve"> </v>
      </c>
      <c r="AE757" s="188" t="str">
        <f t="shared" si="400"/>
        <v xml:space="preserve"> </v>
      </c>
      <c r="AF757" s="188" t="str">
        <f t="shared" si="400"/>
        <v xml:space="preserve"> </v>
      </c>
      <c r="AG757" s="188" t="str">
        <f t="shared" si="400"/>
        <v xml:space="preserve"> </v>
      </c>
    </row>
    <row r="758" spans="1:33">
      <c r="B758" s="131"/>
      <c r="C758" s="133" t="s">
        <v>226</v>
      </c>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7"/>
      <c r="Z758" s="137"/>
      <c r="AA758" s="137"/>
      <c r="AB758" s="137"/>
      <c r="AC758" s="137"/>
      <c r="AD758" s="137"/>
      <c r="AE758" s="137"/>
      <c r="AF758" s="137"/>
      <c r="AG758" s="137"/>
    </row>
    <row r="759" spans="1:33">
      <c r="B759" s="131"/>
      <c r="C759" s="133" t="s">
        <v>227</v>
      </c>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7"/>
      <c r="Z759" s="137"/>
      <c r="AA759" s="137"/>
      <c r="AB759" s="137"/>
      <c r="AC759" s="137"/>
      <c r="AD759" s="137"/>
      <c r="AE759" s="137"/>
      <c r="AF759" s="137"/>
      <c r="AG759" s="137"/>
    </row>
    <row r="760" spans="1:33">
      <c r="B760" s="131"/>
      <c r="C760" s="133" t="s">
        <v>228</v>
      </c>
      <c r="D760" s="137"/>
      <c r="E760" s="137"/>
      <c r="F760" s="137"/>
      <c r="G760" s="137"/>
      <c r="H760" s="137"/>
      <c r="I760" s="137"/>
      <c r="J760" s="137"/>
      <c r="K760" s="137"/>
      <c r="L760" s="137"/>
      <c r="M760" s="137"/>
      <c r="N760" s="137"/>
      <c r="O760" s="137"/>
      <c r="P760" s="137"/>
      <c r="Q760" s="137"/>
      <c r="R760" s="137"/>
      <c r="S760" s="137"/>
      <c r="T760" s="137"/>
      <c r="U760" s="137"/>
      <c r="V760" s="137"/>
      <c r="W760" s="137"/>
      <c r="X760" s="137"/>
      <c r="Y760" s="137"/>
      <c r="Z760" s="137"/>
      <c r="AA760" s="137"/>
      <c r="AB760" s="137"/>
      <c r="AC760" s="137"/>
      <c r="AD760" s="137"/>
      <c r="AE760" s="137"/>
      <c r="AF760" s="137"/>
      <c r="AG760" s="137"/>
    </row>
    <row r="761" spans="1:33">
      <c r="B761" s="20">
        <v>5</v>
      </c>
      <c r="C761" s="132" t="s">
        <v>229</v>
      </c>
      <c r="D761" s="188" t="str">
        <f t="shared" ref="D761:AG761" si="402">IF(COUNTIF(D758:D760,"C")&gt;=1,"A",IF(COUNTIF(D758:D760,"C")&gt;0,"P"," "))</f>
        <v xml:space="preserve"> </v>
      </c>
      <c r="E761" s="188" t="str">
        <f t="shared" si="402"/>
        <v xml:space="preserve"> </v>
      </c>
      <c r="F761" s="188" t="str">
        <f t="shared" ref="F761:S761" si="403">IF(COUNTIF(F758:F760,"C")&gt;=1,"A",IF(COUNTIF(F758:F760,"C")&gt;0,"P"," "))</f>
        <v xml:space="preserve"> </v>
      </c>
      <c r="G761" s="188" t="str">
        <f t="shared" si="403"/>
        <v xml:space="preserve"> </v>
      </c>
      <c r="H761" s="188" t="str">
        <f t="shared" si="403"/>
        <v xml:space="preserve"> </v>
      </c>
      <c r="I761" s="188" t="str">
        <f t="shared" si="403"/>
        <v xml:space="preserve"> </v>
      </c>
      <c r="J761" s="188" t="str">
        <f t="shared" si="403"/>
        <v xml:space="preserve"> </v>
      </c>
      <c r="K761" s="188" t="str">
        <f t="shared" si="403"/>
        <v xml:space="preserve"> </v>
      </c>
      <c r="L761" s="188" t="str">
        <f t="shared" si="403"/>
        <v xml:space="preserve"> </v>
      </c>
      <c r="M761" s="188" t="str">
        <f t="shared" si="403"/>
        <v xml:space="preserve"> </v>
      </c>
      <c r="N761" s="188" t="str">
        <f t="shared" si="403"/>
        <v xml:space="preserve"> </v>
      </c>
      <c r="O761" s="188" t="str">
        <f t="shared" si="403"/>
        <v xml:space="preserve"> </v>
      </c>
      <c r="P761" s="188" t="str">
        <f t="shared" si="403"/>
        <v xml:space="preserve"> </v>
      </c>
      <c r="Q761" s="188" t="str">
        <f t="shared" si="403"/>
        <v xml:space="preserve"> </v>
      </c>
      <c r="R761" s="188" t="str">
        <f t="shared" si="403"/>
        <v xml:space="preserve"> </v>
      </c>
      <c r="S761" s="188" t="str">
        <f t="shared" si="403"/>
        <v xml:space="preserve"> </v>
      </c>
      <c r="T761" s="188" t="str">
        <f t="shared" si="402"/>
        <v xml:space="preserve"> </v>
      </c>
      <c r="U761" s="188" t="str">
        <f t="shared" si="402"/>
        <v xml:space="preserve"> </v>
      </c>
      <c r="V761" s="188" t="str">
        <f t="shared" si="402"/>
        <v xml:space="preserve"> </v>
      </c>
      <c r="W761" s="188" t="str">
        <f t="shared" si="402"/>
        <v xml:space="preserve"> </v>
      </c>
      <c r="X761" s="188" t="str">
        <f t="shared" si="402"/>
        <v xml:space="preserve"> </v>
      </c>
      <c r="Y761" s="188" t="str">
        <f t="shared" si="402"/>
        <v xml:space="preserve"> </v>
      </c>
      <c r="Z761" s="188" t="str">
        <f t="shared" si="402"/>
        <v xml:space="preserve"> </v>
      </c>
      <c r="AA761" s="188" t="str">
        <f t="shared" si="402"/>
        <v xml:space="preserve"> </v>
      </c>
      <c r="AB761" s="188" t="str">
        <f t="shared" si="402"/>
        <v xml:space="preserve"> </v>
      </c>
      <c r="AC761" s="188" t="str">
        <f t="shared" si="402"/>
        <v xml:space="preserve"> </v>
      </c>
      <c r="AD761" s="188" t="str">
        <f t="shared" si="402"/>
        <v xml:space="preserve"> </v>
      </c>
      <c r="AE761" s="188" t="str">
        <f t="shared" si="402"/>
        <v xml:space="preserve"> </v>
      </c>
      <c r="AF761" s="188" t="str">
        <f t="shared" si="402"/>
        <v xml:space="preserve"> </v>
      </c>
      <c r="AG761" s="188" t="str">
        <f t="shared" si="402"/>
        <v xml:space="preserve"> </v>
      </c>
    </row>
    <row r="762" spans="1:33">
      <c r="B762" s="131"/>
      <c r="C762" s="133" t="s">
        <v>230</v>
      </c>
      <c r="D762" s="137"/>
      <c r="E762" s="137"/>
      <c r="F762" s="137"/>
      <c r="G762" s="137"/>
      <c r="H762" s="137"/>
      <c r="I762" s="137"/>
      <c r="J762" s="137"/>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row>
    <row r="763" spans="1:33">
      <c r="B763" s="131"/>
      <c r="C763" s="133" t="s">
        <v>231</v>
      </c>
      <c r="D763" s="137"/>
      <c r="E763" s="137"/>
      <c r="F763" s="137"/>
      <c r="G763" s="137"/>
      <c r="H763" s="137"/>
      <c r="I763" s="137"/>
      <c r="J763" s="137"/>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row>
    <row r="764" spans="1:33" ht="13.5" thickBot="1">
      <c r="B764" s="131"/>
      <c r="C764" s="133" t="s">
        <v>232</v>
      </c>
      <c r="D764" s="137"/>
      <c r="E764" s="137"/>
      <c r="F764" s="137"/>
      <c r="G764" s="137"/>
      <c r="H764" s="137"/>
      <c r="I764" s="137"/>
      <c r="J764" s="137"/>
      <c r="K764" s="137"/>
      <c r="L764" s="137"/>
      <c r="M764" s="137"/>
      <c r="N764" s="137"/>
      <c r="O764" s="137"/>
      <c r="P764" s="137"/>
      <c r="Q764" s="137"/>
      <c r="R764" s="137"/>
      <c r="S764" s="137"/>
      <c r="T764" s="137"/>
      <c r="U764" s="137"/>
      <c r="V764" s="137"/>
      <c r="W764" s="137"/>
      <c r="X764" s="137"/>
      <c r="Y764" s="137"/>
      <c r="Z764" s="137"/>
      <c r="AA764" s="137"/>
      <c r="AB764" s="137"/>
      <c r="AC764" s="137"/>
      <c r="AD764" s="137"/>
      <c r="AE764" s="137"/>
      <c r="AF764" s="137"/>
      <c r="AG764" s="137"/>
    </row>
    <row r="765" spans="1:33" ht="13.5" hidden="1" thickBot="1">
      <c r="D765" s="188" t="str">
        <f t="shared" ref="D765:AG765" si="404">IF(COUNTIF(D762:D764,"C")&gt;=1,"A",IF(COUNTIF(D762:D764,"C")&gt;0,"P"," "))</f>
        <v xml:space="preserve"> </v>
      </c>
      <c r="E765" s="188" t="str">
        <f t="shared" si="404"/>
        <v xml:space="preserve"> </v>
      </c>
      <c r="F765" s="188" t="str">
        <f t="shared" ref="F765:S765" si="405">IF(COUNTIF(F762:F764,"C")&gt;=1,"A",IF(COUNTIF(F762:F764,"C")&gt;0,"P"," "))</f>
        <v xml:space="preserve"> </v>
      </c>
      <c r="G765" s="188" t="str">
        <f t="shared" si="405"/>
        <v xml:space="preserve"> </v>
      </c>
      <c r="H765" s="188" t="str">
        <f t="shared" si="405"/>
        <v xml:space="preserve"> </v>
      </c>
      <c r="I765" s="188" t="str">
        <f t="shared" si="405"/>
        <v xml:space="preserve"> </v>
      </c>
      <c r="J765" s="188" t="str">
        <f t="shared" si="405"/>
        <v xml:space="preserve"> </v>
      </c>
      <c r="K765" s="188" t="str">
        <f t="shared" si="405"/>
        <v xml:space="preserve"> </v>
      </c>
      <c r="L765" s="188" t="str">
        <f t="shared" si="405"/>
        <v xml:space="preserve"> </v>
      </c>
      <c r="M765" s="188" t="str">
        <f t="shared" si="405"/>
        <v xml:space="preserve"> </v>
      </c>
      <c r="N765" s="188" t="str">
        <f t="shared" si="405"/>
        <v xml:space="preserve"> </v>
      </c>
      <c r="O765" s="188" t="str">
        <f t="shared" si="405"/>
        <v xml:space="preserve"> </v>
      </c>
      <c r="P765" s="188" t="str">
        <f t="shared" si="405"/>
        <v xml:space="preserve"> </v>
      </c>
      <c r="Q765" s="188" t="str">
        <f t="shared" si="405"/>
        <v xml:space="preserve"> </v>
      </c>
      <c r="R765" s="188" t="str">
        <f t="shared" si="405"/>
        <v xml:space="preserve"> </v>
      </c>
      <c r="S765" s="188" t="str">
        <f t="shared" si="405"/>
        <v xml:space="preserve"> </v>
      </c>
      <c r="T765" s="188" t="str">
        <f t="shared" si="404"/>
        <v xml:space="preserve"> </v>
      </c>
      <c r="U765" s="188" t="str">
        <f t="shared" si="404"/>
        <v xml:space="preserve"> </v>
      </c>
      <c r="V765" s="188" t="str">
        <f t="shared" si="404"/>
        <v xml:space="preserve"> </v>
      </c>
      <c r="W765" s="188" t="str">
        <f t="shared" si="404"/>
        <v xml:space="preserve"> </v>
      </c>
      <c r="X765" s="188" t="str">
        <f t="shared" si="404"/>
        <v xml:space="preserve"> </v>
      </c>
      <c r="Y765" s="188" t="str">
        <f t="shared" si="404"/>
        <v xml:space="preserve"> </v>
      </c>
      <c r="Z765" s="188" t="str">
        <f t="shared" si="404"/>
        <v xml:space="preserve"> </v>
      </c>
      <c r="AA765" s="188" t="str">
        <f t="shared" si="404"/>
        <v xml:space="preserve"> </v>
      </c>
      <c r="AB765" s="188" t="str">
        <f t="shared" si="404"/>
        <v xml:space="preserve"> </v>
      </c>
      <c r="AC765" s="188" t="str">
        <f t="shared" si="404"/>
        <v xml:space="preserve"> </v>
      </c>
      <c r="AD765" s="188" t="str">
        <f t="shared" si="404"/>
        <v xml:space="preserve"> </v>
      </c>
      <c r="AE765" s="188" t="str">
        <f t="shared" si="404"/>
        <v xml:space="preserve"> </v>
      </c>
      <c r="AF765" s="188" t="str">
        <f t="shared" si="404"/>
        <v xml:space="preserve"> </v>
      </c>
      <c r="AG765" s="188" t="str">
        <f t="shared" si="404"/>
        <v xml:space="preserve"> </v>
      </c>
    </row>
    <row r="766" spans="1:33" ht="13.5" thickBot="1">
      <c r="C766" s="44" t="s">
        <v>117</v>
      </c>
      <c r="D766" s="195" t="str">
        <f>IF(COUNTIF(D749:D765,"A")&gt;4,"C",IF(COUNTIF(D749:D765,"A")&gt;0,"P"," "))</f>
        <v xml:space="preserve"> </v>
      </c>
      <c r="E766" s="195" t="str">
        <f>IF(COUNTIF(E749:E765,"A")&gt;4,"C",IF(COUNTIF(E749:E765,"A")&gt;0,"P"," "))</f>
        <v xml:space="preserve"> </v>
      </c>
      <c r="F766" s="195" t="str">
        <f t="shared" ref="F766:S766" si="406">IF(COUNTIF(F749:F765,"A")&gt;4,"C",IF(COUNTIF(F749:F765,"A")&gt;0,"P"," "))</f>
        <v xml:space="preserve"> </v>
      </c>
      <c r="G766" s="195" t="str">
        <f t="shared" si="406"/>
        <v xml:space="preserve"> </v>
      </c>
      <c r="H766" s="195" t="str">
        <f t="shared" si="406"/>
        <v xml:space="preserve"> </v>
      </c>
      <c r="I766" s="195" t="str">
        <f t="shared" si="406"/>
        <v xml:space="preserve"> </v>
      </c>
      <c r="J766" s="195" t="str">
        <f t="shared" si="406"/>
        <v xml:space="preserve"> </v>
      </c>
      <c r="K766" s="195" t="str">
        <f t="shared" si="406"/>
        <v xml:space="preserve"> </v>
      </c>
      <c r="L766" s="195" t="str">
        <f t="shared" si="406"/>
        <v xml:space="preserve"> </v>
      </c>
      <c r="M766" s="195" t="str">
        <f t="shared" si="406"/>
        <v xml:space="preserve"> </v>
      </c>
      <c r="N766" s="195" t="str">
        <f t="shared" si="406"/>
        <v xml:space="preserve"> </v>
      </c>
      <c r="O766" s="195" t="str">
        <f t="shared" si="406"/>
        <v xml:space="preserve"> </v>
      </c>
      <c r="P766" s="195" t="str">
        <f t="shared" si="406"/>
        <v xml:space="preserve"> </v>
      </c>
      <c r="Q766" s="195" t="str">
        <f t="shared" si="406"/>
        <v xml:space="preserve"> </v>
      </c>
      <c r="R766" s="195" t="str">
        <f t="shared" si="406"/>
        <v xml:space="preserve"> </v>
      </c>
      <c r="S766" s="195" t="str">
        <f t="shared" si="406"/>
        <v xml:space="preserve"> </v>
      </c>
      <c r="T766" s="195" t="str">
        <f t="shared" ref="T766:AG766" si="407">IF(COUNTIF(T749:T765,"A")&gt;4,"C",IF(COUNTIF(T749:T765,"A")&gt;0,"P"," "))</f>
        <v xml:space="preserve"> </v>
      </c>
      <c r="U766" s="195" t="str">
        <f t="shared" si="407"/>
        <v xml:space="preserve"> </v>
      </c>
      <c r="V766" s="195" t="str">
        <f t="shared" si="407"/>
        <v xml:space="preserve"> </v>
      </c>
      <c r="W766" s="195" t="str">
        <f t="shared" si="407"/>
        <v xml:space="preserve"> </v>
      </c>
      <c r="X766" s="195" t="str">
        <f t="shared" si="407"/>
        <v xml:space="preserve"> </v>
      </c>
      <c r="Y766" s="195" t="str">
        <f t="shared" si="407"/>
        <v xml:space="preserve"> </v>
      </c>
      <c r="Z766" s="195" t="str">
        <f t="shared" si="407"/>
        <v xml:space="preserve"> </v>
      </c>
      <c r="AA766" s="195" t="str">
        <f t="shared" si="407"/>
        <v xml:space="preserve"> </v>
      </c>
      <c r="AB766" s="195" t="str">
        <f t="shared" si="407"/>
        <v xml:space="preserve"> </v>
      </c>
      <c r="AC766" s="195" t="str">
        <f t="shared" si="407"/>
        <v xml:space="preserve"> </v>
      </c>
      <c r="AD766" s="195" t="str">
        <f t="shared" si="407"/>
        <v xml:space="preserve"> </v>
      </c>
      <c r="AE766" s="195" t="str">
        <f t="shared" si="407"/>
        <v xml:space="preserve"> </v>
      </c>
      <c r="AF766" s="195" t="str">
        <f t="shared" si="407"/>
        <v xml:space="preserve"> </v>
      </c>
      <c r="AG766" s="195" t="str">
        <f t="shared" si="407"/>
        <v xml:space="preserve"> </v>
      </c>
    </row>
    <row r="767" spans="1:33" ht="15">
      <c r="B767" s="129" t="s">
        <v>756</v>
      </c>
    </row>
    <row r="768" spans="1:33">
      <c r="A768"/>
      <c r="B768" s="20">
        <v>1</v>
      </c>
      <c r="C768" s="134" t="s">
        <v>757</v>
      </c>
    </row>
    <row r="769" spans="2:33">
      <c r="B769" s="130"/>
      <c r="C769" s="133" t="s">
        <v>758</v>
      </c>
      <c r="D769" s="137"/>
      <c r="E769" s="137"/>
      <c r="F769" s="137"/>
      <c r="G769" s="137"/>
      <c r="H769" s="137"/>
      <c r="I769" s="137"/>
      <c r="J769" s="137"/>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137"/>
      <c r="AG769" s="137"/>
    </row>
    <row r="770" spans="2:33">
      <c r="B770" s="130"/>
      <c r="C770" s="133" t="s">
        <v>759</v>
      </c>
      <c r="D770" s="137"/>
      <c r="E770" s="137"/>
      <c r="F770" s="137"/>
      <c r="G770" s="137"/>
      <c r="H770" s="137"/>
      <c r="I770" s="137"/>
      <c r="J770" s="137"/>
      <c r="K770" s="137"/>
      <c r="L770" s="137"/>
      <c r="M770" s="137"/>
      <c r="N770" s="137"/>
      <c r="O770" s="137"/>
      <c r="P770" s="137"/>
      <c r="Q770" s="137"/>
      <c r="R770" s="137"/>
      <c r="S770" s="137"/>
      <c r="T770" s="137"/>
      <c r="U770" s="137"/>
      <c r="V770" s="137"/>
      <c r="W770" s="137"/>
      <c r="X770" s="137"/>
      <c r="Y770" s="137"/>
      <c r="Z770" s="137"/>
      <c r="AA770" s="137"/>
      <c r="AB770" s="137"/>
      <c r="AC770" s="137"/>
      <c r="AD770" s="137"/>
      <c r="AE770" s="137"/>
      <c r="AF770" s="137"/>
      <c r="AG770" s="137"/>
    </row>
    <row r="771" spans="2:33">
      <c r="B771" s="130"/>
      <c r="C771" s="133" t="s">
        <v>760</v>
      </c>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7"/>
      <c r="AA771" s="137"/>
      <c r="AB771" s="137"/>
      <c r="AC771" s="137"/>
      <c r="AD771" s="137"/>
      <c r="AE771" s="137"/>
      <c r="AF771" s="137"/>
      <c r="AG771" s="137"/>
    </row>
    <row r="772" spans="2:33">
      <c r="B772" s="20">
        <v>2</v>
      </c>
      <c r="C772" s="132" t="s">
        <v>761</v>
      </c>
      <c r="D772" s="188" t="str">
        <f t="shared" ref="D772:AG772" si="408">IF(COUNTIF(D769:D771,"C")&gt;=1,"A",IF(COUNTIF(D769:D771,"C")&gt;0,"P"," "))</f>
        <v xml:space="preserve"> </v>
      </c>
      <c r="E772" s="188" t="str">
        <f t="shared" si="408"/>
        <v xml:space="preserve"> </v>
      </c>
      <c r="F772" s="188" t="str">
        <f t="shared" ref="F772:S772" si="409">IF(COUNTIF(F769:F771,"C")&gt;=1,"A",IF(COUNTIF(F769:F771,"C")&gt;0,"P"," "))</f>
        <v xml:space="preserve"> </v>
      </c>
      <c r="G772" s="188" t="str">
        <f t="shared" si="409"/>
        <v xml:space="preserve"> </v>
      </c>
      <c r="H772" s="188" t="str">
        <f t="shared" si="409"/>
        <v xml:space="preserve"> </v>
      </c>
      <c r="I772" s="188" t="str">
        <f t="shared" si="409"/>
        <v xml:space="preserve"> </v>
      </c>
      <c r="J772" s="188" t="str">
        <f t="shared" si="409"/>
        <v xml:space="preserve"> </v>
      </c>
      <c r="K772" s="188" t="str">
        <f t="shared" si="409"/>
        <v xml:space="preserve"> </v>
      </c>
      <c r="L772" s="188" t="str">
        <f t="shared" si="409"/>
        <v xml:space="preserve"> </v>
      </c>
      <c r="M772" s="188" t="str">
        <f t="shared" si="409"/>
        <v xml:space="preserve"> </v>
      </c>
      <c r="N772" s="188" t="str">
        <f t="shared" si="409"/>
        <v xml:space="preserve"> </v>
      </c>
      <c r="O772" s="188" t="str">
        <f t="shared" si="409"/>
        <v xml:space="preserve"> </v>
      </c>
      <c r="P772" s="188" t="str">
        <f t="shared" si="409"/>
        <v xml:space="preserve"> </v>
      </c>
      <c r="Q772" s="188" t="str">
        <f t="shared" si="409"/>
        <v xml:space="preserve"> </v>
      </c>
      <c r="R772" s="188" t="str">
        <f t="shared" si="409"/>
        <v xml:space="preserve"> </v>
      </c>
      <c r="S772" s="188" t="str">
        <f t="shared" si="409"/>
        <v xml:space="preserve"> </v>
      </c>
      <c r="T772" s="188" t="str">
        <f t="shared" si="408"/>
        <v xml:space="preserve"> </v>
      </c>
      <c r="U772" s="188" t="str">
        <f t="shared" si="408"/>
        <v xml:space="preserve"> </v>
      </c>
      <c r="V772" s="188" t="str">
        <f t="shared" si="408"/>
        <v xml:space="preserve"> </v>
      </c>
      <c r="W772" s="188" t="str">
        <f t="shared" si="408"/>
        <v xml:space="preserve"> </v>
      </c>
      <c r="X772" s="188" t="str">
        <f t="shared" si="408"/>
        <v xml:space="preserve"> </v>
      </c>
      <c r="Y772" s="188" t="str">
        <f t="shared" si="408"/>
        <v xml:space="preserve"> </v>
      </c>
      <c r="Z772" s="188" t="str">
        <f t="shared" si="408"/>
        <v xml:space="preserve"> </v>
      </c>
      <c r="AA772" s="188" t="str">
        <f t="shared" si="408"/>
        <v xml:space="preserve"> </v>
      </c>
      <c r="AB772" s="188" t="str">
        <f t="shared" si="408"/>
        <v xml:space="preserve"> </v>
      </c>
      <c r="AC772" s="188" t="str">
        <f t="shared" si="408"/>
        <v xml:space="preserve"> </v>
      </c>
      <c r="AD772" s="188" t="str">
        <f t="shared" si="408"/>
        <v xml:space="preserve"> </v>
      </c>
      <c r="AE772" s="188" t="str">
        <f t="shared" si="408"/>
        <v xml:space="preserve"> </v>
      </c>
      <c r="AF772" s="188" t="str">
        <f t="shared" si="408"/>
        <v xml:space="preserve"> </v>
      </c>
      <c r="AG772" s="188" t="str">
        <f t="shared" si="408"/>
        <v xml:space="preserve"> </v>
      </c>
    </row>
    <row r="773" spans="2:33">
      <c r="B773" s="131"/>
      <c r="C773" s="133" t="s">
        <v>762</v>
      </c>
      <c r="D773" s="137"/>
      <c r="E773" s="137"/>
      <c r="F773" s="137"/>
      <c r="G773" s="137"/>
      <c r="H773" s="137"/>
      <c r="I773" s="137"/>
      <c r="J773" s="137"/>
      <c r="K773" s="137"/>
      <c r="L773" s="137"/>
      <c r="M773" s="137"/>
      <c r="N773" s="137"/>
      <c r="O773" s="137"/>
      <c r="P773" s="137"/>
      <c r="Q773" s="137"/>
      <c r="R773" s="137"/>
      <c r="S773" s="137"/>
      <c r="T773" s="137"/>
      <c r="U773" s="137"/>
      <c r="V773" s="137"/>
      <c r="W773" s="137"/>
      <c r="X773" s="137"/>
      <c r="Y773" s="137"/>
      <c r="Z773" s="137"/>
      <c r="AA773" s="137"/>
      <c r="AB773" s="137"/>
      <c r="AC773" s="137"/>
      <c r="AD773" s="137"/>
      <c r="AE773" s="137"/>
      <c r="AF773" s="137"/>
      <c r="AG773" s="137"/>
    </row>
    <row r="774" spans="2:33">
      <c r="B774" s="131"/>
      <c r="C774" s="133" t="s">
        <v>763</v>
      </c>
      <c r="D774" s="137"/>
      <c r="E774" s="137"/>
      <c r="F774" s="137"/>
      <c r="G774" s="137"/>
      <c r="H774" s="137"/>
      <c r="I774" s="137"/>
      <c r="J774" s="137"/>
      <c r="K774" s="137"/>
      <c r="L774" s="137"/>
      <c r="M774" s="137"/>
      <c r="N774" s="137"/>
      <c r="O774" s="137"/>
      <c r="P774" s="137"/>
      <c r="Q774" s="137"/>
      <c r="R774" s="137"/>
      <c r="S774" s="137"/>
      <c r="T774" s="137"/>
      <c r="U774" s="137"/>
      <c r="V774" s="137"/>
      <c r="W774" s="137"/>
      <c r="X774" s="137"/>
      <c r="Y774" s="137"/>
      <c r="Z774" s="137"/>
      <c r="AA774" s="137"/>
      <c r="AB774" s="137"/>
      <c r="AC774" s="137"/>
      <c r="AD774" s="137"/>
      <c r="AE774" s="137"/>
      <c r="AF774" s="137"/>
      <c r="AG774" s="137"/>
    </row>
    <row r="775" spans="2:33">
      <c r="B775" s="131"/>
      <c r="C775" s="133" t="s">
        <v>764</v>
      </c>
      <c r="D775" s="137"/>
      <c r="E775" s="137"/>
      <c r="F775" s="137"/>
      <c r="G775" s="137"/>
      <c r="H775" s="137"/>
      <c r="I775" s="137"/>
      <c r="J775" s="137"/>
      <c r="K775" s="137"/>
      <c r="L775" s="137"/>
      <c r="M775" s="137"/>
      <c r="N775" s="137"/>
      <c r="O775" s="137"/>
      <c r="P775" s="137"/>
      <c r="Q775" s="137"/>
      <c r="R775" s="137"/>
      <c r="S775" s="137"/>
      <c r="T775" s="137"/>
      <c r="U775" s="137"/>
      <c r="V775" s="137"/>
      <c r="W775" s="137"/>
      <c r="X775" s="137"/>
      <c r="Y775" s="137"/>
      <c r="Z775" s="137"/>
      <c r="AA775" s="137"/>
      <c r="AB775" s="137"/>
      <c r="AC775" s="137"/>
      <c r="AD775" s="137"/>
      <c r="AE775" s="137"/>
      <c r="AF775" s="137"/>
      <c r="AG775" s="137"/>
    </row>
    <row r="776" spans="2:33">
      <c r="B776" s="20">
        <v>3</v>
      </c>
      <c r="C776" s="132" t="s">
        <v>765</v>
      </c>
      <c r="D776" s="188" t="str">
        <f t="shared" ref="D776:AG776" si="410">IF(COUNTIF(D773:D775,"C")&gt;=1,"A",IF(COUNTIF(D773:D775,"C")&gt;0,"P"," "))</f>
        <v xml:space="preserve"> </v>
      </c>
      <c r="E776" s="188" t="str">
        <f t="shared" si="410"/>
        <v xml:space="preserve"> </v>
      </c>
      <c r="F776" s="188" t="str">
        <f t="shared" ref="F776:S776" si="411">IF(COUNTIF(F773:F775,"C")&gt;=1,"A",IF(COUNTIF(F773:F775,"C")&gt;0,"P"," "))</f>
        <v xml:space="preserve"> </v>
      </c>
      <c r="G776" s="188" t="str">
        <f t="shared" si="411"/>
        <v xml:space="preserve"> </v>
      </c>
      <c r="H776" s="188" t="str">
        <f t="shared" si="411"/>
        <v xml:space="preserve"> </v>
      </c>
      <c r="I776" s="188" t="str">
        <f t="shared" si="411"/>
        <v xml:space="preserve"> </v>
      </c>
      <c r="J776" s="188" t="str">
        <f t="shared" si="411"/>
        <v xml:space="preserve"> </v>
      </c>
      <c r="K776" s="188" t="str">
        <f t="shared" si="411"/>
        <v xml:space="preserve"> </v>
      </c>
      <c r="L776" s="188" t="str">
        <f t="shared" si="411"/>
        <v xml:space="preserve"> </v>
      </c>
      <c r="M776" s="188" t="str">
        <f t="shared" si="411"/>
        <v xml:space="preserve"> </v>
      </c>
      <c r="N776" s="188" t="str">
        <f t="shared" si="411"/>
        <v xml:space="preserve"> </v>
      </c>
      <c r="O776" s="188" t="str">
        <f t="shared" si="411"/>
        <v xml:space="preserve"> </v>
      </c>
      <c r="P776" s="188" t="str">
        <f t="shared" si="411"/>
        <v xml:space="preserve"> </v>
      </c>
      <c r="Q776" s="188" t="str">
        <f t="shared" si="411"/>
        <v xml:space="preserve"> </v>
      </c>
      <c r="R776" s="188" t="str">
        <f t="shared" si="411"/>
        <v xml:space="preserve"> </v>
      </c>
      <c r="S776" s="188" t="str">
        <f t="shared" si="411"/>
        <v xml:space="preserve"> </v>
      </c>
      <c r="T776" s="188" t="str">
        <f t="shared" si="410"/>
        <v xml:space="preserve"> </v>
      </c>
      <c r="U776" s="188" t="str">
        <f t="shared" si="410"/>
        <v xml:space="preserve"> </v>
      </c>
      <c r="V776" s="188" t="str">
        <f t="shared" si="410"/>
        <v xml:space="preserve"> </v>
      </c>
      <c r="W776" s="188" t="str">
        <f t="shared" si="410"/>
        <v xml:space="preserve"> </v>
      </c>
      <c r="X776" s="188" t="str">
        <f t="shared" si="410"/>
        <v xml:space="preserve"> </v>
      </c>
      <c r="Y776" s="188" t="str">
        <f t="shared" si="410"/>
        <v xml:space="preserve"> </v>
      </c>
      <c r="Z776" s="188" t="str">
        <f t="shared" si="410"/>
        <v xml:space="preserve"> </v>
      </c>
      <c r="AA776" s="188" t="str">
        <f t="shared" si="410"/>
        <v xml:space="preserve"> </v>
      </c>
      <c r="AB776" s="188" t="str">
        <f t="shared" si="410"/>
        <v xml:space="preserve"> </v>
      </c>
      <c r="AC776" s="188" t="str">
        <f t="shared" si="410"/>
        <v xml:space="preserve"> </v>
      </c>
      <c r="AD776" s="188" t="str">
        <f t="shared" si="410"/>
        <v xml:space="preserve"> </v>
      </c>
      <c r="AE776" s="188" t="str">
        <f t="shared" si="410"/>
        <v xml:space="preserve"> </v>
      </c>
      <c r="AF776" s="188" t="str">
        <f t="shared" si="410"/>
        <v xml:space="preserve"> </v>
      </c>
      <c r="AG776" s="188" t="str">
        <f t="shared" si="410"/>
        <v xml:space="preserve"> </v>
      </c>
    </row>
    <row r="777" spans="2:33">
      <c r="B777" s="131"/>
      <c r="C777" s="133" t="s">
        <v>766</v>
      </c>
      <c r="D777" s="137"/>
      <c r="E777" s="137"/>
      <c r="F777" s="137"/>
      <c r="G777" s="137"/>
      <c r="H777" s="137"/>
      <c r="I777" s="137"/>
      <c r="J777" s="137"/>
      <c r="K777" s="137"/>
      <c r="L777" s="137"/>
      <c r="M777" s="137"/>
      <c r="N777" s="137"/>
      <c r="O777" s="137"/>
      <c r="P777" s="137"/>
      <c r="Q777" s="137"/>
      <c r="R777" s="137"/>
      <c r="S777" s="137"/>
      <c r="T777" s="137"/>
      <c r="U777" s="137"/>
      <c r="V777" s="137"/>
      <c r="W777" s="137"/>
      <c r="X777" s="137"/>
      <c r="Y777" s="137"/>
      <c r="Z777" s="137"/>
      <c r="AA777" s="137"/>
      <c r="AB777" s="137"/>
      <c r="AC777" s="137"/>
      <c r="AD777" s="137"/>
      <c r="AE777" s="137"/>
      <c r="AF777" s="137"/>
      <c r="AG777" s="137"/>
    </row>
    <row r="778" spans="2:33">
      <c r="B778" s="131"/>
      <c r="C778" s="133" t="s">
        <v>767</v>
      </c>
      <c r="D778" s="137"/>
      <c r="E778" s="137"/>
      <c r="F778" s="137"/>
      <c r="G778" s="137"/>
      <c r="H778" s="137"/>
      <c r="I778" s="137"/>
      <c r="J778" s="137"/>
      <c r="K778" s="137"/>
      <c r="L778" s="137"/>
      <c r="M778" s="137"/>
      <c r="N778" s="137"/>
      <c r="O778" s="137"/>
      <c r="P778" s="137"/>
      <c r="Q778" s="137"/>
      <c r="R778" s="137"/>
      <c r="S778" s="137"/>
      <c r="T778" s="137"/>
      <c r="U778" s="137"/>
      <c r="V778" s="137"/>
      <c r="W778" s="137"/>
      <c r="X778" s="137"/>
      <c r="Y778" s="137"/>
      <c r="Z778" s="137"/>
      <c r="AA778" s="137"/>
      <c r="AB778" s="137"/>
      <c r="AC778" s="137"/>
      <c r="AD778" s="137"/>
      <c r="AE778" s="137"/>
      <c r="AF778" s="137"/>
      <c r="AG778" s="137"/>
    </row>
    <row r="779" spans="2:33">
      <c r="B779" s="131"/>
      <c r="C779" s="133" t="s">
        <v>768</v>
      </c>
      <c r="D779" s="137"/>
      <c r="E779" s="137"/>
      <c r="F779" s="137"/>
      <c r="G779" s="137"/>
      <c r="H779" s="137"/>
      <c r="I779" s="137"/>
      <c r="J779" s="137"/>
      <c r="K779" s="137"/>
      <c r="L779" s="137"/>
      <c r="M779" s="137"/>
      <c r="N779" s="137"/>
      <c r="O779" s="137"/>
      <c r="P779" s="137"/>
      <c r="Q779" s="137"/>
      <c r="R779" s="137"/>
      <c r="S779" s="137"/>
      <c r="T779" s="137"/>
      <c r="U779" s="137"/>
      <c r="V779" s="137"/>
      <c r="W779" s="137"/>
      <c r="X779" s="137"/>
      <c r="Y779" s="137"/>
      <c r="Z779" s="137"/>
      <c r="AA779" s="137"/>
      <c r="AB779" s="137"/>
      <c r="AC779" s="137"/>
      <c r="AD779" s="137"/>
      <c r="AE779" s="137"/>
      <c r="AF779" s="137"/>
      <c r="AG779" s="137"/>
    </row>
    <row r="780" spans="2:33">
      <c r="B780" s="20">
        <v>4</v>
      </c>
      <c r="C780" s="132" t="s">
        <v>769</v>
      </c>
      <c r="D780" s="188" t="str">
        <f t="shared" ref="D780:AG780" si="412">IF(COUNTIF(D777:D779,"C")&gt;=1,"A",IF(COUNTIF(D777:D779,"C")&gt;0,"P"," "))</f>
        <v xml:space="preserve"> </v>
      </c>
      <c r="E780" s="188" t="str">
        <f t="shared" si="412"/>
        <v xml:space="preserve"> </v>
      </c>
      <c r="F780" s="188" t="str">
        <f t="shared" ref="F780:S780" si="413">IF(COUNTIF(F777:F779,"C")&gt;=1,"A",IF(COUNTIF(F777:F779,"C")&gt;0,"P"," "))</f>
        <v xml:space="preserve"> </v>
      </c>
      <c r="G780" s="188" t="str">
        <f t="shared" si="413"/>
        <v xml:space="preserve"> </v>
      </c>
      <c r="H780" s="188" t="str">
        <f t="shared" si="413"/>
        <v xml:space="preserve"> </v>
      </c>
      <c r="I780" s="188" t="str">
        <f t="shared" si="413"/>
        <v xml:space="preserve"> </v>
      </c>
      <c r="J780" s="188" t="str">
        <f t="shared" si="413"/>
        <v xml:space="preserve"> </v>
      </c>
      <c r="K780" s="188" t="str">
        <f t="shared" si="413"/>
        <v xml:space="preserve"> </v>
      </c>
      <c r="L780" s="188" t="str">
        <f t="shared" si="413"/>
        <v xml:space="preserve"> </v>
      </c>
      <c r="M780" s="188" t="str">
        <f t="shared" si="413"/>
        <v xml:space="preserve"> </v>
      </c>
      <c r="N780" s="188" t="str">
        <f t="shared" si="413"/>
        <v xml:space="preserve"> </v>
      </c>
      <c r="O780" s="188" t="str">
        <f t="shared" si="413"/>
        <v xml:space="preserve"> </v>
      </c>
      <c r="P780" s="188" t="str">
        <f t="shared" si="413"/>
        <v xml:space="preserve"> </v>
      </c>
      <c r="Q780" s="188" t="str">
        <f t="shared" si="413"/>
        <v xml:space="preserve"> </v>
      </c>
      <c r="R780" s="188" t="str">
        <f t="shared" si="413"/>
        <v xml:space="preserve"> </v>
      </c>
      <c r="S780" s="188" t="str">
        <f t="shared" si="413"/>
        <v xml:space="preserve"> </v>
      </c>
      <c r="T780" s="188" t="str">
        <f t="shared" si="412"/>
        <v xml:space="preserve"> </v>
      </c>
      <c r="U780" s="188" t="str">
        <f t="shared" si="412"/>
        <v xml:space="preserve"> </v>
      </c>
      <c r="V780" s="188" t="str">
        <f t="shared" si="412"/>
        <v xml:space="preserve"> </v>
      </c>
      <c r="W780" s="188" t="str">
        <f t="shared" si="412"/>
        <v xml:space="preserve"> </v>
      </c>
      <c r="X780" s="188" t="str">
        <f t="shared" si="412"/>
        <v xml:space="preserve"> </v>
      </c>
      <c r="Y780" s="188" t="str">
        <f t="shared" si="412"/>
        <v xml:space="preserve"> </v>
      </c>
      <c r="Z780" s="188" t="str">
        <f t="shared" si="412"/>
        <v xml:space="preserve"> </v>
      </c>
      <c r="AA780" s="188" t="str">
        <f t="shared" si="412"/>
        <v xml:space="preserve"> </v>
      </c>
      <c r="AB780" s="188" t="str">
        <f t="shared" si="412"/>
        <v xml:space="preserve"> </v>
      </c>
      <c r="AC780" s="188" t="str">
        <f t="shared" si="412"/>
        <v xml:space="preserve"> </v>
      </c>
      <c r="AD780" s="188" t="str">
        <f t="shared" si="412"/>
        <v xml:space="preserve"> </v>
      </c>
      <c r="AE780" s="188" t="str">
        <f t="shared" si="412"/>
        <v xml:space="preserve"> </v>
      </c>
      <c r="AF780" s="188" t="str">
        <f t="shared" si="412"/>
        <v xml:space="preserve"> </v>
      </c>
      <c r="AG780" s="188" t="str">
        <f t="shared" si="412"/>
        <v xml:space="preserve"> </v>
      </c>
    </row>
    <row r="781" spans="2:33">
      <c r="B781" s="131"/>
      <c r="C781" s="133" t="s">
        <v>770</v>
      </c>
      <c r="D781" s="137"/>
      <c r="E781" s="137"/>
      <c r="F781" s="137"/>
      <c r="G781" s="137"/>
      <c r="H781" s="137"/>
      <c r="I781" s="137"/>
      <c r="J781" s="137"/>
      <c r="K781" s="137"/>
      <c r="L781" s="137"/>
      <c r="M781" s="137"/>
      <c r="N781" s="137"/>
      <c r="O781" s="137"/>
      <c r="P781" s="137"/>
      <c r="Q781" s="137"/>
      <c r="R781" s="137"/>
      <c r="S781" s="137"/>
      <c r="T781" s="137"/>
      <c r="U781" s="137"/>
      <c r="V781" s="137"/>
      <c r="W781" s="137"/>
      <c r="X781" s="137"/>
      <c r="Y781" s="137"/>
      <c r="Z781" s="137"/>
      <c r="AA781" s="137"/>
      <c r="AB781" s="137"/>
      <c r="AC781" s="137"/>
      <c r="AD781" s="137"/>
      <c r="AE781" s="137"/>
      <c r="AF781" s="137"/>
      <c r="AG781" s="137"/>
    </row>
    <row r="782" spans="2:33">
      <c r="B782" s="131"/>
      <c r="C782" s="133" t="s">
        <v>771</v>
      </c>
      <c r="D782" s="137"/>
      <c r="E782" s="137"/>
      <c r="F782" s="137"/>
      <c r="G782" s="137"/>
      <c r="H782" s="137"/>
      <c r="I782" s="137"/>
      <c r="J782" s="137"/>
      <c r="K782" s="137"/>
      <c r="L782" s="137"/>
      <c r="M782" s="137"/>
      <c r="N782" s="137"/>
      <c r="O782" s="137"/>
      <c r="P782" s="137"/>
      <c r="Q782" s="137"/>
      <c r="R782" s="137"/>
      <c r="S782" s="137"/>
      <c r="T782" s="137"/>
      <c r="U782" s="137"/>
      <c r="V782" s="137"/>
      <c r="W782" s="137"/>
      <c r="X782" s="137"/>
      <c r="Y782" s="137"/>
      <c r="Z782" s="137"/>
      <c r="AA782" s="137"/>
      <c r="AB782" s="137"/>
      <c r="AC782" s="137"/>
      <c r="AD782" s="137"/>
      <c r="AE782" s="137"/>
      <c r="AF782" s="137"/>
      <c r="AG782" s="137"/>
    </row>
    <row r="783" spans="2:33">
      <c r="B783" s="131"/>
      <c r="C783" s="133" t="s">
        <v>772</v>
      </c>
      <c r="D783" s="137"/>
      <c r="E783" s="137"/>
      <c r="F783" s="137"/>
      <c r="G783" s="137"/>
      <c r="H783" s="137"/>
      <c r="I783" s="137"/>
      <c r="J783" s="137"/>
      <c r="K783" s="137"/>
      <c r="L783" s="137"/>
      <c r="M783" s="137"/>
      <c r="N783" s="137"/>
      <c r="O783" s="137"/>
      <c r="P783" s="137"/>
      <c r="Q783" s="137"/>
      <c r="R783" s="137"/>
      <c r="S783" s="137"/>
      <c r="T783" s="137"/>
      <c r="U783" s="137"/>
      <c r="V783" s="137"/>
      <c r="W783" s="137"/>
      <c r="X783" s="137"/>
      <c r="Y783" s="137"/>
      <c r="Z783" s="137"/>
      <c r="AA783" s="137"/>
      <c r="AB783" s="137"/>
      <c r="AC783" s="137"/>
      <c r="AD783" s="137"/>
      <c r="AE783" s="137"/>
      <c r="AF783" s="137"/>
      <c r="AG783" s="137"/>
    </row>
    <row r="784" spans="2:33">
      <c r="B784" s="20">
        <v>5</v>
      </c>
      <c r="C784" s="132" t="s">
        <v>773</v>
      </c>
      <c r="D784" s="188" t="str">
        <f t="shared" ref="D784:AG784" si="414">IF(COUNTIF(D781:D783,"C")&gt;=1,"A",IF(COUNTIF(D781:D783,"C")&gt;0,"P"," "))</f>
        <v xml:space="preserve"> </v>
      </c>
      <c r="E784" s="188" t="str">
        <f t="shared" si="414"/>
        <v xml:space="preserve"> </v>
      </c>
      <c r="F784" s="188" t="str">
        <f t="shared" ref="F784:S784" si="415">IF(COUNTIF(F781:F783,"C")&gt;=1,"A",IF(COUNTIF(F781:F783,"C")&gt;0,"P"," "))</f>
        <v xml:space="preserve"> </v>
      </c>
      <c r="G784" s="188" t="str">
        <f t="shared" si="415"/>
        <v xml:space="preserve"> </v>
      </c>
      <c r="H784" s="188" t="str">
        <f t="shared" si="415"/>
        <v xml:space="preserve"> </v>
      </c>
      <c r="I784" s="188" t="str">
        <f t="shared" si="415"/>
        <v xml:space="preserve"> </v>
      </c>
      <c r="J784" s="188" t="str">
        <f t="shared" si="415"/>
        <v xml:space="preserve"> </v>
      </c>
      <c r="K784" s="188" t="str">
        <f t="shared" si="415"/>
        <v xml:space="preserve"> </v>
      </c>
      <c r="L784" s="188" t="str">
        <f t="shared" si="415"/>
        <v xml:space="preserve"> </v>
      </c>
      <c r="M784" s="188" t="str">
        <f t="shared" si="415"/>
        <v xml:space="preserve"> </v>
      </c>
      <c r="N784" s="188" t="str">
        <f t="shared" si="415"/>
        <v xml:space="preserve"> </v>
      </c>
      <c r="O784" s="188" t="str">
        <f t="shared" si="415"/>
        <v xml:space="preserve"> </v>
      </c>
      <c r="P784" s="188" t="str">
        <f t="shared" si="415"/>
        <v xml:space="preserve"> </v>
      </c>
      <c r="Q784" s="188" t="str">
        <f t="shared" si="415"/>
        <v xml:space="preserve"> </v>
      </c>
      <c r="R784" s="188" t="str">
        <f t="shared" si="415"/>
        <v xml:space="preserve"> </v>
      </c>
      <c r="S784" s="188" t="str">
        <f t="shared" si="415"/>
        <v xml:space="preserve"> </v>
      </c>
      <c r="T784" s="188" t="str">
        <f t="shared" si="414"/>
        <v xml:space="preserve"> </v>
      </c>
      <c r="U784" s="188" t="str">
        <f t="shared" si="414"/>
        <v xml:space="preserve"> </v>
      </c>
      <c r="V784" s="188" t="str">
        <f t="shared" si="414"/>
        <v xml:space="preserve"> </v>
      </c>
      <c r="W784" s="188" t="str">
        <f t="shared" si="414"/>
        <v xml:space="preserve"> </v>
      </c>
      <c r="X784" s="188" t="str">
        <f t="shared" si="414"/>
        <v xml:space="preserve"> </v>
      </c>
      <c r="Y784" s="188" t="str">
        <f t="shared" si="414"/>
        <v xml:space="preserve"> </v>
      </c>
      <c r="Z784" s="188" t="str">
        <f t="shared" si="414"/>
        <v xml:space="preserve"> </v>
      </c>
      <c r="AA784" s="188" t="str">
        <f t="shared" si="414"/>
        <v xml:space="preserve"> </v>
      </c>
      <c r="AB784" s="188" t="str">
        <f t="shared" si="414"/>
        <v xml:space="preserve"> </v>
      </c>
      <c r="AC784" s="188" t="str">
        <f t="shared" si="414"/>
        <v xml:space="preserve"> </v>
      </c>
      <c r="AD784" s="188" t="str">
        <f t="shared" si="414"/>
        <v xml:space="preserve"> </v>
      </c>
      <c r="AE784" s="188" t="str">
        <f t="shared" si="414"/>
        <v xml:space="preserve"> </v>
      </c>
      <c r="AF784" s="188" t="str">
        <f t="shared" si="414"/>
        <v xml:space="preserve"> </v>
      </c>
      <c r="AG784" s="188" t="str">
        <f t="shared" si="414"/>
        <v xml:space="preserve"> </v>
      </c>
    </row>
    <row r="785" spans="1:33">
      <c r="B785" s="131"/>
      <c r="C785" s="133" t="s">
        <v>774</v>
      </c>
      <c r="D785" s="137"/>
      <c r="E785" s="137"/>
      <c r="F785" s="137"/>
      <c r="G785" s="137"/>
      <c r="H785" s="137"/>
      <c r="I785" s="137"/>
      <c r="J785" s="137"/>
      <c r="K785" s="137"/>
      <c r="L785" s="137"/>
      <c r="M785" s="137"/>
      <c r="N785" s="137"/>
      <c r="O785" s="137"/>
      <c r="P785" s="137"/>
      <c r="Q785" s="137"/>
      <c r="R785" s="137"/>
      <c r="S785" s="137"/>
      <c r="T785" s="137"/>
      <c r="U785" s="137"/>
      <c r="V785" s="137"/>
      <c r="W785" s="137"/>
      <c r="X785" s="137"/>
      <c r="Y785" s="137"/>
      <c r="Z785" s="137"/>
      <c r="AA785" s="137"/>
      <c r="AB785" s="137"/>
      <c r="AC785" s="137"/>
      <c r="AD785" s="137"/>
      <c r="AE785" s="137"/>
      <c r="AF785" s="137"/>
      <c r="AG785" s="137"/>
    </row>
    <row r="786" spans="1:33">
      <c r="B786" s="131"/>
      <c r="C786" s="133" t="s">
        <v>775</v>
      </c>
      <c r="D786" s="137"/>
      <c r="E786" s="137"/>
      <c r="F786" s="137"/>
      <c r="G786" s="137"/>
      <c r="H786" s="137"/>
      <c r="I786" s="137"/>
      <c r="J786" s="137"/>
      <c r="K786" s="137"/>
      <c r="L786" s="137"/>
      <c r="M786" s="137"/>
      <c r="N786" s="137"/>
      <c r="O786" s="137"/>
      <c r="P786" s="137"/>
      <c r="Q786" s="137"/>
      <c r="R786" s="137"/>
      <c r="S786" s="137"/>
      <c r="T786" s="137"/>
      <c r="U786" s="137"/>
      <c r="V786" s="137"/>
      <c r="W786" s="137"/>
      <c r="X786" s="137"/>
      <c r="Y786" s="137"/>
      <c r="Z786" s="137"/>
      <c r="AA786" s="137"/>
      <c r="AB786" s="137"/>
      <c r="AC786" s="137"/>
      <c r="AD786" s="137"/>
      <c r="AE786" s="137"/>
      <c r="AF786" s="137"/>
      <c r="AG786" s="137"/>
    </row>
    <row r="787" spans="1:33" ht="13.5" thickBot="1">
      <c r="B787" s="131"/>
      <c r="C787" s="133" t="s">
        <v>776</v>
      </c>
      <c r="D787" s="137"/>
      <c r="E787" s="137"/>
      <c r="F787" s="137"/>
      <c r="G787" s="137"/>
      <c r="H787" s="137"/>
      <c r="I787" s="137"/>
      <c r="J787" s="137"/>
      <c r="K787" s="137"/>
      <c r="L787" s="137"/>
      <c r="M787" s="137"/>
      <c r="N787" s="137"/>
      <c r="O787" s="137"/>
      <c r="P787" s="137"/>
      <c r="Q787" s="137"/>
      <c r="R787" s="137"/>
      <c r="S787" s="137"/>
      <c r="T787" s="137"/>
      <c r="U787" s="137"/>
      <c r="V787" s="137"/>
      <c r="W787" s="137"/>
      <c r="X787" s="137"/>
      <c r="Y787" s="137"/>
      <c r="Z787" s="137"/>
      <c r="AA787" s="137"/>
      <c r="AB787" s="137"/>
      <c r="AC787" s="137"/>
      <c r="AD787" s="137"/>
      <c r="AE787" s="137"/>
      <c r="AF787" s="137"/>
      <c r="AG787" s="137"/>
    </row>
    <row r="788" spans="1:33" ht="13.5" hidden="1" thickBot="1">
      <c r="D788" s="188" t="str">
        <f t="shared" ref="D788:AG788" si="416">IF(COUNTIF(D785:D787,"C")&gt;=1,"A",IF(COUNTIF(D785:D787,"C")&gt;0,"P"," "))</f>
        <v xml:space="preserve"> </v>
      </c>
      <c r="E788" s="188" t="str">
        <f t="shared" si="416"/>
        <v xml:space="preserve"> </v>
      </c>
      <c r="F788" s="188" t="str">
        <f t="shared" ref="F788:S788" si="417">IF(COUNTIF(F785:F787,"C")&gt;=1,"A",IF(COUNTIF(F785:F787,"C")&gt;0,"P"," "))</f>
        <v xml:space="preserve"> </v>
      </c>
      <c r="G788" s="188" t="str">
        <f t="shared" si="417"/>
        <v xml:space="preserve"> </v>
      </c>
      <c r="H788" s="188" t="str">
        <f t="shared" si="417"/>
        <v xml:space="preserve"> </v>
      </c>
      <c r="I788" s="188" t="str">
        <f t="shared" si="417"/>
        <v xml:space="preserve"> </v>
      </c>
      <c r="J788" s="188" t="str">
        <f t="shared" si="417"/>
        <v xml:space="preserve"> </v>
      </c>
      <c r="K788" s="188" t="str">
        <f t="shared" si="417"/>
        <v xml:space="preserve"> </v>
      </c>
      <c r="L788" s="188" t="str">
        <f t="shared" si="417"/>
        <v xml:space="preserve"> </v>
      </c>
      <c r="M788" s="188" t="str">
        <f t="shared" si="417"/>
        <v xml:space="preserve"> </v>
      </c>
      <c r="N788" s="188" t="str">
        <f t="shared" si="417"/>
        <v xml:space="preserve"> </v>
      </c>
      <c r="O788" s="188" t="str">
        <f t="shared" si="417"/>
        <v xml:space="preserve"> </v>
      </c>
      <c r="P788" s="188" t="str">
        <f t="shared" si="417"/>
        <v xml:space="preserve"> </v>
      </c>
      <c r="Q788" s="188" t="str">
        <f t="shared" si="417"/>
        <v xml:space="preserve"> </v>
      </c>
      <c r="R788" s="188" t="str">
        <f t="shared" si="417"/>
        <v xml:space="preserve"> </v>
      </c>
      <c r="S788" s="188" t="str">
        <f t="shared" si="417"/>
        <v xml:space="preserve"> </v>
      </c>
      <c r="T788" s="188" t="str">
        <f t="shared" si="416"/>
        <v xml:space="preserve"> </v>
      </c>
      <c r="U788" s="188" t="str">
        <f t="shared" si="416"/>
        <v xml:space="preserve"> </v>
      </c>
      <c r="V788" s="188" t="str">
        <f t="shared" si="416"/>
        <v xml:space="preserve"> </v>
      </c>
      <c r="W788" s="188" t="str">
        <f t="shared" si="416"/>
        <v xml:space="preserve"> </v>
      </c>
      <c r="X788" s="188" t="str">
        <f t="shared" si="416"/>
        <v xml:space="preserve"> </v>
      </c>
      <c r="Y788" s="188" t="str">
        <f t="shared" si="416"/>
        <v xml:space="preserve"> </v>
      </c>
      <c r="Z788" s="188" t="str">
        <f t="shared" si="416"/>
        <v xml:space="preserve"> </v>
      </c>
      <c r="AA788" s="188" t="str">
        <f t="shared" si="416"/>
        <v xml:space="preserve"> </v>
      </c>
      <c r="AB788" s="188" t="str">
        <f t="shared" si="416"/>
        <v xml:space="preserve"> </v>
      </c>
      <c r="AC788" s="188" t="str">
        <f t="shared" si="416"/>
        <v xml:space="preserve"> </v>
      </c>
      <c r="AD788" s="188" t="str">
        <f t="shared" si="416"/>
        <v xml:space="preserve"> </v>
      </c>
      <c r="AE788" s="188" t="str">
        <f t="shared" si="416"/>
        <v xml:space="preserve"> </v>
      </c>
      <c r="AF788" s="188" t="str">
        <f t="shared" si="416"/>
        <v xml:space="preserve"> </v>
      </c>
      <c r="AG788" s="188" t="str">
        <f t="shared" si="416"/>
        <v xml:space="preserve"> </v>
      </c>
    </row>
    <row r="789" spans="1:33" ht="13.5" thickBot="1">
      <c r="C789" s="44" t="s">
        <v>117</v>
      </c>
      <c r="D789" s="195" t="str">
        <f>IF(COUNTIF(D772:D788,"A")&gt;4,"C",IF(COUNTIF(D772:D788,"A")&gt;0,"P"," "))</f>
        <v xml:space="preserve"> </v>
      </c>
      <c r="E789" s="195" t="str">
        <f>IF(COUNTIF(E772:E788,"A")&gt;4,"C",IF(COUNTIF(E772:E788,"A")&gt;0,"P"," "))</f>
        <v xml:space="preserve"> </v>
      </c>
      <c r="F789" s="195" t="str">
        <f t="shared" ref="F789:S789" si="418">IF(COUNTIF(F772:F788,"A")&gt;4,"C",IF(COUNTIF(F772:F788,"A")&gt;0,"P"," "))</f>
        <v xml:space="preserve"> </v>
      </c>
      <c r="G789" s="195" t="str">
        <f t="shared" si="418"/>
        <v xml:space="preserve"> </v>
      </c>
      <c r="H789" s="195" t="str">
        <f t="shared" si="418"/>
        <v xml:space="preserve"> </v>
      </c>
      <c r="I789" s="195" t="str">
        <f t="shared" si="418"/>
        <v xml:space="preserve"> </v>
      </c>
      <c r="J789" s="195" t="str">
        <f t="shared" si="418"/>
        <v xml:space="preserve"> </v>
      </c>
      <c r="K789" s="195" t="str">
        <f t="shared" si="418"/>
        <v xml:space="preserve"> </v>
      </c>
      <c r="L789" s="195" t="str">
        <f t="shared" si="418"/>
        <v xml:space="preserve"> </v>
      </c>
      <c r="M789" s="195" t="str">
        <f t="shared" si="418"/>
        <v xml:space="preserve"> </v>
      </c>
      <c r="N789" s="195" t="str">
        <f t="shared" si="418"/>
        <v xml:space="preserve"> </v>
      </c>
      <c r="O789" s="195" t="str">
        <f t="shared" si="418"/>
        <v xml:space="preserve"> </v>
      </c>
      <c r="P789" s="195" t="str">
        <f t="shared" si="418"/>
        <v xml:space="preserve"> </v>
      </c>
      <c r="Q789" s="195" t="str">
        <f t="shared" si="418"/>
        <v xml:space="preserve"> </v>
      </c>
      <c r="R789" s="195" t="str">
        <f t="shared" si="418"/>
        <v xml:space="preserve"> </v>
      </c>
      <c r="S789" s="195" t="str">
        <f t="shared" si="418"/>
        <v xml:space="preserve"> </v>
      </c>
      <c r="T789" s="195" t="str">
        <f t="shared" ref="T789:AG789" si="419">IF(COUNTIF(T772:T788,"A")&gt;4,"C",IF(COUNTIF(T772:T788,"A")&gt;0,"P"," "))</f>
        <v xml:space="preserve"> </v>
      </c>
      <c r="U789" s="195" t="str">
        <f t="shared" si="419"/>
        <v xml:space="preserve"> </v>
      </c>
      <c r="V789" s="195" t="str">
        <f t="shared" si="419"/>
        <v xml:space="preserve"> </v>
      </c>
      <c r="W789" s="195" t="str">
        <f t="shared" si="419"/>
        <v xml:space="preserve"> </v>
      </c>
      <c r="X789" s="195" t="str">
        <f t="shared" si="419"/>
        <v xml:space="preserve"> </v>
      </c>
      <c r="Y789" s="195" t="str">
        <f t="shared" si="419"/>
        <v xml:space="preserve"> </v>
      </c>
      <c r="Z789" s="195" t="str">
        <f t="shared" si="419"/>
        <v xml:space="preserve"> </v>
      </c>
      <c r="AA789" s="195" t="str">
        <f t="shared" si="419"/>
        <v xml:space="preserve"> </v>
      </c>
      <c r="AB789" s="195" t="str">
        <f t="shared" si="419"/>
        <v xml:space="preserve"> </v>
      </c>
      <c r="AC789" s="195" t="str">
        <f t="shared" si="419"/>
        <v xml:space="preserve"> </v>
      </c>
      <c r="AD789" s="195" t="str">
        <f t="shared" si="419"/>
        <v xml:space="preserve"> </v>
      </c>
      <c r="AE789" s="195" t="str">
        <f t="shared" si="419"/>
        <v xml:space="preserve"> </v>
      </c>
      <c r="AF789" s="195" t="str">
        <f t="shared" si="419"/>
        <v xml:space="preserve"> </v>
      </c>
      <c r="AG789" s="195" t="str">
        <f t="shared" si="419"/>
        <v xml:space="preserve"> </v>
      </c>
    </row>
    <row r="790" spans="1:33" ht="15">
      <c r="B790" s="129" t="s">
        <v>777</v>
      </c>
    </row>
    <row r="791" spans="1:33">
      <c r="B791" s="130">
        <v>1</v>
      </c>
      <c r="C791" s="133" t="s">
        <v>1138</v>
      </c>
      <c r="D791" s="137"/>
      <c r="E791" s="137"/>
      <c r="F791" s="137"/>
      <c r="G791" s="137"/>
      <c r="H791" s="137"/>
      <c r="I791" s="137"/>
      <c r="J791" s="137"/>
      <c r="K791" s="137"/>
      <c r="L791" s="137"/>
      <c r="M791" s="137"/>
      <c r="N791" s="137"/>
      <c r="O791" s="137"/>
      <c r="P791" s="137"/>
      <c r="Q791" s="137"/>
      <c r="R791" s="137"/>
      <c r="S791" s="137"/>
      <c r="T791" s="137"/>
      <c r="U791" s="137"/>
      <c r="V791" s="137"/>
      <c r="W791" s="137"/>
      <c r="X791" s="137"/>
      <c r="Y791" s="137"/>
      <c r="Z791" s="137"/>
      <c r="AA791" s="137"/>
      <c r="AB791" s="137"/>
      <c r="AC791" s="137"/>
      <c r="AD791" s="137"/>
      <c r="AE791" s="137"/>
      <c r="AF791" s="137"/>
      <c r="AG791" s="137"/>
    </row>
    <row r="792" spans="1:33">
      <c r="B792" s="131">
        <v>2</v>
      </c>
      <c r="C792" s="133" t="s">
        <v>1139</v>
      </c>
      <c r="D792" s="137"/>
      <c r="E792" s="137"/>
      <c r="F792" s="137"/>
      <c r="G792" s="137"/>
      <c r="H792" s="137"/>
      <c r="I792" s="137"/>
      <c r="J792" s="137"/>
      <c r="K792" s="137"/>
      <c r="L792" s="137"/>
      <c r="M792" s="137"/>
      <c r="N792" s="137"/>
      <c r="O792" s="137"/>
      <c r="P792" s="137"/>
      <c r="Q792" s="137"/>
      <c r="R792" s="137"/>
      <c r="S792" s="137"/>
      <c r="T792" s="137"/>
      <c r="U792" s="137"/>
      <c r="V792" s="137"/>
      <c r="W792" s="137"/>
      <c r="X792" s="137"/>
      <c r="Y792" s="137"/>
      <c r="Z792" s="137"/>
      <c r="AA792" s="137"/>
      <c r="AB792" s="137"/>
      <c r="AC792" s="137"/>
      <c r="AD792" s="137"/>
      <c r="AE792" s="137"/>
      <c r="AF792" s="137"/>
      <c r="AG792" s="137"/>
    </row>
    <row r="793" spans="1:33">
      <c r="B793" s="131">
        <v>3</v>
      </c>
      <c r="C793" s="133" t="s">
        <v>1140</v>
      </c>
      <c r="D793" s="137"/>
      <c r="E793" s="137"/>
      <c r="F793" s="137"/>
      <c r="G793" s="137"/>
      <c r="H793" s="137"/>
      <c r="I793" s="137"/>
      <c r="J793" s="137"/>
      <c r="K793" s="137"/>
      <c r="L793" s="137"/>
      <c r="M793" s="137"/>
      <c r="N793" s="137"/>
      <c r="O793" s="137"/>
      <c r="P793" s="137"/>
      <c r="Q793" s="137"/>
      <c r="R793" s="137"/>
      <c r="S793" s="137"/>
      <c r="T793" s="137"/>
      <c r="U793" s="137"/>
      <c r="V793" s="137"/>
      <c r="W793" s="137"/>
      <c r="X793" s="137"/>
      <c r="Y793" s="137"/>
      <c r="Z793" s="137"/>
      <c r="AA793" s="137"/>
      <c r="AB793" s="137"/>
      <c r="AC793" s="137"/>
      <c r="AD793" s="137"/>
      <c r="AE793" s="137"/>
      <c r="AF793" s="137"/>
      <c r="AG793" s="137"/>
    </row>
    <row r="794" spans="1:33">
      <c r="B794" s="131">
        <v>4</v>
      </c>
      <c r="C794" s="133" t="s">
        <v>1141</v>
      </c>
      <c r="D794" s="137"/>
      <c r="E794" s="137"/>
      <c r="F794" s="137"/>
      <c r="G794" s="137"/>
      <c r="H794" s="137"/>
      <c r="I794" s="137"/>
      <c r="J794" s="137"/>
      <c r="K794" s="137"/>
      <c r="L794" s="137"/>
      <c r="M794" s="137"/>
      <c r="N794" s="137"/>
      <c r="O794" s="137"/>
      <c r="P794" s="137"/>
      <c r="Q794" s="137"/>
      <c r="R794" s="137"/>
      <c r="S794" s="137"/>
      <c r="T794" s="137"/>
      <c r="U794" s="137"/>
      <c r="V794" s="137"/>
      <c r="W794" s="137"/>
      <c r="X794" s="137"/>
      <c r="Y794" s="137"/>
      <c r="Z794" s="137"/>
      <c r="AA794" s="137"/>
      <c r="AB794" s="137"/>
      <c r="AC794" s="137"/>
      <c r="AD794" s="137"/>
      <c r="AE794" s="137"/>
      <c r="AF794" s="137"/>
      <c r="AG794" s="137"/>
    </row>
    <row r="795" spans="1:33" ht="13.5" thickBot="1">
      <c r="B795" s="131">
        <v>5</v>
      </c>
      <c r="C795" s="133" t="s">
        <v>1142</v>
      </c>
      <c r="D795" s="137"/>
      <c r="E795" s="137"/>
      <c r="F795" s="137"/>
      <c r="G795" s="137"/>
      <c r="H795" s="137"/>
      <c r="I795" s="137"/>
      <c r="J795" s="137"/>
      <c r="K795" s="137"/>
      <c r="L795" s="137"/>
      <c r="M795" s="137"/>
      <c r="N795" s="137"/>
      <c r="O795" s="137"/>
      <c r="P795" s="137"/>
      <c r="Q795" s="137"/>
      <c r="R795" s="137"/>
      <c r="S795" s="137"/>
      <c r="T795" s="137"/>
      <c r="U795" s="137"/>
      <c r="V795" s="137"/>
      <c r="W795" s="137"/>
      <c r="X795" s="137"/>
      <c r="Y795" s="137"/>
      <c r="Z795" s="137"/>
      <c r="AA795" s="137"/>
      <c r="AB795" s="137"/>
      <c r="AC795" s="137"/>
      <c r="AD795" s="137"/>
      <c r="AE795" s="137"/>
      <c r="AF795" s="137"/>
      <c r="AG795" s="137"/>
    </row>
    <row r="796" spans="1:33" ht="13.5" thickBot="1">
      <c r="C796" s="44" t="s">
        <v>117</v>
      </c>
      <c r="D796" s="195" t="str">
        <f>IF(COUNTIF(D791:D795,"C")&gt;4,"C",IF(COUNTIF(D791:D795,"C")&gt;0,"P"," "))</f>
        <v xml:space="preserve"> </v>
      </c>
      <c r="E796" s="195" t="str">
        <f t="shared" ref="E796:AG796" si="420">IF(COUNTIF(E791:E795,"C")&gt;4,"C",IF(COUNTIF(E791:E795,"C")&gt;0,"P"," "))</f>
        <v xml:space="preserve"> </v>
      </c>
      <c r="F796" s="195" t="str">
        <f t="shared" si="420"/>
        <v xml:space="preserve"> </v>
      </c>
      <c r="G796" s="195" t="str">
        <f t="shared" si="420"/>
        <v xml:space="preserve"> </v>
      </c>
      <c r="H796" s="195" t="str">
        <f t="shared" si="420"/>
        <v xml:space="preserve"> </v>
      </c>
      <c r="I796" s="195" t="str">
        <f t="shared" si="420"/>
        <v xml:space="preserve"> </v>
      </c>
      <c r="J796" s="195" t="str">
        <f t="shared" si="420"/>
        <v xml:space="preserve"> </v>
      </c>
      <c r="K796" s="195" t="str">
        <f t="shared" si="420"/>
        <v xml:space="preserve"> </v>
      </c>
      <c r="L796" s="195" t="str">
        <f t="shared" si="420"/>
        <v xml:space="preserve"> </v>
      </c>
      <c r="M796" s="195" t="str">
        <f t="shared" si="420"/>
        <v xml:space="preserve"> </v>
      </c>
      <c r="N796" s="195" t="str">
        <f t="shared" si="420"/>
        <v xml:space="preserve"> </v>
      </c>
      <c r="O796" s="195" t="str">
        <f t="shared" si="420"/>
        <v xml:space="preserve"> </v>
      </c>
      <c r="P796" s="195" t="str">
        <f t="shared" si="420"/>
        <v xml:space="preserve"> </v>
      </c>
      <c r="Q796" s="195" t="str">
        <f t="shared" si="420"/>
        <v xml:space="preserve"> </v>
      </c>
      <c r="R796" s="195" t="str">
        <f t="shared" si="420"/>
        <v xml:space="preserve"> </v>
      </c>
      <c r="S796" s="195" t="str">
        <f t="shared" si="420"/>
        <v xml:space="preserve"> </v>
      </c>
      <c r="T796" s="195" t="str">
        <f t="shared" si="420"/>
        <v xml:space="preserve"> </v>
      </c>
      <c r="U796" s="195" t="str">
        <f t="shared" si="420"/>
        <v xml:space="preserve"> </v>
      </c>
      <c r="V796" s="195" t="str">
        <f t="shared" si="420"/>
        <v xml:space="preserve"> </v>
      </c>
      <c r="W796" s="195" t="str">
        <f t="shared" si="420"/>
        <v xml:space="preserve"> </v>
      </c>
      <c r="X796" s="195" t="str">
        <f t="shared" si="420"/>
        <v xml:space="preserve"> </v>
      </c>
      <c r="Y796" s="195" t="str">
        <f t="shared" si="420"/>
        <v xml:space="preserve"> </v>
      </c>
      <c r="Z796" s="195" t="str">
        <f t="shared" si="420"/>
        <v xml:space="preserve"> </v>
      </c>
      <c r="AA796" s="195" t="str">
        <f t="shared" si="420"/>
        <v xml:space="preserve"> </v>
      </c>
      <c r="AB796" s="195" t="str">
        <f t="shared" si="420"/>
        <v xml:space="preserve"> </v>
      </c>
      <c r="AC796" s="195" t="str">
        <f t="shared" si="420"/>
        <v xml:space="preserve"> </v>
      </c>
      <c r="AD796" s="195" t="str">
        <f t="shared" si="420"/>
        <v xml:space="preserve"> </v>
      </c>
      <c r="AE796" s="195" t="str">
        <f t="shared" si="420"/>
        <v xml:space="preserve"> </v>
      </c>
      <c r="AF796" s="195" t="str">
        <f t="shared" si="420"/>
        <v xml:space="preserve"> </v>
      </c>
      <c r="AG796" s="195" t="str">
        <f t="shared" si="420"/>
        <v xml:space="preserve"> </v>
      </c>
    </row>
    <row r="797" spans="1:33" ht="15">
      <c r="B797" s="129" t="s">
        <v>778</v>
      </c>
    </row>
    <row r="798" spans="1:33">
      <c r="A798"/>
      <c r="B798" s="20">
        <v>1</v>
      </c>
      <c r="C798" s="134" t="s">
        <v>215</v>
      </c>
    </row>
    <row r="799" spans="1:33">
      <c r="B799" s="130"/>
      <c r="C799" s="133" t="s">
        <v>779</v>
      </c>
      <c r="D799" s="137"/>
      <c r="E799" s="137"/>
      <c r="F799" s="137"/>
      <c r="G799" s="137"/>
      <c r="H799" s="137"/>
      <c r="I799" s="137"/>
      <c r="J799" s="137"/>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137"/>
      <c r="AG799" s="137"/>
    </row>
    <row r="800" spans="1:33">
      <c r="B800" s="130"/>
      <c r="C800" s="133" t="s">
        <v>217</v>
      </c>
      <c r="D800" s="137"/>
      <c r="E800" s="137"/>
      <c r="F800" s="137"/>
      <c r="G800" s="137"/>
      <c r="H800" s="137"/>
      <c r="I800" s="137"/>
      <c r="J800" s="137"/>
      <c r="K800" s="137"/>
      <c r="L800" s="137"/>
      <c r="M800" s="137"/>
      <c r="N800" s="137"/>
      <c r="O800" s="137"/>
      <c r="P800" s="137"/>
      <c r="Q800" s="137"/>
      <c r="R800" s="137"/>
      <c r="S800" s="137"/>
      <c r="T800" s="137"/>
      <c r="U800" s="137"/>
      <c r="V800" s="137"/>
      <c r="W800" s="137"/>
      <c r="X800" s="137"/>
      <c r="Y800" s="137"/>
      <c r="Z800" s="137"/>
      <c r="AA800" s="137"/>
      <c r="AB800" s="137"/>
      <c r="AC800" s="137"/>
      <c r="AD800" s="137"/>
      <c r="AE800" s="137"/>
      <c r="AF800" s="137"/>
      <c r="AG800" s="137"/>
    </row>
    <row r="801" spans="2:33">
      <c r="B801" s="130"/>
      <c r="C801" s="133" t="s">
        <v>780</v>
      </c>
      <c r="D801" s="137"/>
      <c r="E801" s="137"/>
      <c r="F801" s="137"/>
      <c r="G801" s="137"/>
      <c r="H801" s="137"/>
      <c r="I801" s="137"/>
      <c r="J801" s="137"/>
      <c r="K801" s="137"/>
      <c r="L801" s="137"/>
      <c r="M801" s="137"/>
      <c r="N801" s="137"/>
      <c r="O801" s="137"/>
      <c r="P801" s="137"/>
      <c r="Q801" s="137"/>
      <c r="R801" s="137"/>
      <c r="S801" s="137"/>
      <c r="T801" s="137"/>
      <c r="U801" s="137"/>
      <c r="V801" s="137"/>
      <c r="W801" s="137"/>
      <c r="X801" s="137"/>
      <c r="Y801" s="137"/>
      <c r="Z801" s="137"/>
      <c r="AA801" s="137"/>
      <c r="AB801" s="137"/>
      <c r="AC801" s="137"/>
      <c r="AD801" s="137"/>
      <c r="AE801" s="137"/>
      <c r="AF801" s="137"/>
      <c r="AG801" s="137"/>
    </row>
    <row r="802" spans="2:33">
      <c r="B802" s="20">
        <v>2</v>
      </c>
      <c r="C802" s="132" t="s">
        <v>219</v>
      </c>
      <c r="D802" s="188" t="str">
        <f t="shared" ref="D802:AG802" si="421">IF(COUNTIF(D799:D801,"C")&gt;=1,"A",IF(COUNTIF(D799:D801,"C")&gt;0,"P"," "))</f>
        <v xml:space="preserve"> </v>
      </c>
      <c r="E802" s="188" t="str">
        <f t="shared" si="421"/>
        <v xml:space="preserve"> </v>
      </c>
      <c r="F802" s="188" t="str">
        <f t="shared" ref="F802:S802" si="422">IF(COUNTIF(F799:F801,"C")&gt;=1,"A",IF(COUNTIF(F799:F801,"C")&gt;0,"P"," "))</f>
        <v xml:space="preserve"> </v>
      </c>
      <c r="G802" s="188" t="str">
        <f t="shared" si="422"/>
        <v xml:space="preserve"> </v>
      </c>
      <c r="H802" s="188" t="str">
        <f t="shared" si="422"/>
        <v xml:space="preserve"> </v>
      </c>
      <c r="I802" s="188" t="str">
        <f t="shared" si="422"/>
        <v xml:space="preserve"> </v>
      </c>
      <c r="J802" s="188" t="str">
        <f t="shared" si="422"/>
        <v xml:space="preserve"> </v>
      </c>
      <c r="K802" s="188" t="str">
        <f t="shared" si="422"/>
        <v xml:space="preserve"> </v>
      </c>
      <c r="L802" s="188" t="str">
        <f t="shared" si="422"/>
        <v xml:space="preserve"> </v>
      </c>
      <c r="M802" s="188" t="str">
        <f t="shared" si="422"/>
        <v xml:space="preserve"> </v>
      </c>
      <c r="N802" s="188" t="str">
        <f t="shared" si="422"/>
        <v xml:space="preserve"> </v>
      </c>
      <c r="O802" s="188" t="str">
        <f t="shared" si="422"/>
        <v xml:space="preserve"> </v>
      </c>
      <c r="P802" s="188" t="str">
        <f t="shared" si="422"/>
        <v xml:space="preserve"> </v>
      </c>
      <c r="Q802" s="188" t="str">
        <f t="shared" si="422"/>
        <v xml:space="preserve"> </v>
      </c>
      <c r="R802" s="188" t="str">
        <f t="shared" si="422"/>
        <v xml:space="preserve"> </v>
      </c>
      <c r="S802" s="188" t="str">
        <f t="shared" si="422"/>
        <v xml:space="preserve"> </v>
      </c>
      <c r="T802" s="188" t="str">
        <f t="shared" si="421"/>
        <v xml:space="preserve"> </v>
      </c>
      <c r="U802" s="188" t="str">
        <f t="shared" si="421"/>
        <v xml:space="preserve"> </v>
      </c>
      <c r="V802" s="188" t="str">
        <f t="shared" si="421"/>
        <v xml:space="preserve"> </v>
      </c>
      <c r="W802" s="188" t="str">
        <f t="shared" si="421"/>
        <v xml:space="preserve"> </v>
      </c>
      <c r="X802" s="188" t="str">
        <f t="shared" si="421"/>
        <v xml:space="preserve"> </v>
      </c>
      <c r="Y802" s="188" t="str">
        <f t="shared" si="421"/>
        <v xml:space="preserve"> </v>
      </c>
      <c r="Z802" s="188" t="str">
        <f t="shared" si="421"/>
        <v xml:space="preserve"> </v>
      </c>
      <c r="AA802" s="188" t="str">
        <f t="shared" si="421"/>
        <v xml:space="preserve"> </v>
      </c>
      <c r="AB802" s="188" t="str">
        <f t="shared" si="421"/>
        <v xml:space="preserve"> </v>
      </c>
      <c r="AC802" s="188" t="str">
        <f t="shared" si="421"/>
        <v xml:space="preserve"> </v>
      </c>
      <c r="AD802" s="188" t="str">
        <f t="shared" si="421"/>
        <v xml:space="preserve"> </v>
      </c>
      <c r="AE802" s="188" t="str">
        <f t="shared" si="421"/>
        <v xml:space="preserve"> </v>
      </c>
      <c r="AF802" s="188" t="str">
        <f t="shared" si="421"/>
        <v xml:space="preserve"> </v>
      </c>
      <c r="AG802" s="188" t="str">
        <f t="shared" si="421"/>
        <v xml:space="preserve"> </v>
      </c>
    </row>
    <row r="803" spans="2:33">
      <c r="B803" s="131"/>
      <c r="C803" s="133" t="s">
        <v>220</v>
      </c>
      <c r="D803" s="137"/>
      <c r="E803" s="137"/>
      <c r="F803" s="137"/>
      <c r="G803" s="137"/>
      <c r="H803" s="137"/>
      <c r="I803" s="137"/>
      <c r="J803" s="137"/>
      <c r="K803" s="137"/>
      <c r="L803" s="137"/>
      <c r="M803" s="137"/>
      <c r="N803" s="137"/>
      <c r="O803" s="137"/>
      <c r="P803" s="137"/>
      <c r="Q803" s="137"/>
      <c r="R803" s="137"/>
      <c r="S803" s="137"/>
      <c r="T803" s="137"/>
      <c r="U803" s="137"/>
      <c r="V803" s="137"/>
      <c r="W803" s="137"/>
      <c r="X803" s="137"/>
      <c r="Y803" s="137"/>
      <c r="Z803" s="137"/>
      <c r="AA803" s="137"/>
      <c r="AB803" s="137"/>
      <c r="AC803" s="137"/>
      <c r="AD803" s="137"/>
      <c r="AE803" s="137"/>
      <c r="AF803" s="137"/>
      <c r="AG803" s="137"/>
    </row>
    <row r="804" spans="2:33">
      <c r="B804" s="131"/>
      <c r="C804" s="133" t="s">
        <v>781</v>
      </c>
      <c r="D804" s="137"/>
      <c r="E804" s="137"/>
      <c r="F804" s="137"/>
      <c r="G804" s="137"/>
      <c r="H804" s="137"/>
      <c r="I804" s="137"/>
      <c r="J804" s="137"/>
      <c r="K804" s="137"/>
      <c r="L804" s="137"/>
      <c r="M804" s="137"/>
      <c r="N804" s="137"/>
      <c r="O804" s="137"/>
      <c r="P804" s="137"/>
      <c r="Q804" s="137"/>
      <c r="R804" s="137"/>
      <c r="S804" s="137"/>
      <c r="T804" s="137"/>
      <c r="U804" s="137"/>
      <c r="V804" s="137"/>
      <c r="W804" s="137"/>
      <c r="X804" s="137"/>
      <c r="Y804" s="137"/>
      <c r="Z804" s="137"/>
      <c r="AA804" s="137"/>
      <c r="AB804" s="137"/>
      <c r="AC804" s="137"/>
      <c r="AD804" s="137"/>
      <c r="AE804" s="137"/>
      <c r="AF804" s="137"/>
      <c r="AG804" s="137"/>
    </row>
    <row r="805" spans="2:33">
      <c r="B805" s="131"/>
      <c r="C805" s="133" t="s">
        <v>782</v>
      </c>
      <c r="D805" s="137"/>
      <c r="E805" s="137"/>
      <c r="F805" s="137"/>
      <c r="G805" s="137"/>
      <c r="H805" s="137"/>
      <c r="I805" s="137"/>
      <c r="J805" s="137"/>
      <c r="K805" s="137"/>
      <c r="L805" s="137"/>
      <c r="M805" s="137"/>
      <c r="N805" s="137"/>
      <c r="O805" s="137"/>
      <c r="P805" s="137"/>
      <c r="Q805" s="137"/>
      <c r="R805" s="137"/>
      <c r="S805" s="137"/>
      <c r="T805" s="137"/>
      <c r="U805" s="137"/>
      <c r="V805" s="137"/>
      <c r="W805" s="137"/>
      <c r="X805" s="137"/>
      <c r="Y805" s="137"/>
      <c r="Z805" s="137"/>
      <c r="AA805" s="137"/>
      <c r="AB805" s="137"/>
      <c r="AC805" s="137"/>
      <c r="AD805" s="137"/>
      <c r="AE805" s="137"/>
      <c r="AF805" s="137"/>
      <c r="AG805" s="137"/>
    </row>
    <row r="806" spans="2:33">
      <c r="B806" s="20">
        <v>3</v>
      </c>
      <c r="C806" s="132" t="s">
        <v>223</v>
      </c>
      <c r="D806" s="188" t="str">
        <f t="shared" ref="D806:AG806" si="423">IF(COUNTIF(D803:D805,"C")&gt;=1,"A",IF(COUNTIF(D803:D805,"C")&gt;0,"P"," "))</f>
        <v xml:space="preserve"> </v>
      </c>
      <c r="E806" s="188" t="str">
        <f t="shared" si="423"/>
        <v xml:space="preserve"> </v>
      </c>
      <c r="F806" s="188" t="str">
        <f t="shared" ref="F806:S806" si="424">IF(COUNTIF(F803:F805,"C")&gt;=1,"A",IF(COUNTIF(F803:F805,"C")&gt;0,"P"," "))</f>
        <v xml:space="preserve"> </v>
      </c>
      <c r="G806" s="188" t="str">
        <f t="shared" si="424"/>
        <v xml:space="preserve"> </v>
      </c>
      <c r="H806" s="188" t="str">
        <f t="shared" si="424"/>
        <v xml:space="preserve"> </v>
      </c>
      <c r="I806" s="188" t="str">
        <f t="shared" si="424"/>
        <v xml:space="preserve"> </v>
      </c>
      <c r="J806" s="188" t="str">
        <f t="shared" si="424"/>
        <v xml:space="preserve"> </v>
      </c>
      <c r="K806" s="188" t="str">
        <f t="shared" si="424"/>
        <v xml:space="preserve"> </v>
      </c>
      <c r="L806" s="188" t="str">
        <f t="shared" si="424"/>
        <v xml:space="preserve"> </v>
      </c>
      <c r="M806" s="188" t="str">
        <f t="shared" si="424"/>
        <v xml:space="preserve"> </v>
      </c>
      <c r="N806" s="188" t="str">
        <f t="shared" si="424"/>
        <v xml:space="preserve"> </v>
      </c>
      <c r="O806" s="188" t="str">
        <f t="shared" si="424"/>
        <v xml:space="preserve"> </v>
      </c>
      <c r="P806" s="188" t="str">
        <f t="shared" si="424"/>
        <v xml:space="preserve"> </v>
      </c>
      <c r="Q806" s="188" t="str">
        <f t="shared" si="424"/>
        <v xml:space="preserve"> </v>
      </c>
      <c r="R806" s="188" t="str">
        <f t="shared" si="424"/>
        <v xml:space="preserve"> </v>
      </c>
      <c r="S806" s="188" t="str">
        <f t="shared" si="424"/>
        <v xml:space="preserve"> </v>
      </c>
      <c r="T806" s="188" t="str">
        <f t="shared" si="423"/>
        <v xml:space="preserve"> </v>
      </c>
      <c r="U806" s="188" t="str">
        <f t="shared" si="423"/>
        <v xml:space="preserve"> </v>
      </c>
      <c r="V806" s="188" t="str">
        <f t="shared" si="423"/>
        <v xml:space="preserve"> </v>
      </c>
      <c r="W806" s="188" t="str">
        <f t="shared" si="423"/>
        <v xml:space="preserve"> </v>
      </c>
      <c r="X806" s="188" t="str">
        <f t="shared" si="423"/>
        <v xml:space="preserve"> </v>
      </c>
      <c r="Y806" s="188" t="str">
        <f t="shared" si="423"/>
        <v xml:space="preserve"> </v>
      </c>
      <c r="Z806" s="188" t="str">
        <f t="shared" si="423"/>
        <v xml:space="preserve"> </v>
      </c>
      <c r="AA806" s="188" t="str">
        <f t="shared" si="423"/>
        <v xml:space="preserve"> </v>
      </c>
      <c r="AB806" s="188" t="str">
        <f t="shared" si="423"/>
        <v xml:space="preserve"> </v>
      </c>
      <c r="AC806" s="188" t="str">
        <f t="shared" si="423"/>
        <v xml:space="preserve"> </v>
      </c>
      <c r="AD806" s="188" t="str">
        <f t="shared" si="423"/>
        <v xml:space="preserve"> </v>
      </c>
      <c r="AE806" s="188" t="str">
        <f t="shared" si="423"/>
        <v xml:space="preserve"> </v>
      </c>
      <c r="AF806" s="188" t="str">
        <f t="shared" si="423"/>
        <v xml:space="preserve"> </v>
      </c>
      <c r="AG806" s="188" t="str">
        <f t="shared" si="423"/>
        <v xml:space="preserve"> </v>
      </c>
    </row>
    <row r="807" spans="2:33">
      <c r="B807" s="131"/>
      <c r="C807" s="133" t="s">
        <v>224</v>
      </c>
      <c r="D807" s="137"/>
      <c r="E807" s="137"/>
      <c r="F807" s="137"/>
      <c r="G807" s="137"/>
      <c r="H807" s="137"/>
      <c r="I807" s="137"/>
      <c r="J807" s="137"/>
      <c r="K807" s="137"/>
      <c r="L807" s="137"/>
      <c r="M807" s="137"/>
      <c r="N807" s="137"/>
      <c r="O807" s="137"/>
      <c r="P807" s="137"/>
      <c r="Q807" s="137"/>
      <c r="R807" s="137"/>
      <c r="S807" s="137"/>
      <c r="T807" s="137"/>
      <c r="U807" s="137"/>
      <c r="V807" s="137"/>
      <c r="W807" s="137"/>
      <c r="X807" s="137"/>
      <c r="Y807" s="137"/>
      <c r="Z807" s="137"/>
      <c r="AA807" s="137"/>
      <c r="AB807" s="137"/>
      <c r="AC807" s="137"/>
      <c r="AD807" s="137"/>
      <c r="AE807" s="137"/>
      <c r="AF807" s="137"/>
      <c r="AG807" s="137"/>
    </row>
    <row r="808" spans="2:33">
      <c r="B808" s="131"/>
      <c r="C808" s="133" t="s">
        <v>783</v>
      </c>
      <c r="D808" s="137"/>
      <c r="E808" s="137"/>
      <c r="F808" s="137"/>
      <c r="G808" s="137"/>
      <c r="H808" s="137"/>
      <c r="I808" s="137"/>
      <c r="J808" s="137"/>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row>
    <row r="809" spans="2:33">
      <c r="B809" s="131"/>
      <c r="C809" s="133" t="s">
        <v>180</v>
      </c>
      <c r="D809" s="137"/>
      <c r="E809" s="137"/>
      <c r="F809" s="137"/>
      <c r="G809" s="137"/>
      <c r="H809" s="137"/>
      <c r="I809" s="137"/>
      <c r="J809" s="137"/>
      <c r="K809" s="137"/>
      <c r="L809" s="137"/>
      <c r="M809" s="137"/>
      <c r="N809" s="137"/>
      <c r="O809" s="137"/>
      <c r="P809" s="137"/>
      <c r="Q809" s="137"/>
      <c r="R809" s="137"/>
      <c r="S809" s="137"/>
      <c r="T809" s="137"/>
      <c r="U809" s="137"/>
      <c r="V809" s="137"/>
      <c r="W809" s="137"/>
      <c r="X809" s="137"/>
      <c r="Y809" s="137"/>
      <c r="Z809" s="137"/>
      <c r="AA809" s="137"/>
      <c r="AB809" s="137"/>
      <c r="AC809" s="137"/>
      <c r="AD809" s="137"/>
      <c r="AE809" s="137"/>
      <c r="AF809" s="137"/>
      <c r="AG809" s="137"/>
    </row>
    <row r="810" spans="2:33">
      <c r="B810" s="20">
        <v>4</v>
      </c>
      <c r="C810" s="132" t="s">
        <v>225</v>
      </c>
      <c r="D810" s="188" t="str">
        <f t="shared" ref="D810:AG810" si="425">IF(COUNTIF(D807:D809,"C")&gt;=1,"A",IF(COUNTIF(D807:D809,"C")&gt;0,"P"," "))</f>
        <v xml:space="preserve"> </v>
      </c>
      <c r="E810" s="188" t="str">
        <f t="shared" si="425"/>
        <v xml:space="preserve"> </v>
      </c>
      <c r="F810" s="188" t="str">
        <f t="shared" ref="F810:S810" si="426">IF(COUNTIF(F807:F809,"C")&gt;=1,"A",IF(COUNTIF(F807:F809,"C")&gt;0,"P"," "))</f>
        <v xml:space="preserve"> </v>
      </c>
      <c r="G810" s="188" t="str">
        <f t="shared" si="426"/>
        <v xml:space="preserve"> </v>
      </c>
      <c r="H810" s="188" t="str">
        <f t="shared" si="426"/>
        <v xml:space="preserve"> </v>
      </c>
      <c r="I810" s="188" t="str">
        <f t="shared" si="426"/>
        <v xml:space="preserve"> </v>
      </c>
      <c r="J810" s="188" t="str">
        <f t="shared" si="426"/>
        <v xml:space="preserve"> </v>
      </c>
      <c r="K810" s="188" t="str">
        <f t="shared" si="426"/>
        <v xml:space="preserve"> </v>
      </c>
      <c r="L810" s="188" t="str">
        <f t="shared" si="426"/>
        <v xml:space="preserve"> </v>
      </c>
      <c r="M810" s="188" t="str">
        <f t="shared" si="426"/>
        <v xml:space="preserve"> </v>
      </c>
      <c r="N810" s="188" t="str">
        <f t="shared" si="426"/>
        <v xml:space="preserve"> </v>
      </c>
      <c r="O810" s="188" t="str">
        <f t="shared" si="426"/>
        <v xml:space="preserve"> </v>
      </c>
      <c r="P810" s="188" t="str">
        <f t="shared" si="426"/>
        <v xml:space="preserve"> </v>
      </c>
      <c r="Q810" s="188" t="str">
        <f t="shared" si="426"/>
        <v xml:space="preserve"> </v>
      </c>
      <c r="R810" s="188" t="str">
        <f t="shared" si="426"/>
        <v xml:space="preserve"> </v>
      </c>
      <c r="S810" s="188" t="str">
        <f t="shared" si="426"/>
        <v xml:space="preserve"> </v>
      </c>
      <c r="T810" s="188" t="str">
        <f t="shared" si="425"/>
        <v xml:space="preserve"> </v>
      </c>
      <c r="U810" s="188" t="str">
        <f t="shared" si="425"/>
        <v xml:space="preserve"> </v>
      </c>
      <c r="V810" s="188" t="str">
        <f t="shared" si="425"/>
        <v xml:space="preserve"> </v>
      </c>
      <c r="W810" s="188" t="str">
        <f t="shared" si="425"/>
        <v xml:space="preserve"> </v>
      </c>
      <c r="X810" s="188" t="str">
        <f t="shared" si="425"/>
        <v xml:space="preserve"> </v>
      </c>
      <c r="Y810" s="188" t="str">
        <f t="shared" si="425"/>
        <v xml:space="preserve"> </v>
      </c>
      <c r="Z810" s="188" t="str">
        <f t="shared" si="425"/>
        <v xml:space="preserve"> </v>
      </c>
      <c r="AA810" s="188" t="str">
        <f t="shared" si="425"/>
        <v xml:space="preserve"> </v>
      </c>
      <c r="AB810" s="188" t="str">
        <f t="shared" si="425"/>
        <v xml:space="preserve"> </v>
      </c>
      <c r="AC810" s="188" t="str">
        <f t="shared" si="425"/>
        <v xml:space="preserve"> </v>
      </c>
      <c r="AD810" s="188" t="str">
        <f t="shared" si="425"/>
        <v xml:space="preserve"> </v>
      </c>
      <c r="AE810" s="188" t="str">
        <f t="shared" si="425"/>
        <v xml:space="preserve"> </v>
      </c>
      <c r="AF810" s="188" t="str">
        <f t="shared" si="425"/>
        <v xml:space="preserve"> </v>
      </c>
      <c r="AG810" s="188" t="str">
        <f t="shared" si="425"/>
        <v xml:space="preserve"> </v>
      </c>
    </row>
    <row r="811" spans="2:33">
      <c r="B811" s="131"/>
      <c r="C811" s="133" t="s">
        <v>784</v>
      </c>
      <c r="D811" s="137"/>
      <c r="E811" s="137"/>
      <c r="F811" s="137"/>
      <c r="G811" s="137"/>
      <c r="H811" s="137"/>
      <c r="I811" s="137"/>
      <c r="J811" s="137"/>
      <c r="K811" s="137"/>
      <c r="L811" s="137"/>
      <c r="M811" s="137"/>
      <c r="N811" s="137"/>
      <c r="O811" s="137"/>
      <c r="P811" s="137"/>
      <c r="Q811" s="137"/>
      <c r="R811" s="137"/>
      <c r="S811" s="137"/>
      <c r="T811" s="137"/>
      <c r="U811" s="137"/>
      <c r="V811" s="137"/>
      <c r="W811" s="137"/>
      <c r="X811" s="137"/>
      <c r="Y811" s="137"/>
      <c r="Z811" s="137"/>
      <c r="AA811" s="137"/>
      <c r="AB811" s="137"/>
      <c r="AC811" s="137"/>
      <c r="AD811" s="137"/>
      <c r="AE811" s="137"/>
      <c r="AF811" s="137"/>
      <c r="AG811" s="137"/>
    </row>
    <row r="812" spans="2:33">
      <c r="B812" s="131"/>
      <c r="C812" s="133" t="s">
        <v>227</v>
      </c>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7"/>
      <c r="AA812" s="137"/>
      <c r="AB812" s="137"/>
      <c r="AC812" s="137"/>
      <c r="AD812" s="137"/>
      <c r="AE812" s="137"/>
      <c r="AF812" s="137"/>
      <c r="AG812" s="137"/>
    </row>
    <row r="813" spans="2:33">
      <c r="B813" s="131"/>
      <c r="C813" s="133" t="s">
        <v>785</v>
      </c>
      <c r="D813" s="137"/>
      <c r="E813" s="137"/>
      <c r="F813" s="137"/>
      <c r="G813" s="137"/>
      <c r="H813" s="137"/>
      <c r="I813" s="137"/>
      <c r="J813" s="137"/>
      <c r="K813" s="137"/>
      <c r="L813" s="137"/>
      <c r="M813" s="137"/>
      <c r="N813" s="137"/>
      <c r="O813" s="137"/>
      <c r="P813" s="137"/>
      <c r="Q813" s="137"/>
      <c r="R813" s="137"/>
      <c r="S813" s="137"/>
      <c r="T813" s="137"/>
      <c r="U813" s="137"/>
      <c r="V813" s="137"/>
      <c r="W813" s="137"/>
      <c r="X813" s="137"/>
      <c r="Y813" s="137"/>
      <c r="Z813" s="137"/>
      <c r="AA813" s="137"/>
      <c r="AB813" s="137"/>
      <c r="AC813" s="137"/>
      <c r="AD813" s="137"/>
      <c r="AE813" s="137"/>
      <c r="AF813" s="137"/>
      <c r="AG813" s="137"/>
    </row>
    <row r="814" spans="2:33">
      <c r="B814" s="20">
        <v>5</v>
      </c>
      <c r="C814" s="132" t="s">
        <v>229</v>
      </c>
      <c r="D814" s="188" t="str">
        <f t="shared" ref="D814:AG814" si="427">IF(COUNTIF(D811:D813,"C")&gt;=1,"A",IF(COUNTIF(D811:D813,"C")&gt;0,"P"," "))</f>
        <v xml:space="preserve"> </v>
      </c>
      <c r="E814" s="188" t="str">
        <f t="shared" si="427"/>
        <v xml:space="preserve"> </v>
      </c>
      <c r="F814" s="188" t="str">
        <f t="shared" ref="F814:S814" si="428">IF(COUNTIF(F811:F813,"C")&gt;=1,"A",IF(COUNTIF(F811:F813,"C")&gt;0,"P"," "))</f>
        <v xml:space="preserve"> </v>
      </c>
      <c r="G814" s="188" t="str">
        <f t="shared" si="428"/>
        <v xml:space="preserve"> </v>
      </c>
      <c r="H814" s="188" t="str">
        <f t="shared" si="428"/>
        <v xml:space="preserve"> </v>
      </c>
      <c r="I814" s="188" t="str">
        <f t="shared" si="428"/>
        <v xml:space="preserve"> </v>
      </c>
      <c r="J814" s="188" t="str">
        <f t="shared" si="428"/>
        <v xml:space="preserve"> </v>
      </c>
      <c r="K814" s="188" t="str">
        <f t="shared" si="428"/>
        <v xml:space="preserve"> </v>
      </c>
      <c r="L814" s="188" t="str">
        <f t="shared" si="428"/>
        <v xml:space="preserve"> </v>
      </c>
      <c r="M814" s="188" t="str">
        <f t="shared" si="428"/>
        <v xml:space="preserve"> </v>
      </c>
      <c r="N814" s="188" t="str">
        <f t="shared" si="428"/>
        <v xml:space="preserve"> </v>
      </c>
      <c r="O814" s="188" t="str">
        <f t="shared" si="428"/>
        <v xml:space="preserve"> </v>
      </c>
      <c r="P814" s="188" t="str">
        <f t="shared" si="428"/>
        <v xml:space="preserve"> </v>
      </c>
      <c r="Q814" s="188" t="str">
        <f t="shared" si="428"/>
        <v xml:space="preserve"> </v>
      </c>
      <c r="R814" s="188" t="str">
        <f t="shared" si="428"/>
        <v xml:space="preserve"> </v>
      </c>
      <c r="S814" s="188" t="str">
        <f t="shared" si="428"/>
        <v xml:space="preserve"> </v>
      </c>
      <c r="T814" s="188" t="str">
        <f t="shared" si="427"/>
        <v xml:space="preserve"> </v>
      </c>
      <c r="U814" s="188" t="str">
        <f t="shared" si="427"/>
        <v xml:space="preserve"> </v>
      </c>
      <c r="V814" s="188" t="str">
        <f t="shared" si="427"/>
        <v xml:space="preserve"> </v>
      </c>
      <c r="W814" s="188" t="str">
        <f t="shared" si="427"/>
        <v xml:space="preserve"> </v>
      </c>
      <c r="X814" s="188" t="str">
        <f t="shared" si="427"/>
        <v xml:space="preserve"> </v>
      </c>
      <c r="Y814" s="188" t="str">
        <f t="shared" si="427"/>
        <v xml:space="preserve"> </v>
      </c>
      <c r="Z814" s="188" t="str">
        <f t="shared" si="427"/>
        <v xml:space="preserve"> </v>
      </c>
      <c r="AA814" s="188" t="str">
        <f t="shared" si="427"/>
        <v xml:space="preserve"> </v>
      </c>
      <c r="AB814" s="188" t="str">
        <f t="shared" si="427"/>
        <v xml:space="preserve"> </v>
      </c>
      <c r="AC814" s="188" t="str">
        <f t="shared" si="427"/>
        <v xml:space="preserve"> </v>
      </c>
      <c r="AD814" s="188" t="str">
        <f t="shared" si="427"/>
        <v xml:space="preserve"> </v>
      </c>
      <c r="AE814" s="188" t="str">
        <f t="shared" si="427"/>
        <v xml:space="preserve"> </v>
      </c>
      <c r="AF814" s="188" t="str">
        <f t="shared" si="427"/>
        <v xml:space="preserve"> </v>
      </c>
      <c r="AG814" s="188" t="str">
        <f t="shared" si="427"/>
        <v xml:space="preserve"> </v>
      </c>
    </row>
    <row r="815" spans="2:33">
      <c r="B815" s="131"/>
      <c r="C815" s="133" t="s">
        <v>230</v>
      </c>
      <c r="D815" s="137"/>
      <c r="E815" s="137"/>
      <c r="F815" s="137"/>
      <c r="G815" s="137"/>
      <c r="H815" s="137"/>
      <c r="I815" s="137"/>
      <c r="J815" s="137"/>
      <c r="K815" s="137"/>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37"/>
    </row>
    <row r="816" spans="2:33">
      <c r="B816" s="131"/>
      <c r="C816" s="133" t="s">
        <v>786</v>
      </c>
      <c r="D816" s="137"/>
      <c r="E816" s="137"/>
      <c r="F816" s="137"/>
      <c r="G816" s="137"/>
      <c r="H816" s="137"/>
      <c r="I816" s="137"/>
      <c r="J816" s="137"/>
      <c r="K816" s="13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37"/>
    </row>
    <row r="817" spans="1:33" ht="13.5" thickBot="1">
      <c r="B817" s="131"/>
      <c r="C817" s="133" t="s">
        <v>232</v>
      </c>
      <c r="D817" s="137"/>
      <c r="E817" s="137"/>
      <c r="F817" s="137"/>
      <c r="G817" s="137"/>
      <c r="H817" s="137"/>
      <c r="I817" s="137"/>
      <c r="J817" s="137"/>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row>
    <row r="818" spans="1:33" ht="13.5" hidden="1" thickBot="1">
      <c r="D818" s="188" t="str">
        <f t="shared" ref="D818:AG818" si="429">IF(COUNTIF(D815:D817,"C")&gt;=1,"A",IF(COUNTIF(D815:D817,"C")&gt;0,"P"," "))</f>
        <v xml:space="preserve"> </v>
      </c>
      <c r="E818" s="188" t="str">
        <f t="shared" si="429"/>
        <v xml:space="preserve"> </v>
      </c>
      <c r="F818" s="188" t="str">
        <f t="shared" ref="F818:S818" si="430">IF(COUNTIF(F815:F817,"C")&gt;=1,"A",IF(COUNTIF(F815:F817,"C")&gt;0,"P"," "))</f>
        <v xml:space="preserve"> </v>
      </c>
      <c r="G818" s="188" t="str">
        <f t="shared" si="430"/>
        <v xml:space="preserve"> </v>
      </c>
      <c r="H818" s="188" t="str">
        <f t="shared" si="430"/>
        <v xml:space="preserve"> </v>
      </c>
      <c r="I818" s="188" t="str">
        <f t="shared" si="430"/>
        <v xml:space="preserve"> </v>
      </c>
      <c r="J818" s="188" t="str">
        <f t="shared" si="430"/>
        <v xml:space="preserve"> </v>
      </c>
      <c r="K818" s="188" t="str">
        <f t="shared" si="430"/>
        <v xml:space="preserve"> </v>
      </c>
      <c r="L818" s="188" t="str">
        <f t="shared" si="430"/>
        <v xml:space="preserve"> </v>
      </c>
      <c r="M818" s="188" t="str">
        <f t="shared" si="430"/>
        <v xml:space="preserve"> </v>
      </c>
      <c r="N818" s="188" t="str">
        <f t="shared" si="430"/>
        <v xml:space="preserve"> </v>
      </c>
      <c r="O818" s="188" t="str">
        <f t="shared" si="430"/>
        <v xml:space="preserve"> </v>
      </c>
      <c r="P818" s="188" t="str">
        <f t="shared" si="430"/>
        <v xml:space="preserve"> </v>
      </c>
      <c r="Q818" s="188" t="str">
        <f t="shared" si="430"/>
        <v xml:space="preserve"> </v>
      </c>
      <c r="R818" s="188" t="str">
        <f t="shared" si="430"/>
        <v xml:space="preserve"> </v>
      </c>
      <c r="S818" s="188" t="str">
        <f t="shared" si="430"/>
        <v xml:space="preserve"> </v>
      </c>
      <c r="T818" s="188" t="str">
        <f t="shared" si="429"/>
        <v xml:space="preserve"> </v>
      </c>
      <c r="U818" s="188" t="str">
        <f t="shared" si="429"/>
        <v xml:space="preserve"> </v>
      </c>
      <c r="V818" s="188" t="str">
        <f t="shared" si="429"/>
        <v xml:space="preserve"> </v>
      </c>
      <c r="W818" s="188" t="str">
        <f t="shared" si="429"/>
        <v xml:space="preserve"> </v>
      </c>
      <c r="X818" s="188" t="str">
        <f t="shared" si="429"/>
        <v xml:space="preserve"> </v>
      </c>
      <c r="Y818" s="188" t="str">
        <f t="shared" si="429"/>
        <v xml:space="preserve"> </v>
      </c>
      <c r="Z818" s="188" t="str">
        <f t="shared" si="429"/>
        <v xml:space="preserve"> </v>
      </c>
      <c r="AA818" s="188" t="str">
        <f t="shared" si="429"/>
        <v xml:space="preserve"> </v>
      </c>
      <c r="AB818" s="188" t="str">
        <f t="shared" si="429"/>
        <v xml:space="preserve"> </v>
      </c>
      <c r="AC818" s="188" t="str">
        <f t="shared" si="429"/>
        <v xml:space="preserve"> </v>
      </c>
      <c r="AD818" s="188" t="str">
        <f t="shared" si="429"/>
        <v xml:space="preserve"> </v>
      </c>
      <c r="AE818" s="188" t="str">
        <f t="shared" si="429"/>
        <v xml:space="preserve"> </v>
      </c>
      <c r="AF818" s="188" t="str">
        <f t="shared" si="429"/>
        <v xml:space="preserve"> </v>
      </c>
      <c r="AG818" s="188" t="str">
        <f t="shared" si="429"/>
        <v xml:space="preserve"> </v>
      </c>
    </row>
    <row r="819" spans="1:33" ht="13.5" thickBot="1">
      <c r="C819" s="44" t="s">
        <v>117</v>
      </c>
      <c r="D819" s="195" t="str">
        <f>IF(COUNTIF(D802:D818,"A")&gt;4,"C",IF(COUNTIF(D802:D818,"A")&gt;0,"P"," "))</f>
        <v xml:space="preserve"> </v>
      </c>
      <c r="E819" s="195" t="str">
        <f>IF(COUNTIF(E802:E818,"A")&gt;4,"C",IF(COUNTIF(E802:E818,"A")&gt;0,"P"," "))</f>
        <v xml:space="preserve"> </v>
      </c>
      <c r="F819" s="195" t="str">
        <f t="shared" ref="F819:S819" si="431">IF(COUNTIF(F802:F818,"A")&gt;4,"C",IF(COUNTIF(F802:F818,"A")&gt;0,"P"," "))</f>
        <v xml:space="preserve"> </v>
      </c>
      <c r="G819" s="195" t="str">
        <f t="shared" si="431"/>
        <v xml:space="preserve"> </v>
      </c>
      <c r="H819" s="195" t="str">
        <f t="shared" si="431"/>
        <v xml:space="preserve"> </v>
      </c>
      <c r="I819" s="195" t="str">
        <f t="shared" si="431"/>
        <v xml:space="preserve"> </v>
      </c>
      <c r="J819" s="195" t="str">
        <f t="shared" si="431"/>
        <v xml:space="preserve"> </v>
      </c>
      <c r="K819" s="195" t="str">
        <f t="shared" si="431"/>
        <v xml:space="preserve"> </v>
      </c>
      <c r="L819" s="195" t="str">
        <f t="shared" si="431"/>
        <v xml:space="preserve"> </v>
      </c>
      <c r="M819" s="195" t="str">
        <f t="shared" si="431"/>
        <v xml:space="preserve"> </v>
      </c>
      <c r="N819" s="195" t="str">
        <f t="shared" si="431"/>
        <v xml:space="preserve"> </v>
      </c>
      <c r="O819" s="195" t="str">
        <f t="shared" si="431"/>
        <v xml:space="preserve"> </v>
      </c>
      <c r="P819" s="195" t="str">
        <f t="shared" si="431"/>
        <v xml:space="preserve"> </v>
      </c>
      <c r="Q819" s="195" t="str">
        <f t="shared" si="431"/>
        <v xml:space="preserve"> </v>
      </c>
      <c r="R819" s="195" t="str">
        <f t="shared" si="431"/>
        <v xml:space="preserve"> </v>
      </c>
      <c r="S819" s="195" t="str">
        <f t="shared" si="431"/>
        <v xml:space="preserve"> </v>
      </c>
      <c r="T819" s="195" t="str">
        <f t="shared" ref="T819:AG819" si="432">IF(COUNTIF(T802:T818,"A")&gt;4,"C",IF(COUNTIF(T802:T818,"A")&gt;0,"P"," "))</f>
        <v xml:space="preserve"> </v>
      </c>
      <c r="U819" s="195" t="str">
        <f t="shared" si="432"/>
        <v xml:space="preserve"> </v>
      </c>
      <c r="V819" s="195" t="str">
        <f t="shared" si="432"/>
        <v xml:space="preserve"> </v>
      </c>
      <c r="W819" s="195" t="str">
        <f t="shared" si="432"/>
        <v xml:space="preserve"> </v>
      </c>
      <c r="X819" s="195" t="str">
        <f t="shared" si="432"/>
        <v xml:space="preserve"> </v>
      </c>
      <c r="Y819" s="195" t="str">
        <f t="shared" si="432"/>
        <v xml:space="preserve"> </v>
      </c>
      <c r="Z819" s="195" t="str">
        <f t="shared" si="432"/>
        <v xml:space="preserve"> </v>
      </c>
      <c r="AA819" s="195" t="str">
        <f t="shared" si="432"/>
        <v xml:space="preserve"> </v>
      </c>
      <c r="AB819" s="195" t="str">
        <f t="shared" si="432"/>
        <v xml:space="preserve"> </v>
      </c>
      <c r="AC819" s="195" t="str">
        <f t="shared" si="432"/>
        <v xml:space="preserve"> </v>
      </c>
      <c r="AD819" s="195" t="str">
        <f t="shared" si="432"/>
        <v xml:space="preserve"> </v>
      </c>
      <c r="AE819" s="195" t="str">
        <f t="shared" si="432"/>
        <v xml:space="preserve"> </v>
      </c>
      <c r="AF819" s="195" t="str">
        <f t="shared" si="432"/>
        <v xml:space="preserve"> </v>
      </c>
      <c r="AG819" s="195" t="str">
        <f t="shared" si="432"/>
        <v xml:space="preserve"> </v>
      </c>
    </row>
    <row r="820" spans="1:33" ht="15">
      <c r="B820" s="129" t="s">
        <v>787</v>
      </c>
    </row>
    <row r="821" spans="1:33">
      <c r="A821"/>
      <c r="B821" s="20">
        <v>1</v>
      </c>
      <c r="C821" s="134" t="s">
        <v>215</v>
      </c>
    </row>
    <row r="822" spans="1:33">
      <c r="B822" s="130"/>
      <c r="C822" s="133" t="s">
        <v>779</v>
      </c>
      <c r="D822" s="137"/>
      <c r="E822" s="137"/>
      <c r="F822" s="137"/>
      <c r="G822" s="137"/>
      <c r="H822" s="137"/>
      <c r="I822" s="137"/>
      <c r="J822" s="137"/>
      <c r="K822" s="137"/>
      <c r="L822" s="137"/>
      <c r="M822" s="137"/>
      <c r="N822" s="137"/>
      <c r="O822" s="137"/>
      <c r="P822" s="137"/>
      <c r="Q822" s="137"/>
      <c r="R822" s="137"/>
      <c r="S822" s="137"/>
      <c r="T822" s="137"/>
      <c r="U822" s="137"/>
      <c r="V822" s="137"/>
      <c r="W822" s="137"/>
      <c r="X822" s="137"/>
      <c r="Y822" s="137"/>
      <c r="Z822" s="137"/>
      <c r="AA822" s="137"/>
      <c r="AB822" s="137"/>
      <c r="AC822" s="137"/>
      <c r="AD822" s="137"/>
      <c r="AE822" s="137"/>
      <c r="AF822" s="137"/>
      <c r="AG822" s="137"/>
    </row>
    <row r="823" spans="1:33">
      <c r="B823" s="130"/>
      <c r="C823" s="133" t="s">
        <v>217</v>
      </c>
      <c r="D823" s="137"/>
      <c r="E823" s="137"/>
      <c r="F823" s="137"/>
      <c r="G823" s="137"/>
      <c r="H823" s="137"/>
      <c r="I823" s="137"/>
      <c r="J823" s="137"/>
      <c r="K823" s="137"/>
      <c r="L823" s="137"/>
      <c r="M823" s="137"/>
      <c r="N823" s="137"/>
      <c r="O823" s="137"/>
      <c r="P823" s="137"/>
      <c r="Q823" s="137"/>
      <c r="R823" s="137"/>
      <c r="S823" s="137"/>
      <c r="T823" s="137"/>
      <c r="U823" s="137"/>
      <c r="V823" s="137"/>
      <c r="W823" s="137"/>
      <c r="X823" s="137"/>
      <c r="Y823" s="137"/>
      <c r="Z823" s="137"/>
      <c r="AA823" s="137"/>
      <c r="AB823" s="137"/>
      <c r="AC823" s="137"/>
      <c r="AD823" s="137"/>
      <c r="AE823" s="137"/>
      <c r="AF823" s="137"/>
      <c r="AG823" s="137"/>
    </row>
    <row r="824" spans="1:33">
      <c r="B824" s="130"/>
      <c r="C824" s="133" t="s">
        <v>780</v>
      </c>
      <c r="D824" s="137"/>
      <c r="E824" s="137"/>
      <c r="F824" s="137"/>
      <c r="G824" s="137"/>
      <c r="H824" s="137"/>
      <c r="I824" s="137"/>
      <c r="J824" s="137"/>
      <c r="K824" s="137"/>
      <c r="L824" s="137"/>
      <c r="M824" s="137"/>
      <c r="N824" s="137"/>
      <c r="O824" s="137"/>
      <c r="P824" s="137"/>
      <c r="Q824" s="137"/>
      <c r="R824" s="137"/>
      <c r="S824" s="137"/>
      <c r="T824" s="137"/>
      <c r="U824" s="137"/>
      <c r="V824" s="137"/>
      <c r="W824" s="137"/>
      <c r="X824" s="137"/>
      <c r="Y824" s="137"/>
      <c r="Z824" s="137"/>
      <c r="AA824" s="137"/>
      <c r="AB824" s="137"/>
      <c r="AC824" s="137"/>
      <c r="AD824" s="137"/>
      <c r="AE824" s="137"/>
      <c r="AF824" s="137"/>
      <c r="AG824" s="137"/>
    </row>
    <row r="825" spans="1:33">
      <c r="B825" s="20">
        <v>2</v>
      </c>
      <c r="C825" s="132" t="s">
        <v>219</v>
      </c>
      <c r="D825" s="188" t="str">
        <f t="shared" ref="D825:AG825" si="433">IF(COUNTIF(D822:D824,"C")&gt;=1,"A",IF(COUNTIF(D822:D824,"C")&gt;0,"P"," "))</f>
        <v xml:space="preserve"> </v>
      </c>
      <c r="E825" s="188" t="str">
        <f t="shared" si="433"/>
        <v xml:space="preserve"> </v>
      </c>
      <c r="F825" s="188" t="str">
        <f t="shared" ref="F825:S825" si="434">IF(COUNTIF(F822:F824,"C")&gt;=1,"A",IF(COUNTIF(F822:F824,"C")&gt;0,"P"," "))</f>
        <v xml:space="preserve"> </v>
      </c>
      <c r="G825" s="188" t="str">
        <f t="shared" si="434"/>
        <v xml:space="preserve"> </v>
      </c>
      <c r="H825" s="188" t="str">
        <f t="shared" si="434"/>
        <v xml:space="preserve"> </v>
      </c>
      <c r="I825" s="188" t="str">
        <f t="shared" si="434"/>
        <v xml:space="preserve"> </v>
      </c>
      <c r="J825" s="188" t="str">
        <f t="shared" si="434"/>
        <v xml:space="preserve"> </v>
      </c>
      <c r="K825" s="188" t="str">
        <f t="shared" si="434"/>
        <v xml:space="preserve"> </v>
      </c>
      <c r="L825" s="188" t="str">
        <f t="shared" si="434"/>
        <v xml:space="preserve"> </v>
      </c>
      <c r="M825" s="188" t="str">
        <f t="shared" si="434"/>
        <v xml:space="preserve"> </v>
      </c>
      <c r="N825" s="188" t="str">
        <f t="shared" si="434"/>
        <v xml:space="preserve"> </v>
      </c>
      <c r="O825" s="188" t="str">
        <f t="shared" si="434"/>
        <v xml:space="preserve"> </v>
      </c>
      <c r="P825" s="188" t="str">
        <f t="shared" si="434"/>
        <v xml:space="preserve"> </v>
      </c>
      <c r="Q825" s="188" t="str">
        <f t="shared" si="434"/>
        <v xml:space="preserve"> </v>
      </c>
      <c r="R825" s="188" t="str">
        <f t="shared" si="434"/>
        <v xml:space="preserve"> </v>
      </c>
      <c r="S825" s="188" t="str">
        <f t="shared" si="434"/>
        <v xml:space="preserve"> </v>
      </c>
      <c r="T825" s="188" t="str">
        <f t="shared" si="433"/>
        <v xml:space="preserve"> </v>
      </c>
      <c r="U825" s="188" t="str">
        <f t="shared" si="433"/>
        <v xml:space="preserve"> </v>
      </c>
      <c r="V825" s="188" t="str">
        <f t="shared" si="433"/>
        <v xml:space="preserve"> </v>
      </c>
      <c r="W825" s="188" t="str">
        <f t="shared" si="433"/>
        <v xml:space="preserve"> </v>
      </c>
      <c r="X825" s="188" t="str">
        <f t="shared" si="433"/>
        <v xml:space="preserve"> </v>
      </c>
      <c r="Y825" s="188" t="str">
        <f t="shared" si="433"/>
        <v xml:space="preserve"> </v>
      </c>
      <c r="Z825" s="188" t="str">
        <f t="shared" si="433"/>
        <v xml:space="preserve"> </v>
      </c>
      <c r="AA825" s="188" t="str">
        <f t="shared" si="433"/>
        <v xml:space="preserve"> </v>
      </c>
      <c r="AB825" s="188" t="str">
        <f t="shared" si="433"/>
        <v xml:space="preserve"> </v>
      </c>
      <c r="AC825" s="188" t="str">
        <f t="shared" si="433"/>
        <v xml:space="preserve"> </v>
      </c>
      <c r="AD825" s="188" t="str">
        <f t="shared" si="433"/>
        <v xml:space="preserve"> </v>
      </c>
      <c r="AE825" s="188" t="str">
        <f t="shared" si="433"/>
        <v xml:space="preserve"> </v>
      </c>
      <c r="AF825" s="188" t="str">
        <f t="shared" si="433"/>
        <v xml:space="preserve"> </v>
      </c>
      <c r="AG825" s="188" t="str">
        <f t="shared" si="433"/>
        <v xml:space="preserve"> </v>
      </c>
    </row>
    <row r="826" spans="1:33">
      <c r="B826" s="131"/>
      <c r="C826" s="133" t="s">
        <v>220</v>
      </c>
      <c r="D826" s="137"/>
      <c r="E826" s="137"/>
      <c r="F826" s="137"/>
      <c r="G826" s="137"/>
      <c r="H826" s="137"/>
      <c r="I826" s="137"/>
      <c r="J826" s="137"/>
      <c r="K826" s="137"/>
      <c r="L826" s="137"/>
      <c r="M826" s="137"/>
      <c r="N826" s="137"/>
      <c r="O826" s="137"/>
      <c r="P826" s="137"/>
      <c r="Q826" s="137"/>
      <c r="R826" s="137"/>
      <c r="S826" s="137"/>
      <c r="T826" s="137"/>
      <c r="U826" s="137"/>
      <c r="V826" s="137"/>
      <c r="W826" s="137"/>
      <c r="X826" s="137"/>
      <c r="Y826" s="137"/>
      <c r="Z826" s="137"/>
      <c r="AA826" s="137"/>
      <c r="AB826" s="137"/>
      <c r="AC826" s="137"/>
      <c r="AD826" s="137"/>
      <c r="AE826" s="137"/>
      <c r="AF826" s="137"/>
      <c r="AG826" s="137"/>
    </row>
    <row r="827" spans="1:33">
      <c r="B827" s="131"/>
      <c r="C827" s="133" t="s">
        <v>781</v>
      </c>
      <c r="D827" s="137"/>
      <c r="E827" s="137"/>
      <c r="F827" s="137"/>
      <c r="G827" s="137"/>
      <c r="H827" s="137"/>
      <c r="I827" s="137"/>
      <c r="J827" s="137"/>
      <c r="K827" s="137"/>
      <c r="L827" s="137"/>
      <c r="M827" s="137"/>
      <c r="N827" s="137"/>
      <c r="O827" s="137"/>
      <c r="P827" s="137"/>
      <c r="Q827" s="137"/>
      <c r="R827" s="137"/>
      <c r="S827" s="137"/>
      <c r="T827" s="137"/>
      <c r="U827" s="137"/>
      <c r="V827" s="137"/>
      <c r="W827" s="137"/>
      <c r="X827" s="137"/>
      <c r="Y827" s="137"/>
      <c r="Z827" s="137"/>
      <c r="AA827" s="137"/>
      <c r="AB827" s="137"/>
      <c r="AC827" s="137"/>
      <c r="AD827" s="137"/>
      <c r="AE827" s="137"/>
      <c r="AF827" s="137"/>
      <c r="AG827" s="137"/>
    </row>
    <row r="828" spans="1:33">
      <c r="B828" s="131"/>
      <c r="C828" s="133" t="s">
        <v>788</v>
      </c>
      <c r="D828" s="137"/>
      <c r="E828" s="137"/>
      <c r="F828" s="137"/>
      <c r="G828" s="137"/>
      <c r="H828" s="137"/>
      <c r="I828" s="137"/>
      <c r="J828" s="137"/>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37"/>
    </row>
    <row r="829" spans="1:33">
      <c r="B829" s="20">
        <v>3</v>
      </c>
      <c r="C829" s="132" t="s">
        <v>223</v>
      </c>
      <c r="D829" s="188" t="str">
        <f t="shared" ref="D829:AG829" si="435">IF(COUNTIF(D826:D828,"C")&gt;=1,"A",IF(COUNTIF(D826:D828,"C")&gt;0,"P"," "))</f>
        <v xml:space="preserve"> </v>
      </c>
      <c r="E829" s="188" t="str">
        <f t="shared" si="435"/>
        <v xml:space="preserve"> </v>
      </c>
      <c r="F829" s="188" t="str">
        <f t="shared" ref="F829:S829" si="436">IF(COUNTIF(F826:F828,"C")&gt;=1,"A",IF(COUNTIF(F826:F828,"C")&gt;0,"P"," "))</f>
        <v xml:space="preserve"> </v>
      </c>
      <c r="G829" s="188" t="str">
        <f t="shared" si="436"/>
        <v xml:space="preserve"> </v>
      </c>
      <c r="H829" s="188" t="str">
        <f t="shared" si="436"/>
        <v xml:space="preserve"> </v>
      </c>
      <c r="I829" s="188" t="str">
        <f t="shared" si="436"/>
        <v xml:space="preserve"> </v>
      </c>
      <c r="J829" s="188" t="str">
        <f t="shared" si="436"/>
        <v xml:space="preserve"> </v>
      </c>
      <c r="K829" s="188" t="str">
        <f t="shared" si="436"/>
        <v xml:space="preserve"> </v>
      </c>
      <c r="L829" s="188" t="str">
        <f t="shared" si="436"/>
        <v xml:space="preserve"> </v>
      </c>
      <c r="M829" s="188" t="str">
        <f t="shared" si="436"/>
        <v xml:space="preserve"> </v>
      </c>
      <c r="N829" s="188" t="str">
        <f t="shared" si="436"/>
        <v xml:space="preserve"> </v>
      </c>
      <c r="O829" s="188" t="str">
        <f t="shared" si="436"/>
        <v xml:space="preserve"> </v>
      </c>
      <c r="P829" s="188" t="str">
        <f t="shared" si="436"/>
        <v xml:space="preserve"> </v>
      </c>
      <c r="Q829" s="188" t="str">
        <f t="shared" si="436"/>
        <v xml:space="preserve"> </v>
      </c>
      <c r="R829" s="188" t="str">
        <f t="shared" si="436"/>
        <v xml:space="preserve"> </v>
      </c>
      <c r="S829" s="188" t="str">
        <f t="shared" si="436"/>
        <v xml:space="preserve"> </v>
      </c>
      <c r="T829" s="188" t="str">
        <f t="shared" si="435"/>
        <v xml:space="preserve"> </v>
      </c>
      <c r="U829" s="188" t="str">
        <f t="shared" si="435"/>
        <v xml:space="preserve"> </v>
      </c>
      <c r="V829" s="188" t="str">
        <f t="shared" si="435"/>
        <v xml:space="preserve"> </v>
      </c>
      <c r="W829" s="188" t="str">
        <f t="shared" si="435"/>
        <v xml:space="preserve"> </v>
      </c>
      <c r="X829" s="188" t="str">
        <f t="shared" si="435"/>
        <v xml:space="preserve"> </v>
      </c>
      <c r="Y829" s="188" t="str">
        <f t="shared" si="435"/>
        <v xml:space="preserve"> </v>
      </c>
      <c r="Z829" s="188" t="str">
        <f t="shared" si="435"/>
        <v xml:space="preserve"> </v>
      </c>
      <c r="AA829" s="188" t="str">
        <f t="shared" si="435"/>
        <v xml:space="preserve"> </v>
      </c>
      <c r="AB829" s="188" t="str">
        <f t="shared" si="435"/>
        <v xml:space="preserve"> </v>
      </c>
      <c r="AC829" s="188" t="str">
        <f t="shared" si="435"/>
        <v xml:space="preserve"> </v>
      </c>
      <c r="AD829" s="188" t="str">
        <f t="shared" si="435"/>
        <v xml:space="preserve"> </v>
      </c>
      <c r="AE829" s="188" t="str">
        <f t="shared" si="435"/>
        <v xml:space="preserve"> </v>
      </c>
      <c r="AF829" s="188" t="str">
        <f t="shared" si="435"/>
        <v xml:space="preserve"> </v>
      </c>
      <c r="AG829" s="188" t="str">
        <f t="shared" si="435"/>
        <v xml:space="preserve"> </v>
      </c>
    </row>
    <row r="830" spans="1:33">
      <c r="B830" s="131"/>
      <c r="C830" s="133" t="s">
        <v>224</v>
      </c>
      <c r="D830" s="137"/>
      <c r="E830" s="137"/>
      <c r="F830" s="137"/>
      <c r="G830" s="137"/>
      <c r="H830" s="137"/>
      <c r="I830" s="137"/>
      <c r="J830" s="137"/>
      <c r="K830" s="137"/>
      <c r="L830" s="137"/>
      <c r="M830" s="137"/>
      <c r="N830" s="137"/>
      <c r="O830" s="137"/>
      <c r="P830" s="137"/>
      <c r="Q830" s="137"/>
      <c r="R830" s="137"/>
      <c r="S830" s="137"/>
      <c r="T830" s="137"/>
      <c r="U830" s="137"/>
      <c r="V830" s="137"/>
      <c r="W830" s="137"/>
      <c r="X830" s="137"/>
      <c r="Y830" s="137"/>
      <c r="Z830" s="137"/>
      <c r="AA830" s="137"/>
      <c r="AB830" s="137"/>
      <c r="AC830" s="137"/>
      <c r="AD830" s="137"/>
      <c r="AE830" s="137"/>
      <c r="AF830" s="137"/>
      <c r="AG830" s="137"/>
    </row>
    <row r="831" spans="1:33">
      <c r="B831" s="131"/>
      <c r="C831" s="133" t="s">
        <v>789</v>
      </c>
      <c r="D831" s="137"/>
      <c r="E831" s="137"/>
      <c r="F831" s="137"/>
      <c r="G831" s="137"/>
      <c r="H831" s="137"/>
      <c r="I831" s="137"/>
      <c r="J831" s="137"/>
      <c r="K831" s="137"/>
      <c r="L831" s="137"/>
      <c r="M831" s="137"/>
      <c r="N831" s="137"/>
      <c r="O831" s="137"/>
      <c r="P831" s="137"/>
      <c r="Q831" s="137"/>
      <c r="R831" s="137"/>
      <c r="S831" s="137"/>
      <c r="T831" s="137"/>
      <c r="U831" s="137"/>
      <c r="V831" s="137"/>
      <c r="W831" s="137"/>
      <c r="X831" s="137"/>
      <c r="Y831" s="137"/>
      <c r="Z831" s="137"/>
      <c r="AA831" s="137"/>
      <c r="AB831" s="137"/>
      <c r="AC831" s="137"/>
      <c r="AD831" s="137"/>
      <c r="AE831" s="137"/>
      <c r="AF831" s="137"/>
      <c r="AG831" s="137"/>
    </row>
    <row r="832" spans="1:33">
      <c r="B832" s="131"/>
      <c r="C832" s="133" t="s">
        <v>180</v>
      </c>
      <c r="D832" s="137"/>
      <c r="E832" s="137"/>
      <c r="F832" s="137"/>
      <c r="G832" s="137"/>
      <c r="H832" s="137"/>
      <c r="I832" s="137"/>
      <c r="J832" s="137"/>
      <c r="K832" s="137"/>
      <c r="L832" s="137"/>
      <c r="M832" s="137"/>
      <c r="N832" s="137"/>
      <c r="O832" s="137"/>
      <c r="P832" s="137"/>
      <c r="Q832" s="137"/>
      <c r="R832" s="137"/>
      <c r="S832" s="137"/>
      <c r="T832" s="137"/>
      <c r="U832" s="137"/>
      <c r="V832" s="137"/>
      <c r="W832" s="137"/>
      <c r="X832" s="137"/>
      <c r="Y832" s="137"/>
      <c r="Z832" s="137"/>
      <c r="AA832" s="137"/>
      <c r="AB832" s="137"/>
      <c r="AC832" s="137"/>
      <c r="AD832" s="137"/>
      <c r="AE832" s="137"/>
      <c r="AF832" s="137"/>
      <c r="AG832" s="137"/>
    </row>
    <row r="833" spans="1:33">
      <c r="B833" s="20">
        <v>4</v>
      </c>
      <c r="C833" s="132" t="s">
        <v>225</v>
      </c>
      <c r="D833" s="188" t="str">
        <f t="shared" ref="D833:AG833" si="437">IF(COUNTIF(D830:D832,"C")&gt;=1,"A",IF(COUNTIF(D830:D832,"C")&gt;0,"P"," "))</f>
        <v xml:space="preserve"> </v>
      </c>
      <c r="E833" s="188" t="str">
        <f t="shared" si="437"/>
        <v xml:space="preserve"> </v>
      </c>
      <c r="F833" s="188" t="str">
        <f t="shared" ref="F833:S833" si="438">IF(COUNTIF(F830:F832,"C")&gt;=1,"A",IF(COUNTIF(F830:F832,"C")&gt;0,"P"," "))</f>
        <v xml:space="preserve"> </v>
      </c>
      <c r="G833" s="188" t="str">
        <f t="shared" si="438"/>
        <v xml:space="preserve"> </v>
      </c>
      <c r="H833" s="188" t="str">
        <f t="shared" si="438"/>
        <v xml:space="preserve"> </v>
      </c>
      <c r="I833" s="188" t="str">
        <f t="shared" si="438"/>
        <v xml:space="preserve"> </v>
      </c>
      <c r="J833" s="188" t="str">
        <f t="shared" si="438"/>
        <v xml:space="preserve"> </v>
      </c>
      <c r="K833" s="188" t="str">
        <f t="shared" si="438"/>
        <v xml:space="preserve"> </v>
      </c>
      <c r="L833" s="188" t="str">
        <f t="shared" si="438"/>
        <v xml:space="preserve"> </v>
      </c>
      <c r="M833" s="188" t="str">
        <f t="shared" si="438"/>
        <v xml:space="preserve"> </v>
      </c>
      <c r="N833" s="188" t="str">
        <f t="shared" si="438"/>
        <v xml:space="preserve"> </v>
      </c>
      <c r="O833" s="188" t="str">
        <f t="shared" si="438"/>
        <v xml:space="preserve"> </v>
      </c>
      <c r="P833" s="188" t="str">
        <f t="shared" si="438"/>
        <v xml:space="preserve"> </v>
      </c>
      <c r="Q833" s="188" t="str">
        <f t="shared" si="438"/>
        <v xml:space="preserve"> </v>
      </c>
      <c r="R833" s="188" t="str">
        <f t="shared" si="438"/>
        <v xml:space="preserve"> </v>
      </c>
      <c r="S833" s="188" t="str">
        <f t="shared" si="438"/>
        <v xml:space="preserve"> </v>
      </c>
      <c r="T833" s="188" t="str">
        <f t="shared" si="437"/>
        <v xml:space="preserve"> </v>
      </c>
      <c r="U833" s="188" t="str">
        <f t="shared" si="437"/>
        <v xml:space="preserve"> </v>
      </c>
      <c r="V833" s="188" t="str">
        <f t="shared" si="437"/>
        <v xml:space="preserve"> </v>
      </c>
      <c r="W833" s="188" t="str">
        <f t="shared" si="437"/>
        <v xml:space="preserve"> </v>
      </c>
      <c r="X833" s="188" t="str">
        <f t="shared" si="437"/>
        <v xml:space="preserve"> </v>
      </c>
      <c r="Y833" s="188" t="str">
        <f t="shared" si="437"/>
        <v xml:space="preserve"> </v>
      </c>
      <c r="Z833" s="188" t="str">
        <f t="shared" si="437"/>
        <v xml:space="preserve"> </v>
      </c>
      <c r="AA833" s="188" t="str">
        <f t="shared" si="437"/>
        <v xml:space="preserve"> </v>
      </c>
      <c r="AB833" s="188" t="str">
        <f t="shared" si="437"/>
        <v xml:space="preserve"> </v>
      </c>
      <c r="AC833" s="188" t="str">
        <f t="shared" si="437"/>
        <v xml:space="preserve"> </v>
      </c>
      <c r="AD833" s="188" t="str">
        <f t="shared" si="437"/>
        <v xml:space="preserve"> </v>
      </c>
      <c r="AE833" s="188" t="str">
        <f t="shared" si="437"/>
        <v xml:space="preserve"> </v>
      </c>
      <c r="AF833" s="188" t="str">
        <f t="shared" si="437"/>
        <v xml:space="preserve"> </v>
      </c>
      <c r="AG833" s="188" t="str">
        <f t="shared" si="437"/>
        <v xml:space="preserve"> </v>
      </c>
    </row>
    <row r="834" spans="1:33">
      <c r="B834" s="131"/>
      <c r="C834" s="133" t="s">
        <v>784</v>
      </c>
      <c r="D834" s="137"/>
      <c r="E834" s="137"/>
      <c r="F834" s="137"/>
      <c r="G834" s="137"/>
      <c r="H834" s="137"/>
      <c r="I834" s="137"/>
      <c r="J834" s="137"/>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row>
    <row r="835" spans="1:33">
      <c r="B835" s="131"/>
      <c r="C835" s="133" t="s">
        <v>227</v>
      </c>
      <c r="D835" s="137"/>
      <c r="E835" s="137"/>
      <c r="F835" s="137"/>
      <c r="G835" s="137"/>
      <c r="H835" s="137"/>
      <c r="I835" s="137"/>
      <c r="J835" s="137"/>
      <c r="K835" s="137"/>
      <c r="L835" s="137"/>
      <c r="M835" s="137"/>
      <c r="N835" s="137"/>
      <c r="O835" s="137"/>
      <c r="P835" s="137"/>
      <c r="Q835" s="137"/>
      <c r="R835" s="137"/>
      <c r="S835" s="137"/>
      <c r="T835" s="137"/>
      <c r="U835" s="137"/>
      <c r="V835" s="137"/>
      <c r="W835" s="137"/>
      <c r="X835" s="137"/>
      <c r="Y835" s="137"/>
      <c r="Z835" s="137"/>
      <c r="AA835" s="137"/>
      <c r="AB835" s="137"/>
      <c r="AC835" s="137"/>
      <c r="AD835" s="137"/>
      <c r="AE835" s="137"/>
      <c r="AF835" s="137"/>
      <c r="AG835" s="137"/>
    </row>
    <row r="836" spans="1:33">
      <c r="B836" s="131"/>
      <c r="C836" s="133" t="s">
        <v>785</v>
      </c>
      <c r="D836" s="137"/>
      <c r="E836" s="137"/>
      <c r="F836" s="137"/>
      <c r="G836" s="137"/>
      <c r="H836" s="137"/>
      <c r="I836" s="137"/>
      <c r="J836" s="137"/>
      <c r="K836" s="137"/>
      <c r="L836" s="137"/>
      <c r="M836" s="137"/>
      <c r="N836" s="137"/>
      <c r="O836" s="137"/>
      <c r="P836" s="137"/>
      <c r="Q836" s="137"/>
      <c r="R836" s="137"/>
      <c r="S836" s="137"/>
      <c r="T836" s="137"/>
      <c r="U836" s="137"/>
      <c r="V836" s="137"/>
      <c r="W836" s="137"/>
      <c r="X836" s="137"/>
      <c r="Y836" s="137"/>
      <c r="Z836" s="137"/>
      <c r="AA836" s="137"/>
      <c r="AB836" s="137"/>
      <c r="AC836" s="137"/>
      <c r="AD836" s="137"/>
      <c r="AE836" s="137"/>
      <c r="AF836" s="137"/>
      <c r="AG836" s="137"/>
    </row>
    <row r="837" spans="1:33">
      <c r="B837" s="20">
        <v>5</v>
      </c>
      <c r="C837" s="132" t="s">
        <v>229</v>
      </c>
      <c r="D837" s="188" t="str">
        <f t="shared" ref="D837:AG837" si="439">IF(COUNTIF(D834:D836,"C")&gt;=1,"A",IF(COUNTIF(D834:D836,"C")&gt;0,"P"," "))</f>
        <v xml:space="preserve"> </v>
      </c>
      <c r="E837" s="188" t="str">
        <f t="shared" si="439"/>
        <v xml:space="preserve"> </v>
      </c>
      <c r="F837" s="188" t="str">
        <f t="shared" ref="F837:S837" si="440">IF(COUNTIF(F834:F836,"C")&gt;=1,"A",IF(COUNTIF(F834:F836,"C")&gt;0,"P"," "))</f>
        <v xml:space="preserve"> </v>
      </c>
      <c r="G837" s="188" t="str">
        <f t="shared" si="440"/>
        <v xml:space="preserve"> </v>
      </c>
      <c r="H837" s="188" t="str">
        <f t="shared" si="440"/>
        <v xml:space="preserve"> </v>
      </c>
      <c r="I837" s="188" t="str">
        <f t="shared" si="440"/>
        <v xml:space="preserve"> </v>
      </c>
      <c r="J837" s="188" t="str">
        <f t="shared" si="440"/>
        <v xml:space="preserve"> </v>
      </c>
      <c r="K837" s="188" t="str">
        <f t="shared" si="440"/>
        <v xml:space="preserve"> </v>
      </c>
      <c r="L837" s="188" t="str">
        <f t="shared" si="440"/>
        <v xml:space="preserve"> </v>
      </c>
      <c r="M837" s="188" t="str">
        <f t="shared" si="440"/>
        <v xml:space="preserve"> </v>
      </c>
      <c r="N837" s="188" t="str">
        <f t="shared" si="440"/>
        <v xml:space="preserve"> </v>
      </c>
      <c r="O837" s="188" t="str">
        <f t="shared" si="440"/>
        <v xml:space="preserve"> </v>
      </c>
      <c r="P837" s="188" t="str">
        <f t="shared" si="440"/>
        <v xml:space="preserve"> </v>
      </c>
      <c r="Q837" s="188" t="str">
        <f t="shared" si="440"/>
        <v xml:space="preserve"> </v>
      </c>
      <c r="R837" s="188" t="str">
        <f t="shared" si="440"/>
        <v xml:space="preserve"> </v>
      </c>
      <c r="S837" s="188" t="str">
        <f t="shared" si="440"/>
        <v xml:space="preserve"> </v>
      </c>
      <c r="T837" s="188" t="str">
        <f t="shared" si="439"/>
        <v xml:space="preserve"> </v>
      </c>
      <c r="U837" s="188" t="str">
        <f t="shared" si="439"/>
        <v xml:space="preserve"> </v>
      </c>
      <c r="V837" s="188" t="str">
        <f t="shared" si="439"/>
        <v xml:space="preserve"> </v>
      </c>
      <c r="W837" s="188" t="str">
        <f t="shared" si="439"/>
        <v xml:space="preserve"> </v>
      </c>
      <c r="X837" s="188" t="str">
        <f t="shared" si="439"/>
        <v xml:space="preserve"> </v>
      </c>
      <c r="Y837" s="188" t="str">
        <f t="shared" si="439"/>
        <v xml:space="preserve"> </v>
      </c>
      <c r="Z837" s="188" t="str">
        <f t="shared" si="439"/>
        <v xml:space="preserve"> </v>
      </c>
      <c r="AA837" s="188" t="str">
        <f t="shared" si="439"/>
        <v xml:space="preserve"> </v>
      </c>
      <c r="AB837" s="188" t="str">
        <f t="shared" si="439"/>
        <v xml:space="preserve"> </v>
      </c>
      <c r="AC837" s="188" t="str">
        <f t="shared" si="439"/>
        <v xml:space="preserve"> </v>
      </c>
      <c r="AD837" s="188" t="str">
        <f t="shared" si="439"/>
        <v xml:space="preserve"> </v>
      </c>
      <c r="AE837" s="188" t="str">
        <f t="shared" si="439"/>
        <v xml:space="preserve"> </v>
      </c>
      <c r="AF837" s="188" t="str">
        <f t="shared" si="439"/>
        <v xml:space="preserve"> </v>
      </c>
      <c r="AG837" s="188" t="str">
        <f t="shared" si="439"/>
        <v xml:space="preserve"> </v>
      </c>
    </row>
    <row r="838" spans="1:33">
      <c r="B838" s="131"/>
      <c r="C838" s="133" t="s">
        <v>230</v>
      </c>
      <c r="D838" s="137"/>
      <c r="E838" s="137"/>
      <c r="F838" s="137"/>
      <c r="G838" s="137"/>
      <c r="H838" s="137"/>
      <c r="I838" s="137"/>
      <c r="J838" s="137"/>
      <c r="K838" s="137"/>
      <c r="L838" s="137"/>
      <c r="M838" s="137"/>
      <c r="N838" s="137"/>
      <c r="O838" s="137"/>
      <c r="P838" s="137"/>
      <c r="Q838" s="137"/>
      <c r="R838" s="137"/>
      <c r="S838" s="137"/>
      <c r="T838" s="137"/>
      <c r="U838" s="137"/>
      <c r="V838" s="137"/>
      <c r="W838" s="137"/>
      <c r="X838" s="137"/>
      <c r="Y838" s="137"/>
      <c r="Z838" s="137"/>
      <c r="AA838" s="137"/>
      <c r="AB838" s="137"/>
      <c r="AC838" s="137"/>
      <c r="AD838" s="137"/>
      <c r="AE838" s="137"/>
      <c r="AF838" s="137"/>
      <c r="AG838" s="137"/>
    </row>
    <row r="839" spans="1:33">
      <c r="B839" s="131"/>
      <c r="C839" s="133" t="s">
        <v>786</v>
      </c>
      <c r="D839" s="137"/>
      <c r="E839" s="137"/>
      <c r="F839" s="137"/>
      <c r="G839" s="137"/>
      <c r="H839" s="137"/>
      <c r="I839" s="137"/>
      <c r="J839" s="137"/>
      <c r="K839" s="137"/>
      <c r="L839" s="137"/>
      <c r="M839" s="137"/>
      <c r="N839" s="137"/>
      <c r="O839" s="137"/>
      <c r="P839" s="137"/>
      <c r="Q839" s="137"/>
      <c r="R839" s="137"/>
      <c r="S839" s="137"/>
      <c r="T839" s="137"/>
      <c r="U839" s="137"/>
      <c r="V839" s="137"/>
      <c r="W839" s="137"/>
      <c r="X839" s="137"/>
      <c r="Y839" s="137"/>
      <c r="Z839" s="137"/>
      <c r="AA839" s="137"/>
      <c r="AB839" s="137"/>
      <c r="AC839" s="137"/>
      <c r="AD839" s="137"/>
      <c r="AE839" s="137"/>
      <c r="AF839" s="137"/>
      <c r="AG839" s="137"/>
    </row>
    <row r="840" spans="1:33" ht="13.5" thickBot="1">
      <c r="B840" s="131"/>
      <c r="C840" s="133" t="s">
        <v>232</v>
      </c>
      <c r="D840" s="137"/>
      <c r="E840" s="137"/>
      <c r="F840" s="137"/>
      <c r="G840" s="137"/>
      <c r="H840" s="137"/>
      <c r="I840" s="137"/>
      <c r="J840" s="137"/>
      <c r="K840" s="137"/>
      <c r="L840" s="137"/>
      <c r="M840" s="137"/>
      <c r="N840" s="137"/>
      <c r="O840" s="137"/>
      <c r="P840" s="137"/>
      <c r="Q840" s="137"/>
      <c r="R840" s="137"/>
      <c r="S840" s="137"/>
      <c r="T840" s="137"/>
      <c r="U840" s="137"/>
      <c r="V840" s="137"/>
      <c r="W840" s="137"/>
      <c r="X840" s="137"/>
      <c r="Y840" s="137"/>
      <c r="Z840" s="137"/>
      <c r="AA840" s="137"/>
      <c r="AB840" s="137"/>
      <c r="AC840" s="137"/>
      <c r="AD840" s="137"/>
      <c r="AE840" s="137"/>
      <c r="AF840" s="137"/>
      <c r="AG840" s="137"/>
    </row>
    <row r="841" spans="1:33" ht="13.5" hidden="1" thickBot="1">
      <c r="D841" s="188" t="str">
        <f t="shared" ref="D841:AG841" si="441">IF(COUNTIF(D838:D840,"C")&gt;=1,"A",IF(COUNTIF(D838:D840,"C")&gt;0,"P"," "))</f>
        <v xml:space="preserve"> </v>
      </c>
      <c r="E841" s="188" t="str">
        <f t="shared" si="441"/>
        <v xml:space="preserve"> </v>
      </c>
      <c r="F841" s="188" t="str">
        <f t="shared" ref="F841:S841" si="442">IF(COUNTIF(F838:F840,"C")&gt;=1,"A",IF(COUNTIF(F838:F840,"C")&gt;0,"P"," "))</f>
        <v xml:space="preserve"> </v>
      </c>
      <c r="G841" s="188" t="str">
        <f t="shared" si="442"/>
        <v xml:space="preserve"> </v>
      </c>
      <c r="H841" s="188" t="str">
        <f t="shared" si="442"/>
        <v xml:space="preserve"> </v>
      </c>
      <c r="I841" s="188" t="str">
        <f t="shared" si="442"/>
        <v xml:space="preserve"> </v>
      </c>
      <c r="J841" s="188" t="str">
        <f t="shared" si="442"/>
        <v xml:space="preserve"> </v>
      </c>
      <c r="K841" s="188" t="str">
        <f t="shared" si="442"/>
        <v xml:space="preserve"> </v>
      </c>
      <c r="L841" s="188" t="str">
        <f t="shared" si="442"/>
        <v xml:space="preserve"> </v>
      </c>
      <c r="M841" s="188" t="str">
        <f t="shared" si="442"/>
        <v xml:space="preserve"> </v>
      </c>
      <c r="N841" s="188" t="str">
        <f t="shared" si="442"/>
        <v xml:space="preserve"> </v>
      </c>
      <c r="O841" s="188" t="str">
        <f t="shared" si="442"/>
        <v xml:space="preserve"> </v>
      </c>
      <c r="P841" s="188" t="str">
        <f t="shared" si="442"/>
        <v xml:space="preserve"> </v>
      </c>
      <c r="Q841" s="188" t="str">
        <f t="shared" si="442"/>
        <v xml:space="preserve"> </v>
      </c>
      <c r="R841" s="188" t="str">
        <f t="shared" si="442"/>
        <v xml:space="preserve"> </v>
      </c>
      <c r="S841" s="188" t="str">
        <f t="shared" si="442"/>
        <v xml:space="preserve"> </v>
      </c>
      <c r="T841" s="188" t="str">
        <f t="shared" si="441"/>
        <v xml:space="preserve"> </v>
      </c>
      <c r="U841" s="188" t="str">
        <f t="shared" si="441"/>
        <v xml:space="preserve"> </v>
      </c>
      <c r="V841" s="188" t="str">
        <f t="shared" si="441"/>
        <v xml:space="preserve"> </v>
      </c>
      <c r="W841" s="188" t="str">
        <f t="shared" si="441"/>
        <v xml:space="preserve"> </v>
      </c>
      <c r="X841" s="188" t="str">
        <f t="shared" si="441"/>
        <v xml:space="preserve"> </v>
      </c>
      <c r="Y841" s="188" t="str">
        <f t="shared" si="441"/>
        <v xml:space="preserve"> </v>
      </c>
      <c r="Z841" s="188" t="str">
        <f t="shared" si="441"/>
        <v xml:space="preserve"> </v>
      </c>
      <c r="AA841" s="188" t="str">
        <f t="shared" si="441"/>
        <v xml:space="preserve"> </v>
      </c>
      <c r="AB841" s="188" t="str">
        <f t="shared" si="441"/>
        <v xml:space="preserve"> </v>
      </c>
      <c r="AC841" s="188" t="str">
        <f t="shared" si="441"/>
        <v xml:space="preserve"> </v>
      </c>
      <c r="AD841" s="188" t="str">
        <f t="shared" si="441"/>
        <v xml:space="preserve"> </v>
      </c>
      <c r="AE841" s="188" t="str">
        <f t="shared" si="441"/>
        <v xml:space="preserve"> </v>
      </c>
      <c r="AF841" s="188" t="str">
        <f t="shared" si="441"/>
        <v xml:space="preserve"> </v>
      </c>
      <c r="AG841" s="188" t="str">
        <f t="shared" si="441"/>
        <v xml:space="preserve"> </v>
      </c>
    </row>
    <row r="842" spans="1:33" ht="13.5" thickBot="1">
      <c r="C842" s="44" t="s">
        <v>117</v>
      </c>
      <c r="D842" s="195" t="str">
        <f>IF(COUNTIF(D825:D841,"A")&gt;4,"C",IF(COUNTIF(D825:D841,"A")&gt;0,"P"," "))</f>
        <v xml:space="preserve"> </v>
      </c>
      <c r="E842" s="195" t="str">
        <f>IF(COUNTIF(E825:E841,"A")&gt;4,"C",IF(COUNTIF(E825:E841,"A")&gt;0,"P"," "))</f>
        <v xml:space="preserve"> </v>
      </c>
      <c r="F842" s="195" t="str">
        <f t="shared" ref="F842:S842" si="443">IF(COUNTIF(F825:F841,"A")&gt;4,"C",IF(COUNTIF(F825:F841,"A")&gt;0,"P"," "))</f>
        <v xml:space="preserve"> </v>
      </c>
      <c r="G842" s="195" t="str">
        <f t="shared" si="443"/>
        <v xml:space="preserve"> </v>
      </c>
      <c r="H842" s="195" t="str">
        <f t="shared" si="443"/>
        <v xml:space="preserve"> </v>
      </c>
      <c r="I842" s="195" t="str">
        <f t="shared" si="443"/>
        <v xml:space="preserve"> </v>
      </c>
      <c r="J842" s="195" t="str">
        <f t="shared" si="443"/>
        <v xml:space="preserve"> </v>
      </c>
      <c r="K842" s="195" t="str">
        <f t="shared" si="443"/>
        <v xml:space="preserve"> </v>
      </c>
      <c r="L842" s="195" t="str">
        <f t="shared" si="443"/>
        <v xml:space="preserve"> </v>
      </c>
      <c r="M842" s="195" t="str">
        <f t="shared" si="443"/>
        <v xml:space="preserve"> </v>
      </c>
      <c r="N842" s="195" t="str">
        <f t="shared" si="443"/>
        <v xml:space="preserve"> </v>
      </c>
      <c r="O842" s="195" t="str">
        <f t="shared" si="443"/>
        <v xml:space="preserve"> </v>
      </c>
      <c r="P842" s="195" t="str">
        <f t="shared" si="443"/>
        <v xml:space="preserve"> </v>
      </c>
      <c r="Q842" s="195" t="str">
        <f t="shared" si="443"/>
        <v xml:space="preserve"> </v>
      </c>
      <c r="R842" s="195" t="str">
        <f t="shared" si="443"/>
        <v xml:space="preserve"> </v>
      </c>
      <c r="S842" s="195" t="str">
        <f t="shared" si="443"/>
        <v xml:space="preserve"> </v>
      </c>
      <c r="T842" s="195" t="str">
        <f t="shared" ref="T842:AG842" si="444">IF(COUNTIF(T825:T841,"A")&gt;4,"C",IF(COUNTIF(T825:T841,"A")&gt;0,"P"," "))</f>
        <v xml:space="preserve"> </v>
      </c>
      <c r="U842" s="195" t="str">
        <f t="shared" si="444"/>
        <v xml:space="preserve"> </v>
      </c>
      <c r="V842" s="195" t="str">
        <f t="shared" si="444"/>
        <v xml:space="preserve"> </v>
      </c>
      <c r="W842" s="195" t="str">
        <f t="shared" si="444"/>
        <v xml:space="preserve"> </v>
      </c>
      <c r="X842" s="195" t="str">
        <f t="shared" si="444"/>
        <v xml:space="preserve"> </v>
      </c>
      <c r="Y842" s="195" t="str">
        <f t="shared" si="444"/>
        <v xml:space="preserve"> </v>
      </c>
      <c r="Z842" s="195" t="str">
        <f t="shared" si="444"/>
        <v xml:space="preserve"> </v>
      </c>
      <c r="AA842" s="195" t="str">
        <f t="shared" si="444"/>
        <v xml:space="preserve"> </v>
      </c>
      <c r="AB842" s="195" t="str">
        <f t="shared" si="444"/>
        <v xml:space="preserve"> </v>
      </c>
      <c r="AC842" s="195" t="str">
        <f t="shared" si="444"/>
        <v xml:space="preserve"> </v>
      </c>
      <c r="AD842" s="195" t="str">
        <f t="shared" si="444"/>
        <v xml:space="preserve"> </v>
      </c>
      <c r="AE842" s="195" t="str">
        <f t="shared" si="444"/>
        <v xml:space="preserve"> </v>
      </c>
      <c r="AF842" s="195" t="str">
        <f t="shared" si="444"/>
        <v xml:space="preserve"> </v>
      </c>
      <c r="AG842" s="195" t="str">
        <f t="shared" si="444"/>
        <v xml:space="preserve"> </v>
      </c>
    </row>
    <row r="843" spans="1:33" ht="18">
      <c r="A843" s="564" t="s">
        <v>790</v>
      </c>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c r="AE843" s="565"/>
      <c r="AF843" s="565"/>
      <c r="AG843" s="565"/>
    </row>
    <row r="844" spans="1:33" customFormat="1" ht="18">
      <c r="A844" s="566" t="s">
        <v>791</v>
      </c>
      <c r="B844" s="567"/>
      <c r="C844" s="567"/>
      <c r="D844" s="567"/>
      <c r="E844" s="567"/>
      <c r="F844" s="567"/>
      <c r="G844" s="567"/>
      <c r="H844" s="567"/>
      <c r="I844" s="567"/>
      <c r="J844" s="567"/>
      <c r="K844" s="567"/>
      <c r="L844" s="567"/>
      <c r="M844" s="567"/>
      <c r="N844" s="567"/>
      <c r="O844" s="567"/>
      <c r="P844" s="567"/>
      <c r="Q844" s="567"/>
      <c r="R844" s="567"/>
      <c r="S844" s="567"/>
      <c r="T844" s="567"/>
      <c r="U844" s="567"/>
      <c r="V844" s="567"/>
      <c r="W844" s="567"/>
      <c r="X844" s="567"/>
      <c r="Y844" s="567"/>
      <c r="Z844" s="567"/>
      <c r="AA844" s="567"/>
      <c r="AB844" s="567"/>
      <c r="AC844" s="567"/>
      <c r="AD844" s="567"/>
      <c r="AE844" s="567"/>
      <c r="AF844" s="567"/>
      <c r="AG844" s="567"/>
    </row>
    <row r="845" spans="1:33" ht="15">
      <c r="A845"/>
      <c r="B845" s="120" t="s">
        <v>792</v>
      </c>
      <c r="C845" s="121"/>
      <c r="D845" s="573" t="s">
        <v>793</v>
      </c>
      <c r="E845" s="573"/>
      <c r="F845" s="573"/>
      <c r="G845" s="573"/>
      <c r="H845" s="573"/>
      <c r="I845" s="573"/>
      <c r="J845" s="573"/>
      <c r="K845" s="573"/>
      <c r="L845" s="573"/>
      <c r="M845" s="573"/>
      <c r="N845" s="573"/>
      <c r="O845" s="573"/>
      <c r="P845" s="573"/>
      <c r="Q845" s="573"/>
      <c r="R845" s="573"/>
      <c r="S845" s="573"/>
      <c r="T845" s="574"/>
      <c r="U845" s="574"/>
      <c r="V845" s="574"/>
      <c r="W845" s="574"/>
      <c r="X845" s="574"/>
      <c r="Y845" s="574"/>
      <c r="Z845" s="574"/>
      <c r="AA845" s="574"/>
      <c r="AB845" s="574"/>
      <c r="AC845" s="574"/>
      <c r="AD845" s="574"/>
      <c r="AE845" s="574"/>
      <c r="AF845" s="574"/>
      <c r="AG845" s="574"/>
    </row>
    <row r="846" spans="1:33">
      <c r="A846"/>
      <c r="B846" s="61">
        <v>1</v>
      </c>
      <c r="C846" s="133" t="s">
        <v>1153</v>
      </c>
      <c r="D846" s="137"/>
      <c r="E846" s="137"/>
      <c r="F846" s="137"/>
      <c r="G846" s="137"/>
      <c r="H846" s="137"/>
      <c r="I846" s="137"/>
      <c r="J846" s="137"/>
      <c r="K846" s="137"/>
      <c r="L846" s="137"/>
      <c r="M846" s="137"/>
      <c r="N846" s="137"/>
      <c r="O846" s="137"/>
      <c r="P846" s="137"/>
      <c r="Q846" s="137"/>
      <c r="R846" s="137"/>
      <c r="S846" s="137"/>
      <c r="T846" s="137"/>
      <c r="U846" s="137"/>
      <c r="V846" s="137"/>
      <c r="W846" s="137"/>
      <c r="X846" s="137"/>
      <c r="Y846" s="137"/>
      <c r="Z846" s="137"/>
      <c r="AA846" s="137"/>
      <c r="AB846" s="137"/>
      <c r="AC846" s="137"/>
      <c r="AD846" s="137"/>
      <c r="AE846" s="137"/>
      <c r="AF846" s="137"/>
      <c r="AG846" s="137"/>
    </row>
    <row r="847" spans="1:33">
      <c r="A847" s="1"/>
      <c r="B847" s="61">
        <v>2</v>
      </c>
      <c r="C847" s="133" t="s">
        <v>1118</v>
      </c>
      <c r="D847" s="137"/>
      <c r="E847" s="137"/>
      <c r="F847" s="137"/>
      <c r="G847" s="137"/>
      <c r="H847" s="137"/>
      <c r="I847" s="137"/>
      <c r="J847" s="137"/>
      <c r="K847" s="137"/>
      <c r="L847" s="137"/>
      <c r="M847" s="137"/>
      <c r="N847" s="137"/>
      <c r="O847" s="137"/>
      <c r="P847" s="137"/>
      <c r="Q847" s="137"/>
      <c r="R847" s="137"/>
      <c r="S847" s="137"/>
      <c r="T847" s="137"/>
      <c r="U847" s="137"/>
      <c r="V847" s="137"/>
      <c r="W847" s="137"/>
      <c r="X847" s="137"/>
      <c r="Y847" s="137"/>
      <c r="Z847" s="137"/>
      <c r="AA847" s="137"/>
      <c r="AB847" s="137"/>
      <c r="AC847" s="137"/>
      <c r="AD847" s="137"/>
      <c r="AE847" s="137"/>
      <c r="AF847" s="137"/>
      <c r="AG847" s="137"/>
    </row>
    <row r="848" spans="1:33">
      <c r="A848" s="1"/>
      <c r="B848" s="61">
        <v>3</v>
      </c>
      <c r="C848" s="133" t="s">
        <v>1119</v>
      </c>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37"/>
    </row>
    <row r="849" spans="1:33">
      <c r="A849" s="1"/>
      <c r="B849" s="61">
        <v>4</v>
      </c>
      <c r="C849" s="133" t="s">
        <v>1120</v>
      </c>
      <c r="D849" s="137"/>
      <c r="E849" s="137"/>
      <c r="F849" s="137"/>
      <c r="G849" s="137"/>
      <c r="H849" s="137"/>
      <c r="I849" s="137"/>
      <c r="J849" s="137"/>
      <c r="K849" s="137"/>
      <c r="L849" s="137"/>
      <c r="M849" s="137"/>
      <c r="N849" s="137"/>
      <c r="O849" s="137"/>
      <c r="P849" s="137"/>
      <c r="Q849" s="137"/>
      <c r="R849" s="137"/>
      <c r="S849" s="137"/>
      <c r="T849" s="137"/>
      <c r="U849" s="137"/>
      <c r="V849" s="137"/>
      <c r="W849" s="137"/>
      <c r="X849" s="137"/>
      <c r="Y849" s="137"/>
      <c r="Z849" s="137"/>
      <c r="AA849" s="137"/>
      <c r="AB849" s="137"/>
      <c r="AC849" s="137"/>
      <c r="AD849" s="137"/>
      <c r="AE849" s="137"/>
      <c r="AF849" s="137"/>
      <c r="AG849" s="137"/>
    </row>
    <row r="850" spans="1:33" ht="13.5" thickBot="1">
      <c r="A850" s="1"/>
      <c r="B850" s="61">
        <v>5</v>
      </c>
      <c r="C850" s="133" t="s">
        <v>1121</v>
      </c>
      <c r="D850" s="137"/>
      <c r="E850" s="137"/>
      <c r="F850" s="137"/>
      <c r="G850" s="137"/>
      <c r="H850" s="137"/>
      <c r="I850" s="137"/>
      <c r="J850" s="137"/>
      <c r="K850" s="137"/>
      <c r="L850" s="137"/>
      <c r="M850" s="137"/>
      <c r="N850" s="137"/>
      <c r="O850" s="137"/>
      <c r="P850" s="137"/>
      <c r="Q850" s="137"/>
      <c r="R850" s="137"/>
      <c r="S850" s="137"/>
      <c r="T850" s="137"/>
      <c r="U850" s="137"/>
      <c r="V850" s="137"/>
      <c r="W850" s="137"/>
      <c r="X850" s="137"/>
      <c r="Y850" s="137"/>
      <c r="Z850" s="137"/>
      <c r="AA850" s="137"/>
      <c r="AB850" s="137"/>
      <c r="AC850" s="137"/>
      <c r="AD850" s="137"/>
      <c r="AE850" s="137"/>
      <c r="AF850" s="137"/>
      <c r="AG850" s="137"/>
    </row>
    <row r="851" spans="1:33" ht="13.5" thickBot="1">
      <c r="A851" s="1"/>
      <c r="B851" s="117"/>
      <c r="C851" s="44" t="s">
        <v>117</v>
      </c>
      <c r="D851" s="204" t="str">
        <f>IF(COUNTIF(D846:D850,"C")=5,"C",IF(COUNTIF(D846:D850,"C")&gt;0,"P"," "))</f>
        <v xml:space="preserve"> </v>
      </c>
      <c r="E851" s="204" t="str">
        <f>IF(COUNTIF(E846:E850,"C")=5,"C",IF(COUNTIF(E846:E850,"C")&gt;0,"P"," "))</f>
        <v xml:space="preserve"> </v>
      </c>
      <c r="F851" s="204" t="str">
        <f t="shared" ref="F851:S851" si="445">IF(COUNTIF(F846:F850,"C")=5,"C",IF(COUNTIF(F846:F850,"C")&gt;0,"P"," "))</f>
        <v xml:space="preserve"> </v>
      </c>
      <c r="G851" s="204" t="str">
        <f t="shared" si="445"/>
        <v xml:space="preserve"> </v>
      </c>
      <c r="H851" s="204" t="str">
        <f t="shared" si="445"/>
        <v xml:space="preserve"> </v>
      </c>
      <c r="I851" s="204" t="str">
        <f t="shared" si="445"/>
        <v xml:space="preserve"> </v>
      </c>
      <c r="J851" s="204" t="str">
        <f t="shared" si="445"/>
        <v xml:space="preserve"> </v>
      </c>
      <c r="K851" s="204" t="str">
        <f t="shared" si="445"/>
        <v xml:space="preserve"> </v>
      </c>
      <c r="L851" s="204" t="str">
        <f t="shared" si="445"/>
        <v xml:space="preserve"> </v>
      </c>
      <c r="M851" s="204" t="str">
        <f t="shared" si="445"/>
        <v xml:space="preserve"> </v>
      </c>
      <c r="N851" s="204" t="str">
        <f t="shared" si="445"/>
        <v xml:space="preserve"> </v>
      </c>
      <c r="O851" s="204" t="str">
        <f t="shared" si="445"/>
        <v xml:space="preserve"> </v>
      </c>
      <c r="P851" s="204" t="str">
        <f t="shared" si="445"/>
        <v xml:space="preserve"> </v>
      </c>
      <c r="Q851" s="204" t="str">
        <f t="shared" si="445"/>
        <v xml:space="preserve"> </v>
      </c>
      <c r="R851" s="204" t="str">
        <f t="shared" si="445"/>
        <v xml:space="preserve"> </v>
      </c>
      <c r="S851" s="204" t="str">
        <f t="shared" si="445"/>
        <v xml:space="preserve"> </v>
      </c>
      <c r="T851" s="204" t="str">
        <f t="shared" ref="T851:AG851" si="446">IF(COUNTIF(T846:T850,"C")=5,"C",IF(COUNTIF(T846:T850,"C")&gt;0,"P"," "))</f>
        <v xml:space="preserve"> </v>
      </c>
      <c r="U851" s="204" t="str">
        <f t="shared" si="446"/>
        <v xml:space="preserve"> </v>
      </c>
      <c r="V851" s="204" t="str">
        <f t="shared" si="446"/>
        <v xml:space="preserve"> </v>
      </c>
      <c r="W851" s="204" t="str">
        <f t="shared" si="446"/>
        <v xml:space="preserve"> </v>
      </c>
      <c r="X851" s="204" t="str">
        <f t="shared" si="446"/>
        <v xml:space="preserve"> </v>
      </c>
      <c r="Y851" s="204" t="str">
        <f t="shared" si="446"/>
        <v xml:space="preserve"> </v>
      </c>
      <c r="Z851" s="204" t="str">
        <f t="shared" si="446"/>
        <v xml:space="preserve"> </v>
      </c>
      <c r="AA851" s="204" t="str">
        <f t="shared" si="446"/>
        <v xml:space="preserve"> </v>
      </c>
      <c r="AB851" s="204" t="str">
        <f t="shared" si="446"/>
        <v xml:space="preserve"> </v>
      </c>
      <c r="AC851" s="204" t="str">
        <f t="shared" si="446"/>
        <v xml:space="preserve"> </v>
      </c>
      <c r="AD851" s="204" t="str">
        <f t="shared" si="446"/>
        <v xml:space="preserve"> </v>
      </c>
      <c r="AE851" s="204" t="str">
        <f t="shared" si="446"/>
        <v xml:space="preserve"> </v>
      </c>
      <c r="AF851" s="204" t="str">
        <f t="shared" si="446"/>
        <v xml:space="preserve"> </v>
      </c>
      <c r="AG851" s="204" t="str">
        <f t="shared" si="446"/>
        <v xml:space="preserve"> </v>
      </c>
    </row>
    <row r="852" spans="1:33" ht="15">
      <c r="A852"/>
      <c r="B852" s="120" t="s">
        <v>799</v>
      </c>
      <c r="C852" s="121"/>
      <c r="D852" s="573" t="s">
        <v>800</v>
      </c>
      <c r="E852" s="573"/>
      <c r="F852" s="573"/>
      <c r="G852" s="573"/>
      <c r="H852" s="573"/>
      <c r="I852" s="573"/>
      <c r="J852" s="573"/>
      <c r="K852" s="573"/>
      <c r="L852" s="573"/>
      <c r="M852" s="573"/>
      <c r="N852" s="573"/>
      <c r="O852" s="573"/>
      <c r="P852" s="573"/>
      <c r="Q852" s="573"/>
      <c r="R852" s="573"/>
      <c r="S852" s="573"/>
      <c r="T852" s="574"/>
      <c r="U852" s="574"/>
      <c r="V852" s="574"/>
      <c r="W852" s="574"/>
      <c r="X852" s="574"/>
      <c r="Y852" s="574"/>
      <c r="Z852" s="574"/>
      <c r="AA852" s="574"/>
      <c r="AB852" s="574"/>
      <c r="AC852" s="574"/>
      <c r="AD852" s="574"/>
      <c r="AE852" s="574"/>
      <c r="AF852" s="574"/>
      <c r="AG852" s="574"/>
    </row>
    <row r="853" spans="1:33">
      <c r="A853"/>
      <c r="B853" s="61">
        <v>1</v>
      </c>
      <c r="C853" s="133" t="s">
        <v>1154</v>
      </c>
      <c r="D853" s="137"/>
      <c r="E853" s="137"/>
      <c r="F853" s="137"/>
      <c r="G853" s="137"/>
      <c r="H853" s="137"/>
      <c r="I853" s="137"/>
      <c r="J853" s="137"/>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37"/>
    </row>
    <row r="854" spans="1:33">
      <c r="A854" s="1"/>
      <c r="B854" s="61">
        <v>2</v>
      </c>
      <c r="C854" s="133" t="s">
        <v>1155</v>
      </c>
      <c r="D854" s="137"/>
      <c r="E854" s="137"/>
      <c r="F854" s="137"/>
      <c r="G854" s="137"/>
      <c r="H854" s="137"/>
      <c r="I854" s="137"/>
      <c r="J854" s="137"/>
      <c r="K854" s="137"/>
      <c r="L854" s="137"/>
      <c r="M854" s="137"/>
      <c r="N854" s="137"/>
      <c r="O854" s="137"/>
      <c r="P854" s="137"/>
      <c r="Q854" s="137"/>
      <c r="R854" s="137"/>
      <c r="S854" s="137"/>
      <c r="T854" s="137"/>
      <c r="U854" s="137"/>
      <c r="V854" s="137"/>
      <c r="W854" s="137"/>
      <c r="X854" s="137"/>
      <c r="Y854" s="137"/>
      <c r="Z854" s="137"/>
      <c r="AA854" s="137"/>
      <c r="AB854" s="137"/>
      <c r="AC854" s="137"/>
      <c r="AD854" s="137"/>
      <c r="AE854" s="137"/>
      <c r="AF854" s="137"/>
      <c r="AG854" s="137"/>
    </row>
    <row r="855" spans="1:33">
      <c r="A855" s="1"/>
      <c r="B855" s="61">
        <v>3</v>
      </c>
      <c r="C855" s="133" t="s">
        <v>1122</v>
      </c>
      <c r="D855" s="137"/>
      <c r="E855" s="137"/>
      <c r="F855" s="137"/>
      <c r="G855" s="137"/>
      <c r="H855" s="137"/>
      <c r="I855" s="137"/>
      <c r="J855" s="137"/>
      <c r="K855" s="137"/>
      <c r="L855" s="137"/>
      <c r="M855" s="137"/>
      <c r="N855" s="137"/>
      <c r="O855" s="137"/>
      <c r="P855" s="137"/>
      <c r="Q855" s="137"/>
      <c r="R855" s="137"/>
      <c r="S855" s="137"/>
      <c r="T855" s="137"/>
      <c r="U855" s="137"/>
      <c r="V855" s="137"/>
      <c r="W855" s="137"/>
      <c r="X855" s="137"/>
      <c r="Y855" s="137"/>
      <c r="Z855" s="137"/>
      <c r="AA855" s="137"/>
      <c r="AB855" s="137"/>
      <c r="AC855" s="137"/>
      <c r="AD855" s="137"/>
      <c r="AE855" s="137"/>
      <c r="AF855" s="137"/>
      <c r="AG855" s="137"/>
    </row>
    <row r="856" spans="1:33">
      <c r="A856" s="1"/>
      <c r="B856" s="61">
        <v>4</v>
      </c>
      <c r="C856" s="133" t="s">
        <v>1123</v>
      </c>
      <c r="D856" s="137"/>
      <c r="E856" s="137"/>
      <c r="F856" s="137"/>
      <c r="G856" s="137"/>
      <c r="H856" s="137"/>
      <c r="I856" s="137"/>
      <c r="J856" s="137"/>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row>
    <row r="857" spans="1:33" ht="13.5" thickBot="1">
      <c r="A857" s="1"/>
      <c r="B857" s="61">
        <v>5</v>
      </c>
      <c r="C857" s="133" t="s">
        <v>1156</v>
      </c>
      <c r="D857" s="137"/>
      <c r="E857" s="137"/>
      <c r="F857" s="137"/>
      <c r="G857" s="137"/>
      <c r="H857" s="137"/>
      <c r="I857" s="137"/>
      <c r="J857" s="137"/>
      <c r="K857" s="137"/>
      <c r="L857" s="137"/>
      <c r="M857" s="137"/>
      <c r="N857" s="137"/>
      <c r="O857" s="137"/>
      <c r="P857" s="137"/>
      <c r="Q857" s="137"/>
      <c r="R857" s="137"/>
      <c r="S857" s="137"/>
      <c r="T857" s="137"/>
      <c r="U857" s="137"/>
      <c r="V857" s="137"/>
      <c r="W857" s="137"/>
      <c r="X857" s="137"/>
      <c r="Y857" s="137"/>
      <c r="Z857" s="137"/>
      <c r="AA857" s="137"/>
      <c r="AB857" s="137"/>
      <c r="AC857" s="137"/>
      <c r="AD857" s="137"/>
      <c r="AE857" s="137"/>
      <c r="AF857" s="137"/>
      <c r="AG857" s="137"/>
    </row>
    <row r="858" spans="1:33" ht="13.5" thickBot="1">
      <c r="A858" s="1"/>
      <c r="B858" s="117"/>
      <c r="C858" s="44" t="s">
        <v>117</v>
      </c>
      <c r="D858" s="204" t="str">
        <f>IF(COUNTIF(D853:D857,"C")=5,"C",IF(COUNTIF(D853:D857,"C")&gt;0,"P"," "))</f>
        <v xml:space="preserve"> </v>
      </c>
      <c r="E858" s="204" t="str">
        <f>IF(COUNTIF(E853:E857,"C")=5,"C",IF(COUNTIF(E853:E857,"C")&gt;0,"P"," "))</f>
        <v xml:space="preserve"> </v>
      </c>
      <c r="F858" s="204" t="str">
        <f t="shared" ref="F858:S858" si="447">IF(COUNTIF(F853:F857,"C")=5,"C",IF(COUNTIF(F853:F857,"C")&gt;0,"P"," "))</f>
        <v xml:space="preserve"> </v>
      </c>
      <c r="G858" s="204" t="str">
        <f t="shared" si="447"/>
        <v xml:space="preserve"> </v>
      </c>
      <c r="H858" s="204" t="str">
        <f t="shared" si="447"/>
        <v xml:space="preserve"> </v>
      </c>
      <c r="I858" s="204" t="str">
        <f t="shared" si="447"/>
        <v xml:space="preserve"> </v>
      </c>
      <c r="J858" s="204" t="str">
        <f t="shared" si="447"/>
        <v xml:space="preserve"> </v>
      </c>
      <c r="K858" s="204" t="str">
        <f t="shared" si="447"/>
        <v xml:space="preserve"> </v>
      </c>
      <c r="L858" s="204" t="str">
        <f t="shared" si="447"/>
        <v xml:space="preserve"> </v>
      </c>
      <c r="M858" s="204" t="str">
        <f t="shared" si="447"/>
        <v xml:space="preserve"> </v>
      </c>
      <c r="N858" s="204" t="str">
        <f t="shared" si="447"/>
        <v xml:space="preserve"> </v>
      </c>
      <c r="O858" s="204" t="str">
        <f t="shared" si="447"/>
        <v xml:space="preserve"> </v>
      </c>
      <c r="P858" s="204" t="str">
        <f t="shared" si="447"/>
        <v xml:space="preserve"> </v>
      </c>
      <c r="Q858" s="204" t="str">
        <f t="shared" si="447"/>
        <v xml:space="preserve"> </v>
      </c>
      <c r="R858" s="204" t="str">
        <f t="shared" si="447"/>
        <v xml:space="preserve"> </v>
      </c>
      <c r="S858" s="204" t="str">
        <f t="shared" si="447"/>
        <v xml:space="preserve"> </v>
      </c>
      <c r="T858" s="204" t="str">
        <f t="shared" ref="T858:AG858" si="448">IF(COUNTIF(T853:T857,"C")=5,"C",IF(COUNTIF(T853:T857,"C")&gt;0,"P"," "))</f>
        <v xml:space="preserve"> </v>
      </c>
      <c r="U858" s="204" t="str">
        <f t="shared" si="448"/>
        <v xml:space="preserve"> </v>
      </c>
      <c r="V858" s="204" t="str">
        <f t="shared" si="448"/>
        <v xml:space="preserve"> </v>
      </c>
      <c r="W858" s="204" t="str">
        <f t="shared" si="448"/>
        <v xml:space="preserve"> </v>
      </c>
      <c r="X858" s="204" t="str">
        <f t="shared" si="448"/>
        <v xml:space="preserve"> </v>
      </c>
      <c r="Y858" s="204" t="str">
        <f t="shared" si="448"/>
        <v xml:space="preserve"> </v>
      </c>
      <c r="Z858" s="204" t="str">
        <f t="shared" si="448"/>
        <v xml:space="preserve"> </v>
      </c>
      <c r="AA858" s="204" t="str">
        <f t="shared" si="448"/>
        <v xml:space="preserve"> </v>
      </c>
      <c r="AB858" s="204" t="str">
        <f t="shared" si="448"/>
        <v xml:space="preserve"> </v>
      </c>
      <c r="AC858" s="204" t="str">
        <f t="shared" si="448"/>
        <v xml:space="preserve"> </v>
      </c>
      <c r="AD858" s="204" t="str">
        <f t="shared" si="448"/>
        <v xml:space="preserve"> </v>
      </c>
      <c r="AE858" s="204" t="str">
        <f t="shared" si="448"/>
        <v xml:space="preserve"> </v>
      </c>
      <c r="AF858" s="204" t="str">
        <f t="shared" si="448"/>
        <v xml:space="preserve"> </v>
      </c>
      <c r="AG858" s="204" t="str">
        <f t="shared" si="448"/>
        <v xml:space="preserve"> </v>
      </c>
    </row>
    <row r="859" spans="1:33" ht="15">
      <c r="A859"/>
      <c r="B859" s="120" t="s">
        <v>806</v>
      </c>
      <c r="C859" s="121"/>
      <c r="D859" s="573" t="s">
        <v>807</v>
      </c>
      <c r="E859" s="573"/>
      <c r="F859" s="573"/>
      <c r="G859" s="573"/>
      <c r="H859" s="573"/>
      <c r="I859" s="573"/>
      <c r="J859" s="573"/>
      <c r="K859" s="573"/>
      <c r="L859" s="573"/>
      <c r="M859" s="573"/>
      <c r="N859" s="573"/>
      <c r="O859" s="573"/>
      <c r="P859" s="573"/>
      <c r="Q859" s="573"/>
      <c r="R859" s="573"/>
      <c r="S859" s="573"/>
      <c r="T859" s="574"/>
      <c r="U859" s="574"/>
      <c r="V859" s="574"/>
      <c r="W859" s="574"/>
      <c r="X859" s="574"/>
      <c r="Y859" s="574"/>
      <c r="Z859" s="574"/>
      <c r="AA859" s="574"/>
      <c r="AB859" s="574"/>
      <c r="AC859" s="574"/>
      <c r="AD859" s="574"/>
      <c r="AE859" s="574"/>
      <c r="AF859" s="574"/>
      <c r="AG859" s="574"/>
    </row>
    <row r="860" spans="1:33">
      <c r="A860"/>
      <c r="B860" s="61">
        <v>1</v>
      </c>
      <c r="C860" s="133" t="s">
        <v>1157</v>
      </c>
      <c r="D860" s="137"/>
      <c r="E860" s="137"/>
      <c r="F860" s="137"/>
      <c r="G860" s="137"/>
      <c r="H860" s="137"/>
      <c r="I860" s="137"/>
      <c r="J860" s="137"/>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137"/>
      <c r="AG860" s="137"/>
    </row>
    <row r="861" spans="1:33">
      <c r="A861" s="1"/>
      <c r="B861" s="61">
        <v>2</v>
      </c>
      <c r="C861" s="133" t="s">
        <v>1158</v>
      </c>
      <c r="D861" s="137"/>
      <c r="E861" s="137"/>
      <c r="F861" s="137"/>
      <c r="G861" s="137"/>
      <c r="H861" s="137"/>
      <c r="I861" s="137"/>
      <c r="J861" s="137"/>
      <c r="K861" s="137"/>
      <c r="L861" s="137"/>
      <c r="M861" s="137"/>
      <c r="N861" s="137"/>
      <c r="O861" s="137"/>
      <c r="P861" s="137"/>
      <c r="Q861" s="137"/>
      <c r="R861" s="137"/>
      <c r="S861" s="137"/>
      <c r="T861" s="137"/>
      <c r="U861" s="137"/>
      <c r="V861" s="137"/>
      <c r="W861" s="137"/>
      <c r="X861" s="137"/>
      <c r="Y861" s="137"/>
      <c r="Z861" s="137"/>
      <c r="AA861" s="137"/>
      <c r="AB861" s="137"/>
      <c r="AC861" s="137"/>
      <c r="AD861" s="137"/>
      <c r="AE861" s="137"/>
      <c r="AF861" s="137"/>
      <c r="AG861" s="137"/>
    </row>
    <row r="862" spans="1:33">
      <c r="A862" s="1"/>
      <c r="B862" s="61">
        <v>3</v>
      </c>
      <c r="C862" s="133" t="s">
        <v>1159</v>
      </c>
      <c r="D862" s="137"/>
      <c r="E862" s="137"/>
      <c r="F862" s="137"/>
      <c r="G862" s="137"/>
      <c r="H862" s="137"/>
      <c r="I862" s="137"/>
      <c r="J862" s="137"/>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37"/>
    </row>
    <row r="863" spans="1:33">
      <c r="A863" s="1"/>
      <c r="B863" s="61">
        <v>4</v>
      </c>
      <c r="C863" s="133" t="s">
        <v>1124</v>
      </c>
      <c r="D863" s="137"/>
      <c r="E863" s="137"/>
      <c r="F863" s="137"/>
      <c r="G863" s="137"/>
      <c r="H863" s="137"/>
      <c r="I863" s="137"/>
      <c r="J863" s="137"/>
      <c r="K863" s="137"/>
      <c r="L863" s="137"/>
      <c r="M863" s="137"/>
      <c r="N863" s="137"/>
      <c r="O863" s="137"/>
      <c r="P863" s="137"/>
      <c r="Q863" s="137"/>
      <c r="R863" s="137"/>
      <c r="S863" s="137"/>
      <c r="T863" s="137"/>
      <c r="U863" s="137"/>
      <c r="V863" s="137"/>
      <c r="W863" s="137"/>
      <c r="X863" s="137"/>
      <c r="Y863" s="137"/>
      <c r="Z863" s="137"/>
      <c r="AA863" s="137"/>
      <c r="AB863" s="137"/>
      <c r="AC863" s="137"/>
      <c r="AD863" s="137"/>
      <c r="AE863" s="137"/>
      <c r="AF863" s="137"/>
      <c r="AG863" s="137"/>
    </row>
    <row r="864" spans="1:33" ht="13.5" thickBot="1">
      <c r="A864" s="1"/>
      <c r="B864" s="61">
        <v>5</v>
      </c>
      <c r="C864" s="133" t="s">
        <v>1160</v>
      </c>
      <c r="D864" s="137"/>
      <c r="E864" s="137"/>
      <c r="F864" s="137"/>
      <c r="G864" s="137"/>
      <c r="H864" s="137"/>
      <c r="I864" s="137"/>
      <c r="J864" s="137"/>
      <c r="K864" s="137"/>
      <c r="L864" s="137"/>
      <c r="M864" s="137"/>
      <c r="N864" s="137"/>
      <c r="O864" s="137"/>
      <c r="P864" s="137"/>
      <c r="Q864" s="137"/>
      <c r="R864" s="137"/>
      <c r="S864" s="137"/>
      <c r="T864" s="137"/>
      <c r="U864" s="137"/>
      <c r="V864" s="137"/>
      <c r="W864" s="137"/>
      <c r="X864" s="137"/>
      <c r="Y864" s="137"/>
      <c r="Z864" s="137"/>
      <c r="AA864" s="137"/>
      <c r="AB864" s="137"/>
      <c r="AC864" s="137"/>
      <c r="AD864" s="137"/>
      <c r="AE864" s="137"/>
      <c r="AF864" s="137"/>
      <c r="AG864" s="137"/>
    </row>
    <row r="865" spans="1:33" ht="13.5" thickBot="1">
      <c r="A865" s="1"/>
      <c r="B865" s="117"/>
      <c r="C865" s="44" t="s">
        <v>117</v>
      </c>
      <c r="D865" s="204" t="str">
        <f>IF(COUNTIF(D860:D864,"C")=5,"C",IF(COUNTIF(D860:D864,"C")&gt;0,"P"," "))</f>
        <v xml:space="preserve"> </v>
      </c>
      <c r="E865" s="204" t="str">
        <f>IF(COUNTIF(E860:E864,"C")=5,"C",IF(COUNTIF(E860:E864,"C")&gt;0,"P"," "))</f>
        <v xml:space="preserve"> </v>
      </c>
      <c r="F865" s="204" t="str">
        <f t="shared" ref="F865:S865" si="449">IF(COUNTIF(F860:F864,"C")=5,"C",IF(COUNTIF(F860:F864,"C")&gt;0,"P"," "))</f>
        <v xml:space="preserve"> </v>
      </c>
      <c r="G865" s="204" t="str">
        <f t="shared" si="449"/>
        <v xml:space="preserve"> </v>
      </c>
      <c r="H865" s="204" t="str">
        <f t="shared" si="449"/>
        <v xml:space="preserve"> </v>
      </c>
      <c r="I865" s="204" t="str">
        <f t="shared" si="449"/>
        <v xml:space="preserve"> </v>
      </c>
      <c r="J865" s="204" t="str">
        <f t="shared" si="449"/>
        <v xml:space="preserve"> </v>
      </c>
      <c r="K865" s="204" t="str">
        <f t="shared" si="449"/>
        <v xml:space="preserve"> </v>
      </c>
      <c r="L865" s="204" t="str">
        <f t="shared" si="449"/>
        <v xml:space="preserve"> </v>
      </c>
      <c r="M865" s="204" t="str">
        <f t="shared" si="449"/>
        <v xml:space="preserve"> </v>
      </c>
      <c r="N865" s="204" t="str">
        <f t="shared" si="449"/>
        <v xml:space="preserve"> </v>
      </c>
      <c r="O865" s="204" t="str">
        <f t="shared" si="449"/>
        <v xml:space="preserve"> </v>
      </c>
      <c r="P865" s="204" t="str">
        <f t="shared" si="449"/>
        <v xml:space="preserve"> </v>
      </c>
      <c r="Q865" s="204" t="str">
        <f t="shared" si="449"/>
        <v xml:space="preserve"> </v>
      </c>
      <c r="R865" s="204" t="str">
        <f t="shared" si="449"/>
        <v xml:space="preserve"> </v>
      </c>
      <c r="S865" s="204" t="str">
        <f t="shared" si="449"/>
        <v xml:space="preserve"> </v>
      </c>
      <c r="T865" s="204" t="str">
        <f t="shared" ref="T865:AG865" si="450">IF(COUNTIF(T860:T864,"C")=5,"C",IF(COUNTIF(T860:T864,"C")&gt;0,"P"," "))</f>
        <v xml:space="preserve"> </v>
      </c>
      <c r="U865" s="204" t="str">
        <f t="shared" si="450"/>
        <v xml:space="preserve"> </v>
      </c>
      <c r="V865" s="204" t="str">
        <f t="shared" si="450"/>
        <v xml:space="preserve"> </v>
      </c>
      <c r="W865" s="204" t="str">
        <f t="shared" si="450"/>
        <v xml:space="preserve"> </v>
      </c>
      <c r="X865" s="204" t="str">
        <f t="shared" si="450"/>
        <v xml:space="preserve"> </v>
      </c>
      <c r="Y865" s="204" t="str">
        <f t="shared" si="450"/>
        <v xml:space="preserve"> </v>
      </c>
      <c r="Z865" s="204" t="str">
        <f t="shared" si="450"/>
        <v xml:space="preserve"> </v>
      </c>
      <c r="AA865" s="204" t="str">
        <f t="shared" si="450"/>
        <v xml:space="preserve"> </v>
      </c>
      <c r="AB865" s="204" t="str">
        <f t="shared" si="450"/>
        <v xml:space="preserve"> </v>
      </c>
      <c r="AC865" s="204" t="str">
        <f t="shared" si="450"/>
        <v xml:space="preserve"> </v>
      </c>
      <c r="AD865" s="204" t="str">
        <f t="shared" si="450"/>
        <v xml:space="preserve"> </v>
      </c>
      <c r="AE865" s="204" t="str">
        <f t="shared" si="450"/>
        <v xml:space="preserve"> </v>
      </c>
      <c r="AF865" s="204" t="str">
        <f t="shared" si="450"/>
        <v xml:space="preserve"> </v>
      </c>
      <c r="AG865" s="204" t="str">
        <f t="shared" si="450"/>
        <v xml:space="preserve"> </v>
      </c>
    </row>
    <row r="866" spans="1:33" customFormat="1" ht="18">
      <c r="A866" s="566" t="s">
        <v>813</v>
      </c>
      <c r="B866" s="567"/>
      <c r="C866" s="567"/>
      <c r="D866" s="567"/>
      <c r="E866" s="567"/>
      <c r="F866" s="567"/>
      <c r="G866" s="567"/>
      <c r="H866" s="567"/>
      <c r="I866" s="567"/>
      <c r="J866" s="567"/>
      <c r="K866" s="567"/>
      <c r="L866" s="567"/>
      <c r="M866" s="567"/>
      <c r="N866" s="567"/>
      <c r="O866" s="567"/>
      <c r="P866" s="567"/>
      <c r="Q866" s="567"/>
      <c r="R866" s="567"/>
      <c r="S866" s="567"/>
      <c r="T866" s="567"/>
      <c r="U866" s="567"/>
      <c r="V866" s="567"/>
      <c r="W866" s="567"/>
      <c r="X866" s="567"/>
      <c r="Y866" s="567"/>
      <c r="Z866" s="567"/>
      <c r="AA866" s="567"/>
      <c r="AB866" s="567"/>
      <c r="AC866" s="567"/>
      <c r="AD866" s="567"/>
      <c r="AE866" s="567"/>
      <c r="AF866" s="567"/>
      <c r="AG866" s="567"/>
    </row>
    <row r="867" spans="1:33" ht="15">
      <c r="A867"/>
      <c r="B867" s="120" t="s">
        <v>814</v>
      </c>
      <c r="C867" s="121"/>
      <c r="D867" s="573" t="s">
        <v>815</v>
      </c>
      <c r="E867" s="573"/>
      <c r="F867" s="573"/>
      <c r="G867" s="573"/>
      <c r="H867" s="573"/>
      <c r="I867" s="573"/>
      <c r="J867" s="573"/>
      <c r="K867" s="573"/>
      <c r="L867" s="573"/>
      <c r="M867" s="573"/>
      <c r="N867" s="573"/>
      <c r="O867" s="573"/>
      <c r="P867" s="573"/>
      <c r="Q867" s="573"/>
      <c r="R867" s="573"/>
      <c r="S867" s="573"/>
      <c r="T867" s="574"/>
      <c r="U867" s="574"/>
      <c r="V867" s="574"/>
      <c r="W867" s="574"/>
      <c r="X867" s="574"/>
      <c r="Y867" s="574"/>
      <c r="Z867" s="574"/>
      <c r="AA867" s="574"/>
      <c r="AB867" s="574"/>
      <c r="AC867" s="574"/>
      <c r="AD867" s="574"/>
      <c r="AE867" s="574"/>
      <c r="AF867" s="574"/>
      <c r="AG867" s="574"/>
    </row>
    <row r="868" spans="1:33">
      <c r="A868"/>
      <c r="B868" s="61">
        <v>1</v>
      </c>
      <c r="C868" s="216" t="s">
        <v>794</v>
      </c>
      <c r="D868" s="137"/>
      <c r="E868" s="137"/>
      <c r="F868" s="137"/>
      <c r="G868" s="137"/>
      <c r="H868" s="137"/>
      <c r="I868" s="137"/>
      <c r="J868" s="137"/>
      <c r="K868" s="137"/>
      <c r="L868" s="137"/>
      <c r="M868" s="137"/>
      <c r="N868" s="137"/>
      <c r="O868" s="137"/>
      <c r="P868" s="137"/>
      <c r="Q868" s="137"/>
      <c r="R868" s="137"/>
      <c r="S868" s="137"/>
      <c r="T868" s="137"/>
      <c r="U868" s="137"/>
      <c r="V868" s="137"/>
      <c r="W868" s="137"/>
      <c r="X868" s="137"/>
      <c r="Y868" s="137"/>
      <c r="Z868" s="137"/>
      <c r="AA868" s="137"/>
      <c r="AB868" s="137"/>
      <c r="AC868" s="137"/>
      <c r="AD868" s="137"/>
      <c r="AE868" s="137"/>
      <c r="AF868" s="137"/>
      <c r="AG868" s="137"/>
    </row>
    <row r="869" spans="1:33">
      <c r="A869" s="1"/>
      <c r="B869" s="61">
        <v>2</v>
      </c>
      <c r="C869" s="217" t="s">
        <v>795</v>
      </c>
      <c r="D869" s="137"/>
      <c r="E869" s="137"/>
      <c r="F869" s="137"/>
      <c r="G869" s="137"/>
      <c r="H869" s="137"/>
      <c r="I869" s="137"/>
      <c r="J869" s="137"/>
      <c r="K869" s="137"/>
      <c r="L869" s="137"/>
      <c r="M869" s="137"/>
      <c r="N869" s="137"/>
      <c r="O869" s="137"/>
      <c r="P869" s="137"/>
      <c r="Q869" s="137"/>
      <c r="R869" s="137"/>
      <c r="S869" s="137"/>
      <c r="T869" s="137"/>
      <c r="U869" s="137"/>
      <c r="V869" s="137"/>
      <c r="W869" s="137"/>
      <c r="X869" s="137"/>
      <c r="Y869" s="137"/>
      <c r="Z869" s="137"/>
      <c r="AA869" s="137"/>
      <c r="AB869" s="137"/>
      <c r="AC869" s="137"/>
      <c r="AD869" s="137"/>
      <c r="AE869" s="137"/>
      <c r="AF869" s="137"/>
      <c r="AG869" s="137"/>
    </row>
    <row r="870" spans="1:33">
      <c r="A870" s="1"/>
      <c r="B870" s="61">
        <v>3</v>
      </c>
      <c r="C870" s="217" t="s">
        <v>796</v>
      </c>
      <c r="D870" s="137"/>
      <c r="E870" s="137"/>
      <c r="F870" s="137"/>
      <c r="G870" s="137"/>
      <c r="H870" s="137"/>
      <c r="I870" s="137"/>
      <c r="J870" s="137"/>
      <c r="K870" s="137"/>
      <c r="L870" s="137"/>
      <c r="M870" s="137"/>
      <c r="N870" s="137"/>
      <c r="O870" s="137"/>
      <c r="P870" s="137"/>
      <c r="Q870" s="137"/>
      <c r="R870" s="137"/>
      <c r="S870" s="137"/>
      <c r="T870" s="137"/>
      <c r="U870" s="137"/>
      <c r="V870" s="137"/>
      <c r="W870" s="137"/>
      <c r="X870" s="137"/>
      <c r="Y870" s="137"/>
      <c r="Z870" s="137"/>
      <c r="AA870" s="137"/>
      <c r="AB870" s="137"/>
      <c r="AC870" s="137"/>
      <c r="AD870" s="137"/>
      <c r="AE870" s="137"/>
      <c r="AF870" s="137"/>
      <c r="AG870" s="137"/>
    </row>
    <row r="871" spans="1:33">
      <c r="A871" s="1"/>
      <c r="B871" s="61">
        <v>4</v>
      </c>
      <c r="C871" s="217" t="s">
        <v>797</v>
      </c>
      <c r="D871" s="137"/>
      <c r="E871" s="137"/>
      <c r="F871" s="137"/>
      <c r="G871" s="137"/>
      <c r="H871" s="137"/>
      <c r="I871" s="137"/>
      <c r="J871" s="137"/>
      <c r="K871" s="137"/>
      <c r="L871" s="137"/>
      <c r="M871" s="137"/>
      <c r="N871" s="137"/>
      <c r="O871" s="137"/>
      <c r="P871" s="137"/>
      <c r="Q871" s="137"/>
      <c r="R871" s="137"/>
      <c r="S871" s="137"/>
      <c r="T871" s="137"/>
      <c r="U871" s="137"/>
      <c r="V871" s="137"/>
      <c r="W871" s="137"/>
      <c r="X871" s="137"/>
      <c r="Y871" s="137"/>
      <c r="Z871" s="137"/>
      <c r="AA871" s="137"/>
      <c r="AB871" s="137"/>
      <c r="AC871" s="137"/>
      <c r="AD871" s="137"/>
      <c r="AE871" s="137"/>
      <c r="AF871" s="137"/>
      <c r="AG871" s="137"/>
    </row>
    <row r="872" spans="1:33" ht="13.5" thickBot="1">
      <c r="A872" s="1"/>
      <c r="B872" s="61">
        <v>5</v>
      </c>
      <c r="C872" s="218" t="s">
        <v>798</v>
      </c>
      <c r="D872" s="137"/>
      <c r="E872" s="137"/>
      <c r="F872" s="137"/>
      <c r="G872" s="137"/>
      <c r="H872" s="137"/>
      <c r="I872" s="137"/>
      <c r="J872" s="137"/>
      <c r="K872" s="137"/>
      <c r="L872" s="137"/>
      <c r="M872" s="137"/>
      <c r="N872" s="137"/>
      <c r="O872" s="137"/>
      <c r="P872" s="137"/>
      <c r="Q872" s="137"/>
      <c r="R872" s="137"/>
      <c r="S872" s="137"/>
      <c r="T872" s="137"/>
      <c r="U872" s="137"/>
      <c r="V872" s="137"/>
      <c r="W872" s="137"/>
      <c r="X872" s="137"/>
      <c r="Y872" s="137"/>
      <c r="Z872" s="137"/>
      <c r="AA872" s="137"/>
      <c r="AB872" s="137"/>
      <c r="AC872" s="137"/>
      <c r="AD872" s="137"/>
      <c r="AE872" s="137"/>
      <c r="AF872" s="137"/>
      <c r="AG872" s="137"/>
    </row>
    <row r="873" spans="1:33" ht="13.5" thickBot="1">
      <c r="A873" s="1"/>
      <c r="B873" s="117"/>
      <c r="C873" s="44" t="s">
        <v>117</v>
      </c>
      <c r="D873" s="204" t="str">
        <f>IF(COUNTIF(D868:D872,"C")=5,"C",IF(COUNTIF(D868:D872,"C")&gt;0,"P"," "))</f>
        <v xml:space="preserve"> </v>
      </c>
      <c r="E873" s="204" t="str">
        <f>IF(COUNTIF(E868:E872,"C")=5,"C",IF(COUNTIF(E868:E872,"C")&gt;0,"P"," "))</f>
        <v xml:space="preserve"> </v>
      </c>
      <c r="F873" s="204" t="str">
        <f t="shared" ref="F873:S873" si="451">IF(COUNTIF(F868:F872,"C")=5,"C",IF(COUNTIF(F868:F872,"C")&gt;0,"P"," "))</f>
        <v xml:space="preserve"> </v>
      </c>
      <c r="G873" s="204" t="str">
        <f t="shared" si="451"/>
        <v xml:space="preserve"> </v>
      </c>
      <c r="H873" s="204" t="str">
        <f t="shared" si="451"/>
        <v xml:space="preserve"> </v>
      </c>
      <c r="I873" s="204" t="str">
        <f t="shared" si="451"/>
        <v xml:space="preserve"> </v>
      </c>
      <c r="J873" s="204" t="str">
        <f t="shared" si="451"/>
        <v xml:space="preserve"> </v>
      </c>
      <c r="K873" s="204" t="str">
        <f t="shared" si="451"/>
        <v xml:space="preserve"> </v>
      </c>
      <c r="L873" s="204" t="str">
        <f t="shared" si="451"/>
        <v xml:space="preserve"> </v>
      </c>
      <c r="M873" s="204" t="str">
        <f t="shared" si="451"/>
        <v xml:space="preserve"> </v>
      </c>
      <c r="N873" s="204" t="str">
        <f t="shared" si="451"/>
        <v xml:space="preserve"> </v>
      </c>
      <c r="O873" s="204" t="str">
        <f t="shared" si="451"/>
        <v xml:space="preserve"> </v>
      </c>
      <c r="P873" s="204" t="str">
        <f t="shared" si="451"/>
        <v xml:space="preserve"> </v>
      </c>
      <c r="Q873" s="204" t="str">
        <f t="shared" si="451"/>
        <v xml:space="preserve"> </v>
      </c>
      <c r="R873" s="204" t="str">
        <f t="shared" si="451"/>
        <v xml:space="preserve"> </v>
      </c>
      <c r="S873" s="204" t="str">
        <f t="shared" si="451"/>
        <v xml:space="preserve"> </v>
      </c>
      <c r="T873" s="204" t="str">
        <f t="shared" ref="T873:AG873" si="452">IF(COUNTIF(T868:T872,"C")=5,"C",IF(COUNTIF(T868:T872,"C")&gt;0,"P"," "))</f>
        <v xml:space="preserve"> </v>
      </c>
      <c r="U873" s="204" t="str">
        <f t="shared" si="452"/>
        <v xml:space="preserve"> </v>
      </c>
      <c r="V873" s="204" t="str">
        <f t="shared" si="452"/>
        <v xml:space="preserve"> </v>
      </c>
      <c r="W873" s="204" t="str">
        <f t="shared" si="452"/>
        <v xml:space="preserve"> </v>
      </c>
      <c r="X873" s="204" t="str">
        <f t="shared" si="452"/>
        <v xml:space="preserve"> </v>
      </c>
      <c r="Y873" s="204" t="str">
        <f t="shared" si="452"/>
        <v xml:space="preserve"> </v>
      </c>
      <c r="Z873" s="204" t="str">
        <f t="shared" si="452"/>
        <v xml:space="preserve"> </v>
      </c>
      <c r="AA873" s="204" t="str">
        <f t="shared" si="452"/>
        <v xml:space="preserve"> </v>
      </c>
      <c r="AB873" s="204" t="str">
        <f t="shared" si="452"/>
        <v xml:space="preserve"> </v>
      </c>
      <c r="AC873" s="204" t="str">
        <f t="shared" si="452"/>
        <v xml:space="preserve"> </v>
      </c>
      <c r="AD873" s="204" t="str">
        <f t="shared" si="452"/>
        <v xml:space="preserve"> </v>
      </c>
      <c r="AE873" s="204" t="str">
        <f t="shared" si="452"/>
        <v xml:space="preserve"> </v>
      </c>
      <c r="AF873" s="204" t="str">
        <f t="shared" si="452"/>
        <v xml:space="preserve"> </v>
      </c>
      <c r="AG873" s="204" t="str">
        <f t="shared" si="452"/>
        <v xml:space="preserve"> </v>
      </c>
    </row>
    <row r="874" spans="1:33" ht="15">
      <c r="A874"/>
      <c r="B874" s="120" t="s">
        <v>816</v>
      </c>
      <c r="C874" s="121"/>
      <c r="D874" s="573" t="s">
        <v>817</v>
      </c>
      <c r="E874" s="573"/>
      <c r="F874" s="573"/>
      <c r="G874" s="573"/>
      <c r="H874" s="573"/>
      <c r="I874" s="573"/>
      <c r="J874" s="573"/>
      <c r="K874" s="573"/>
      <c r="L874" s="573"/>
      <c r="M874" s="573"/>
      <c r="N874" s="573"/>
      <c r="O874" s="573"/>
      <c r="P874" s="573"/>
      <c r="Q874" s="573"/>
      <c r="R874" s="573"/>
      <c r="S874" s="573"/>
      <c r="T874" s="574"/>
      <c r="U874" s="574"/>
      <c r="V874" s="574"/>
      <c r="W874" s="574"/>
      <c r="X874" s="574"/>
      <c r="Y874" s="574"/>
      <c r="Z874" s="574"/>
      <c r="AA874" s="574"/>
      <c r="AB874" s="574"/>
      <c r="AC874" s="574"/>
      <c r="AD874" s="574"/>
      <c r="AE874" s="574"/>
      <c r="AF874" s="574"/>
      <c r="AG874" s="574"/>
    </row>
    <row r="875" spans="1:33">
      <c r="A875"/>
      <c r="B875" s="61">
        <v>1</v>
      </c>
      <c r="C875" s="216" t="s">
        <v>801</v>
      </c>
      <c r="D875" s="137"/>
      <c r="E875" s="137"/>
      <c r="F875" s="137"/>
      <c r="G875" s="137"/>
      <c r="H875" s="137"/>
      <c r="I875" s="137"/>
      <c r="J875" s="137"/>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137"/>
      <c r="AG875" s="137"/>
    </row>
    <row r="876" spans="1:33">
      <c r="A876" s="1"/>
      <c r="B876" s="61">
        <v>2</v>
      </c>
      <c r="C876" s="217" t="s">
        <v>802</v>
      </c>
      <c r="D876" s="137"/>
      <c r="E876" s="137"/>
      <c r="F876" s="137"/>
      <c r="G876" s="137"/>
      <c r="H876" s="137"/>
      <c r="I876" s="137"/>
      <c r="J876" s="137"/>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37"/>
    </row>
    <row r="877" spans="1:33">
      <c r="A877" s="1"/>
      <c r="B877" s="61">
        <v>3</v>
      </c>
      <c r="C877" s="217" t="s">
        <v>803</v>
      </c>
      <c r="D877" s="137"/>
      <c r="E877" s="137"/>
      <c r="F877" s="137"/>
      <c r="G877" s="137"/>
      <c r="H877" s="137"/>
      <c r="I877" s="137"/>
      <c r="J877" s="137"/>
      <c r="K877" s="137"/>
      <c r="L877" s="137"/>
      <c r="M877" s="137"/>
      <c r="N877" s="137"/>
      <c r="O877" s="137"/>
      <c r="P877" s="137"/>
      <c r="Q877" s="137"/>
      <c r="R877" s="137"/>
      <c r="S877" s="137"/>
      <c r="T877" s="137"/>
      <c r="U877" s="137"/>
      <c r="V877" s="137"/>
      <c r="W877" s="137"/>
      <c r="X877" s="137"/>
      <c r="Y877" s="137"/>
      <c r="Z877" s="137"/>
      <c r="AA877" s="137"/>
      <c r="AB877" s="137"/>
      <c r="AC877" s="137"/>
      <c r="AD877" s="137"/>
      <c r="AE877" s="137"/>
      <c r="AF877" s="137"/>
      <c r="AG877" s="137"/>
    </row>
    <row r="878" spans="1:33">
      <c r="A878" s="1"/>
      <c r="B878" s="61">
        <v>4</v>
      </c>
      <c r="C878" s="217" t="s">
        <v>804</v>
      </c>
      <c r="D878" s="137"/>
      <c r="E878" s="137"/>
      <c r="F878" s="137"/>
      <c r="G878" s="137"/>
      <c r="H878" s="137"/>
      <c r="I878" s="137"/>
      <c r="J878" s="137"/>
      <c r="K878" s="137"/>
      <c r="L878" s="137"/>
      <c r="M878" s="137"/>
      <c r="N878" s="137"/>
      <c r="O878" s="137"/>
      <c r="P878" s="137"/>
      <c r="Q878" s="137"/>
      <c r="R878" s="137"/>
      <c r="S878" s="137"/>
      <c r="T878" s="137"/>
      <c r="U878" s="137"/>
      <c r="V878" s="137"/>
      <c r="W878" s="137"/>
      <c r="X878" s="137"/>
      <c r="Y878" s="137"/>
      <c r="Z878" s="137"/>
      <c r="AA878" s="137"/>
      <c r="AB878" s="137"/>
      <c r="AC878" s="137"/>
      <c r="AD878" s="137"/>
      <c r="AE878" s="137"/>
      <c r="AF878" s="137"/>
      <c r="AG878" s="137"/>
    </row>
    <row r="879" spans="1:33" ht="13.5" thickBot="1">
      <c r="A879" s="1"/>
      <c r="B879" s="61">
        <v>5</v>
      </c>
      <c r="C879" s="218" t="s">
        <v>805</v>
      </c>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37"/>
    </row>
    <row r="880" spans="1:33" ht="13.5" thickBot="1">
      <c r="A880" s="1"/>
      <c r="B880" s="117"/>
      <c r="C880" s="44" t="s">
        <v>117</v>
      </c>
      <c r="D880" s="204" t="str">
        <f>IF(COUNTIF(D875:D879,"C")=5,"C",IF(COUNTIF(D875:D879,"C")&gt;0,"P"," "))</f>
        <v xml:space="preserve"> </v>
      </c>
      <c r="E880" s="204" t="str">
        <f>IF(COUNTIF(E875:E879,"C")=5,"C",IF(COUNTIF(E875:E879,"C")&gt;0,"P"," "))</f>
        <v xml:space="preserve"> </v>
      </c>
      <c r="F880" s="204" t="str">
        <f t="shared" ref="F880:S880" si="453">IF(COUNTIF(F875:F879,"C")=5,"C",IF(COUNTIF(F875:F879,"C")&gt;0,"P"," "))</f>
        <v xml:space="preserve"> </v>
      </c>
      <c r="G880" s="204" t="str">
        <f t="shared" si="453"/>
        <v xml:space="preserve"> </v>
      </c>
      <c r="H880" s="204" t="str">
        <f t="shared" si="453"/>
        <v xml:space="preserve"> </v>
      </c>
      <c r="I880" s="204" t="str">
        <f t="shared" si="453"/>
        <v xml:space="preserve"> </v>
      </c>
      <c r="J880" s="204" t="str">
        <f t="shared" si="453"/>
        <v xml:space="preserve"> </v>
      </c>
      <c r="K880" s="204" t="str">
        <f t="shared" si="453"/>
        <v xml:space="preserve"> </v>
      </c>
      <c r="L880" s="204" t="str">
        <f t="shared" si="453"/>
        <v xml:space="preserve"> </v>
      </c>
      <c r="M880" s="204" t="str">
        <f t="shared" si="453"/>
        <v xml:space="preserve"> </v>
      </c>
      <c r="N880" s="204" t="str">
        <f t="shared" si="453"/>
        <v xml:space="preserve"> </v>
      </c>
      <c r="O880" s="204" t="str">
        <f t="shared" si="453"/>
        <v xml:space="preserve"> </v>
      </c>
      <c r="P880" s="204" t="str">
        <f t="shared" si="453"/>
        <v xml:space="preserve"> </v>
      </c>
      <c r="Q880" s="204" t="str">
        <f t="shared" si="453"/>
        <v xml:space="preserve"> </v>
      </c>
      <c r="R880" s="204" t="str">
        <f t="shared" si="453"/>
        <v xml:space="preserve"> </v>
      </c>
      <c r="S880" s="204" t="str">
        <f t="shared" si="453"/>
        <v xml:space="preserve"> </v>
      </c>
      <c r="T880" s="204" t="str">
        <f t="shared" ref="T880:AG880" si="454">IF(COUNTIF(T875:T879,"C")=5,"C",IF(COUNTIF(T875:T879,"C")&gt;0,"P"," "))</f>
        <v xml:space="preserve"> </v>
      </c>
      <c r="U880" s="204" t="str">
        <f t="shared" si="454"/>
        <v xml:space="preserve"> </v>
      </c>
      <c r="V880" s="204" t="str">
        <f t="shared" si="454"/>
        <v xml:space="preserve"> </v>
      </c>
      <c r="W880" s="204" t="str">
        <f t="shared" si="454"/>
        <v xml:space="preserve"> </v>
      </c>
      <c r="X880" s="204" t="str">
        <f t="shared" si="454"/>
        <v xml:space="preserve"> </v>
      </c>
      <c r="Y880" s="204" t="str">
        <f t="shared" si="454"/>
        <v xml:space="preserve"> </v>
      </c>
      <c r="Z880" s="204" t="str">
        <f t="shared" si="454"/>
        <v xml:space="preserve"> </v>
      </c>
      <c r="AA880" s="204" t="str">
        <f t="shared" si="454"/>
        <v xml:space="preserve"> </v>
      </c>
      <c r="AB880" s="204" t="str">
        <f t="shared" si="454"/>
        <v xml:space="preserve"> </v>
      </c>
      <c r="AC880" s="204" t="str">
        <f t="shared" si="454"/>
        <v xml:space="preserve"> </v>
      </c>
      <c r="AD880" s="204" t="str">
        <f t="shared" si="454"/>
        <v xml:space="preserve"> </v>
      </c>
      <c r="AE880" s="204" t="str">
        <f t="shared" si="454"/>
        <v xml:space="preserve"> </v>
      </c>
      <c r="AF880" s="204" t="str">
        <f t="shared" si="454"/>
        <v xml:space="preserve"> </v>
      </c>
      <c r="AG880" s="204" t="str">
        <f t="shared" si="454"/>
        <v xml:space="preserve"> </v>
      </c>
    </row>
    <row r="881" spans="1:33" ht="15">
      <c r="A881"/>
      <c r="B881" s="120" t="s">
        <v>818</v>
      </c>
      <c r="C881" s="121"/>
      <c r="D881" s="573" t="s">
        <v>819</v>
      </c>
      <c r="E881" s="573"/>
      <c r="F881" s="573"/>
      <c r="G881" s="573"/>
      <c r="H881" s="573"/>
      <c r="I881" s="573"/>
      <c r="J881" s="573"/>
      <c r="K881" s="573"/>
      <c r="L881" s="573"/>
      <c r="M881" s="573"/>
      <c r="N881" s="573"/>
      <c r="O881" s="573"/>
      <c r="P881" s="573"/>
      <c r="Q881" s="573"/>
      <c r="R881" s="573"/>
      <c r="S881" s="573"/>
      <c r="T881" s="574"/>
      <c r="U881" s="574"/>
      <c r="V881" s="574"/>
      <c r="W881" s="574"/>
      <c r="X881" s="574"/>
      <c r="Y881" s="574"/>
      <c r="Z881" s="574"/>
      <c r="AA881" s="574"/>
      <c r="AB881" s="574"/>
      <c r="AC881" s="574"/>
      <c r="AD881" s="574"/>
      <c r="AE881" s="574"/>
      <c r="AF881" s="574"/>
      <c r="AG881" s="574"/>
    </row>
    <row r="882" spans="1:33">
      <c r="A882"/>
      <c r="B882" s="61">
        <v>1</v>
      </c>
      <c r="C882" s="216" t="s">
        <v>808</v>
      </c>
      <c r="D882" s="137"/>
      <c r="E882" s="137"/>
      <c r="F882" s="137"/>
      <c r="G882" s="137"/>
      <c r="H882" s="137"/>
      <c r="I882" s="137"/>
      <c r="J882" s="137"/>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row>
    <row r="883" spans="1:33">
      <c r="A883" s="1"/>
      <c r="B883" s="61">
        <v>2</v>
      </c>
      <c r="C883" s="217" t="s">
        <v>809</v>
      </c>
      <c r="D883" s="137"/>
      <c r="E883" s="137"/>
      <c r="F883" s="137"/>
      <c r="G883" s="137"/>
      <c r="H883" s="137"/>
      <c r="I883" s="137"/>
      <c r="J883" s="137"/>
      <c r="K883" s="137"/>
      <c r="L883" s="137"/>
      <c r="M883" s="137"/>
      <c r="N883" s="137"/>
      <c r="O883" s="137"/>
      <c r="P883" s="137"/>
      <c r="Q883" s="137"/>
      <c r="R883" s="137"/>
      <c r="S883" s="137"/>
      <c r="T883" s="137"/>
      <c r="U883" s="137"/>
      <c r="V883" s="137"/>
      <c r="W883" s="137"/>
      <c r="X883" s="137"/>
      <c r="Y883" s="137"/>
      <c r="Z883" s="137"/>
      <c r="AA883" s="137"/>
      <c r="AB883" s="137"/>
      <c r="AC883" s="137"/>
      <c r="AD883" s="137"/>
      <c r="AE883" s="137"/>
      <c r="AF883" s="137"/>
      <c r="AG883" s="137"/>
    </row>
    <row r="884" spans="1:33">
      <c r="A884" s="1"/>
      <c r="B884" s="61">
        <v>3</v>
      </c>
      <c r="C884" s="217" t="s">
        <v>810</v>
      </c>
      <c r="D884" s="137"/>
      <c r="E884" s="137"/>
      <c r="F884" s="137"/>
      <c r="G884" s="137"/>
      <c r="H884" s="137"/>
      <c r="I884" s="137"/>
      <c r="J884" s="137"/>
      <c r="K884" s="137"/>
      <c r="L884" s="137"/>
      <c r="M884" s="137"/>
      <c r="N884" s="137"/>
      <c r="O884" s="137"/>
      <c r="P884" s="137"/>
      <c r="Q884" s="137"/>
      <c r="R884" s="137"/>
      <c r="S884" s="137"/>
      <c r="T884" s="137"/>
      <c r="U884" s="137"/>
      <c r="V884" s="137"/>
      <c r="W884" s="137"/>
      <c r="X884" s="137"/>
      <c r="Y884" s="137"/>
      <c r="Z884" s="137"/>
      <c r="AA884" s="137"/>
      <c r="AB884" s="137"/>
      <c r="AC884" s="137"/>
      <c r="AD884" s="137"/>
      <c r="AE884" s="137"/>
      <c r="AF884" s="137"/>
      <c r="AG884" s="137"/>
    </row>
    <row r="885" spans="1:33">
      <c r="A885" s="1"/>
      <c r="B885" s="61">
        <v>4</v>
      </c>
      <c r="C885" s="217" t="s">
        <v>811</v>
      </c>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row>
    <row r="886" spans="1:33" ht="13.5" thickBot="1">
      <c r="A886" s="1"/>
      <c r="B886" s="61">
        <v>5</v>
      </c>
      <c r="C886" s="218" t="s">
        <v>812</v>
      </c>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row>
    <row r="887" spans="1:33" ht="13.5" thickBot="1">
      <c r="A887" s="1"/>
      <c r="B887" s="117"/>
      <c r="C887" s="44" t="s">
        <v>117</v>
      </c>
      <c r="D887" s="204" t="str">
        <f>IF(COUNTIF(D882:D886,"C")=5,"C",IF(COUNTIF(D882:D886,"C")&gt;0,"P"," "))</f>
        <v xml:space="preserve"> </v>
      </c>
      <c r="E887" s="204" t="str">
        <f>IF(COUNTIF(E882:E886,"C")=5,"C",IF(COUNTIF(E882:E886,"C")&gt;0,"P"," "))</f>
        <v xml:space="preserve"> </v>
      </c>
      <c r="F887" s="204" t="str">
        <f t="shared" ref="F887:S887" si="455">IF(COUNTIF(F882:F886,"C")=5,"C",IF(COUNTIF(F882:F886,"C")&gt;0,"P"," "))</f>
        <v xml:space="preserve"> </v>
      </c>
      <c r="G887" s="204" t="str">
        <f t="shared" si="455"/>
        <v xml:space="preserve"> </v>
      </c>
      <c r="H887" s="204" t="str">
        <f t="shared" si="455"/>
        <v xml:space="preserve"> </v>
      </c>
      <c r="I887" s="204" t="str">
        <f t="shared" si="455"/>
        <v xml:space="preserve"> </v>
      </c>
      <c r="J887" s="204" t="str">
        <f t="shared" si="455"/>
        <v xml:space="preserve"> </v>
      </c>
      <c r="K887" s="204" t="str">
        <f t="shared" si="455"/>
        <v xml:space="preserve"> </v>
      </c>
      <c r="L887" s="204" t="str">
        <f t="shared" si="455"/>
        <v xml:space="preserve"> </v>
      </c>
      <c r="M887" s="204" t="str">
        <f t="shared" si="455"/>
        <v xml:space="preserve"> </v>
      </c>
      <c r="N887" s="204" t="str">
        <f t="shared" si="455"/>
        <v xml:space="preserve"> </v>
      </c>
      <c r="O887" s="204" t="str">
        <f t="shared" si="455"/>
        <v xml:space="preserve"> </v>
      </c>
      <c r="P887" s="204" t="str">
        <f t="shared" si="455"/>
        <v xml:space="preserve"> </v>
      </c>
      <c r="Q887" s="204" t="str">
        <f t="shared" si="455"/>
        <v xml:space="preserve"> </v>
      </c>
      <c r="R887" s="204" t="str">
        <f t="shared" si="455"/>
        <v xml:space="preserve"> </v>
      </c>
      <c r="S887" s="204" t="str">
        <f t="shared" si="455"/>
        <v xml:space="preserve"> </v>
      </c>
      <c r="T887" s="204" t="str">
        <f t="shared" ref="T887:AG887" si="456">IF(COUNTIF(T882:T886,"C")=5,"C",IF(COUNTIF(T882:T886,"C")&gt;0,"P"," "))</f>
        <v xml:space="preserve"> </v>
      </c>
      <c r="U887" s="204" t="str">
        <f t="shared" si="456"/>
        <v xml:space="preserve"> </v>
      </c>
      <c r="V887" s="204" t="str">
        <f t="shared" si="456"/>
        <v xml:space="preserve"> </v>
      </c>
      <c r="W887" s="204" t="str">
        <f t="shared" si="456"/>
        <v xml:space="preserve"> </v>
      </c>
      <c r="X887" s="204" t="str">
        <f t="shared" si="456"/>
        <v xml:space="preserve"> </v>
      </c>
      <c r="Y887" s="204" t="str">
        <f t="shared" si="456"/>
        <v xml:space="preserve"> </v>
      </c>
      <c r="Z887" s="204" t="str">
        <f t="shared" si="456"/>
        <v xml:space="preserve"> </v>
      </c>
      <c r="AA887" s="204" t="str">
        <f t="shared" si="456"/>
        <v xml:space="preserve"> </v>
      </c>
      <c r="AB887" s="204" t="str">
        <f t="shared" si="456"/>
        <v xml:space="preserve"> </v>
      </c>
      <c r="AC887" s="204" t="str">
        <f t="shared" si="456"/>
        <v xml:space="preserve"> </v>
      </c>
      <c r="AD887" s="204" t="str">
        <f t="shared" si="456"/>
        <v xml:space="preserve"> </v>
      </c>
      <c r="AE887" s="204" t="str">
        <f t="shared" si="456"/>
        <v xml:space="preserve"> </v>
      </c>
      <c r="AF887" s="204" t="str">
        <f t="shared" si="456"/>
        <v xml:space="preserve"> </v>
      </c>
      <c r="AG887" s="204" t="str">
        <f t="shared" si="456"/>
        <v xml:space="preserve"> </v>
      </c>
    </row>
    <row r="888" spans="1:33" customFormat="1" ht="18">
      <c r="A888" s="566" t="s">
        <v>820</v>
      </c>
      <c r="B888" s="567"/>
      <c r="C888" s="567"/>
      <c r="D888" s="567"/>
      <c r="E888" s="567"/>
      <c r="F888" s="567"/>
      <c r="G888" s="567"/>
      <c r="H888" s="567"/>
      <c r="I888" s="567"/>
      <c r="J888" s="567"/>
      <c r="K888" s="567"/>
      <c r="L888" s="567"/>
      <c r="M888" s="567"/>
      <c r="N888" s="567"/>
      <c r="O888" s="567"/>
      <c r="P888" s="567"/>
      <c r="Q888" s="567"/>
      <c r="R888" s="567"/>
      <c r="S888" s="567"/>
      <c r="T888" s="567"/>
      <c r="U888" s="567"/>
      <c r="V888" s="567"/>
      <c r="W888" s="567"/>
      <c r="X888" s="567"/>
      <c r="Y888" s="567"/>
      <c r="Z888" s="567"/>
      <c r="AA888" s="567"/>
      <c r="AB888" s="567"/>
      <c r="AC888" s="567"/>
      <c r="AD888" s="567"/>
      <c r="AE888" s="567"/>
      <c r="AF888" s="567"/>
      <c r="AG888" s="567"/>
    </row>
    <row r="889" spans="1:33" ht="15">
      <c r="A889" s="1"/>
      <c r="B889" s="120" t="s">
        <v>821</v>
      </c>
      <c r="C889" s="121"/>
      <c r="D889" s="573" t="s">
        <v>822</v>
      </c>
      <c r="E889" s="573"/>
      <c r="F889" s="573"/>
      <c r="G889" s="573"/>
      <c r="H889" s="573"/>
      <c r="I889" s="573"/>
      <c r="J889" s="573"/>
      <c r="K889" s="573"/>
      <c r="L889" s="573"/>
      <c r="M889" s="573"/>
      <c r="N889" s="573"/>
      <c r="O889" s="573"/>
      <c r="P889" s="573"/>
      <c r="Q889" s="573"/>
      <c r="R889" s="573"/>
      <c r="S889" s="573"/>
      <c r="T889" s="574"/>
      <c r="U889" s="574"/>
      <c r="V889" s="574"/>
      <c r="W889" s="574"/>
      <c r="X889" s="574"/>
      <c r="Y889" s="574"/>
      <c r="Z889" s="574"/>
      <c r="AA889" s="574"/>
      <c r="AB889" s="574"/>
      <c r="AC889" s="574"/>
      <c r="AD889" s="574"/>
      <c r="AE889" s="574"/>
      <c r="AF889" s="574"/>
      <c r="AG889" s="574"/>
    </row>
    <row r="890" spans="1:33">
      <c r="A890"/>
      <c r="B890" s="61">
        <v>1</v>
      </c>
      <c r="C890" s="216" t="s">
        <v>823</v>
      </c>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row>
    <row r="891" spans="1:33">
      <c r="A891" s="1"/>
      <c r="B891" s="61">
        <v>2</v>
      </c>
      <c r="C891" s="217" t="s">
        <v>824</v>
      </c>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row>
    <row r="892" spans="1:33">
      <c r="A892" s="1"/>
      <c r="B892" s="61">
        <v>3</v>
      </c>
      <c r="C892" s="217" t="s">
        <v>825</v>
      </c>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row>
    <row r="893" spans="1:33">
      <c r="A893" s="1"/>
      <c r="B893" s="61">
        <v>4</v>
      </c>
      <c r="C893" s="217" t="s">
        <v>826</v>
      </c>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row>
    <row r="894" spans="1:33" ht="13.5" thickBot="1">
      <c r="A894" s="1"/>
      <c r="B894" s="61">
        <v>5</v>
      </c>
      <c r="C894" s="218" t="s">
        <v>827</v>
      </c>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row>
    <row r="895" spans="1:33" ht="13.5" thickBot="1">
      <c r="A895" s="1"/>
      <c r="B895" s="117"/>
      <c r="C895" s="44" t="s">
        <v>117</v>
      </c>
      <c r="D895" s="204" t="str">
        <f>IF(COUNTIF(D890:D894,"C")=5,"C",IF(COUNTIF(D890:D894,"C")&gt;0,"P"," "))</f>
        <v xml:space="preserve"> </v>
      </c>
      <c r="E895" s="204" t="str">
        <f>IF(COUNTIF(E890:E894,"C")=5,"C",IF(COUNTIF(E890:E894,"C")&gt;0,"P"," "))</f>
        <v xml:space="preserve"> </v>
      </c>
      <c r="F895" s="204" t="str">
        <f t="shared" ref="F895:S895" si="457">IF(COUNTIF(F890:F894,"C")=5,"C",IF(COUNTIF(F890:F894,"C")&gt;0,"P"," "))</f>
        <v xml:space="preserve"> </v>
      </c>
      <c r="G895" s="204" t="str">
        <f t="shared" si="457"/>
        <v xml:space="preserve"> </v>
      </c>
      <c r="H895" s="204" t="str">
        <f t="shared" si="457"/>
        <v xml:space="preserve"> </v>
      </c>
      <c r="I895" s="204" t="str">
        <f t="shared" si="457"/>
        <v xml:space="preserve"> </v>
      </c>
      <c r="J895" s="204" t="str">
        <f t="shared" si="457"/>
        <v xml:space="preserve"> </v>
      </c>
      <c r="K895" s="204" t="str">
        <f t="shared" si="457"/>
        <v xml:space="preserve"> </v>
      </c>
      <c r="L895" s="204" t="str">
        <f t="shared" si="457"/>
        <v xml:space="preserve"> </v>
      </c>
      <c r="M895" s="204" t="str">
        <f t="shared" si="457"/>
        <v xml:space="preserve"> </v>
      </c>
      <c r="N895" s="204" t="str">
        <f t="shared" si="457"/>
        <v xml:space="preserve"> </v>
      </c>
      <c r="O895" s="204" t="str">
        <f t="shared" si="457"/>
        <v xml:space="preserve"> </v>
      </c>
      <c r="P895" s="204" t="str">
        <f t="shared" si="457"/>
        <v xml:space="preserve"> </v>
      </c>
      <c r="Q895" s="204" t="str">
        <f t="shared" si="457"/>
        <v xml:space="preserve"> </v>
      </c>
      <c r="R895" s="204" t="str">
        <f t="shared" si="457"/>
        <v xml:space="preserve"> </v>
      </c>
      <c r="S895" s="204" t="str">
        <f t="shared" si="457"/>
        <v xml:space="preserve"> </v>
      </c>
      <c r="T895" s="204" t="str">
        <f t="shared" ref="T895:AG895" si="458">IF(COUNTIF(T890:T894,"C")=5,"C",IF(COUNTIF(T890:T894,"C")&gt;0,"P"," "))</f>
        <v xml:space="preserve"> </v>
      </c>
      <c r="U895" s="204" t="str">
        <f t="shared" si="458"/>
        <v xml:space="preserve"> </v>
      </c>
      <c r="V895" s="204" t="str">
        <f t="shared" si="458"/>
        <v xml:space="preserve"> </v>
      </c>
      <c r="W895" s="204" t="str">
        <f t="shared" si="458"/>
        <v xml:space="preserve"> </v>
      </c>
      <c r="X895" s="204" t="str">
        <f t="shared" si="458"/>
        <v xml:space="preserve"> </v>
      </c>
      <c r="Y895" s="204" t="str">
        <f t="shared" si="458"/>
        <v xml:space="preserve"> </v>
      </c>
      <c r="Z895" s="204" t="str">
        <f t="shared" si="458"/>
        <v xml:space="preserve"> </v>
      </c>
      <c r="AA895" s="204" t="str">
        <f t="shared" si="458"/>
        <v xml:space="preserve"> </v>
      </c>
      <c r="AB895" s="204" t="str">
        <f t="shared" si="458"/>
        <v xml:space="preserve"> </v>
      </c>
      <c r="AC895" s="204" t="str">
        <f t="shared" si="458"/>
        <v xml:space="preserve"> </v>
      </c>
      <c r="AD895" s="204" t="str">
        <f t="shared" si="458"/>
        <v xml:space="preserve"> </v>
      </c>
      <c r="AE895" s="204" t="str">
        <f t="shared" si="458"/>
        <v xml:space="preserve"> </v>
      </c>
      <c r="AF895" s="204" t="str">
        <f t="shared" si="458"/>
        <v xml:space="preserve"> </v>
      </c>
      <c r="AG895" s="204" t="str">
        <f t="shared" si="458"/>
        <v xml:space="preserve"> </v>
      </c>
    </row>
    <row r="896" spans="1:33" ht="15">
      <c r="A896" s="1"/>
      <c r="B896" s="120" t="s">
        <v>828</v>
      </c>
      <c r="C896" s="121"/>
      <c r="D896" s="573" t="s">
        <v>829</v>
      </c>
      <c r="E896" s="573"/>
      <c r="F896" s="573"/>
      <c r="G896" s="573"/>
      <c r="H896" s="573"/>
      <c r="I896" s="573"/>
      <c r="J896" s="573"/>
      <c r="K896" s="573"/>
      <c r="L896" s="573"/>
      <c r="M896" s="573"/>
      <c r="N896" s="573"/>
      <c r="O896" s="573"/>
      <c r="P896" s="573"/>
      <c r="Q896" s="573"/>
      <c r="R896" s="573"/>
      <c r="S896" s="573"/>
      <c r="T896" s="574"/>
      <c r="U896" s="574"/>
      <c r="V896" s="574"/>
      <c r="W896" s="574"/>
      <c r="X896" s="574"/>
      <c r="Y896" s="574"/>
      <c r="Z896" s="574"/>
      <c r="AA896" s="574"/>
      <c r="AB896" s="574"/>
      <c r="AC896" s="574"/>
      <c r="AD896" s="574"/>
      <c r="AE896" s="574"/>
      <c r="AF896" s="574"/>
      <c r="AG896" s="574"/>
    </row>
    <row r="897" spans="1:33">
      <c r="A897"/>
      <c r="B897" s="61">
        <v>1</v>
      </c>
      <c r="C897" s="216" t="s">
        <v>830</v>
      </c>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row>
    <row r="898" spans="1:33">
      <c r="A898" s="1"/>
      <c r="B898" s="61">
        <v>2</v>
      </c>
      <c r="C898" s="217" t="s">
        <v>831</v>
      </c>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row>
    <row r="899" spans="1:33">
      <c r="A899" s="1"/>
      <c r="B899" s="61">
        <v>3</v>
      </c>
      <c r="C899" s="217" t="s">
        <v>832</v>
      </c>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row>
    <row r="900" spans="1:33">
      <c r="A900" s="1"/>
      <c r="B900" s="61">
        <v>4</v>
      </c>
      <c r="C900" s="217" t="s">
        <v>833</v>
      </c>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row>
    <row r="901" spans="1:33" ht="13.5" thickBot="1">
      <c r="A901" s="1"/>
      <c r="B901" s="61">
        <v>5</v>
      </c>
      <c r="C901" s="218" t="s">
        <v>834</v>
      </c>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row>
    <row r="902" spans="1:33" ht="13.5" thickBot="1">
      <c r="A902" s="1"/>
      <c r="B902" s="117"/>
      <c r="C902" s="44" t="s">
        <v>117</v>
      </c>
      <c r="D902" s="204" t="str">
        <f>IF(COUNTIF(D897:D901,"C")=5,"C",IF(COUNTIF(D897:D901,"C")&gt;0,"P"," "))</f>
        <v xml:space="preserve"> </v>
      </c>
      <c r="E902" s="204" t="str">
        <f>IF(COUNTIF(E897:E901,"C")=5,"C",IF(COUNTIF(E897:E901,"C")&gt;0,"P"," "))</f>
        <v xml:space="preserve"> </v>
      </c>
      <c r="F902" s="204" t="str">
        <f t="shared" ref="F902:S902" si="459">IF(COUNTIF(F897:F901,"C")=5,"C",IF(COUNTIF(F897:F901,"C")&gt;0,"P"," "))</f>
        <v xml:space="preserve"> </v>
      </c>
      <c r="G902" s="204" t="str">
        <f t="shared" si="459"/>
        <v xml:space="preserve"> </v>
      </c>
      <c r="H902" s="204" t="str">
        <f t="shared" si="459"/>
        <v xml:space="preserve"> </v>
      </c>
      <c r="I902" s="204" t="str">
        <f t="shared" si="459"/>
        <v xml:space="preserve"> </v>
      </c>
      <c r="J902" s="204" t="str">
        <f t="shared" si="459"/>
        <v xml:space="preserve"> </v>
      </c>
      <c r="K902" s="204" t="str">
        <f t="shared" si="459"/>
        <v xml:space="preserve"> </v>
      </c>
      <c r="L902" s="204" t="str">
        <f t="shared" si="459"/>
        <v xml:space="preserve"> </v>
      </c>
      <c r="M902" s="204" t="str">
        <f t="shared" si="459"/>
        <v xml:space="preserve"> </v>
      </c>
      <c r="N902" s="204" t="str">
        <f t="shared" si="459"/>
        <v xml:space="preserve"> </v>
      </c>
      <c r="O902" s="204" t="str">
        <f t="shared" si="459"/>
        <v xml:space="preserve"> </v>
      </c>
      <c r="P902" s="204" t="str">
        <f t="shared" si="459"/>
        <v xml:space="preserve"> </v>
      </c>
      <c r="Q902" s="204" t="str">
        <f t="shared" si="459"/>
        <v xml:space="preserve"> </v>
      </c>
      <c r="R902" s="204" t="str">
        <f t="shared" si="459"/>
        <v xml:space="preserve"> </v>
      </c>
      <c r="S902" s="204" t="str">
        <f t="shared" si="459"/>
        <v xml:space="preserve"> </v>
      </c>
      <c r="T902" s="204" t="str">
        <f t="shared" ref="T902:AG902" si="460">IF(COUNTIF(T897:T901,"C")=5,"C",IF(COUNTIF(T897:T901,"C")&gt;0,"P"," "))</f>
        <v xml:space="preserve"> </v>
      </c>
      <c r="U902" s="204" t="str">
        <f t="shared" si="460"/>
        <v xml:space="preserve"> </v>
      </c>
      <c r="V902" s="204" t="str">
        <f t="shared" si="460"/>
        <v xml:space="preserve"> </v>
      </c>
      <c r="W902" s="204" t="str">
        <f t="shared" si="460"/>
        <v xml:space="preserve"> </v>
      </c>
      <c r="X902" s="204" t="str">
        <f t="shared" si="460"/>
        <v xml:space="preserve"> </v>
      </c>
      <c r="Y902" s="204" t="str">
        <f t="shared" si="460"/>
        <v xml:space="preserve"> </v>
      </c>
      <c r="Z902" s="204" t="str">
        <f t="shared" si="460"/>
        <v xml:space="preserve"> </v>
      </c>
      <c r="AA902" s="204" t="str">
        <f t="shared" si="460"/>
        <v xml:space="preserve"> </v>
      </c>
      <c r="AB902" s="204" t="str">
        <f t="shared" si="460"/>
        <v xml:space="preserve"> </v>
      </c>
      <c r="AC902" s="204" t="str">
        <f t="shared" si="460"/>
        <v xml:space="preserve"> </v>
      </c>
      <c r="AD902" s="204" t="str">
        <f t="shared" si="460"/>
        <v xml:space="preserve"> </v>
      </c>
      <c r="AE902" s="204" t="str">
        <f t="shared" si="460"/>
        <v xml:space="preserve"> </v>
      </c>
      <c r="AF902" s="204" t="str">
        <f t="shared" si="460"/>
        <v xml:space="preserve"> </v>
      </c>
      <c r="AG902" s="204" t="str">
        <f t="shared" si="460"/>
        <v xml:space="preserve"> </v>
      </c>
    </row>
    <row r="903" spans="1:33" ht="15">
      <c r="A903" s="1"/>
      <c r="B903" s="120" t="s">
        <v>835</v>
      </c>
      <c r="C903" s="121"/>
      <c r="D903" s="573" t="s">
        <v>836</v>
      </c>
      <c r="E903" s="573"/>
      <c r="F903" s="573"/>
      <c r="G903" s="573"/>
      <c r="H903" s="573"/>
      <c r="I903" s="573"/>
      <c r="J903" s="573"/>
      <c r="K903" s="573"/>
      <c r="L903" s="573"/>
      <c r="M903" s="573"/>
      <c r="N903" s="573"/>
      <c r="O903" s="573"/>
      <c r="P903" s="573"/>
      <c r="Q903" s="573"/>
      <c r="R903" s="573"/>
      <c r="S903" s="573"/>
      <c r="T903" s="574"/>
      <c r="U903" s="574"/>
      <c r="V903" s="574"/>
      <c r="W903" s="574"/>
      <c r="X903" s="574"/>
      <c r="Y903" s="574"/>
      <c r="Z903" s="574"/>
      <c r="AA903" s="574"/>
      <c r="AB903" s="574"/>
      <c r="AC903" s="574"/>
      <c r="AD903" s="574"/>
      <c r="AE903" s="574"/>
      <c r="AF903" s="574"/>
      <c r="AG903" s="574"/>
    </row>
    <row r="904" spans="1:33">
      <c r="A904"/>
      <c r="B904" s="61">
        <v>1</v>
      </c>
      <c r="C904" s="216" t="s">
        <v>837</v>
      </c>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row>
    <row r="905" spans="1:33">
      <c r="A905" s="1"/>
      <c r="B905" s="61">
        <v>2</v>
      </c>
      <c r="C905" s="217" t="s">
        <v>838</v>
      </c>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row>
    <row r="906" spans="1:33">
      <c r="A906" s="1"/>
      <c r="B906" s="61">
        <v>3</v>
      </c>
      <c r="C906" s="217" t="s">
        <v>839</v>
      </c>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row>
    <row r="907" spans="1:33">
      <c r="A907" s="1"/>
      <c r="B907" s="61">
        <v>4</v>
      </c>
      <c r="C907" s="217" t="s">
        <v>840</v>
      </c>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row>
    <row r="908" spans="1:33" ht="13.5" thickBot="1">
      <c r="A908" s="1"/>
      <c r="B908" s="61">
        <v>5</v>
      </c>
      <c r="C908" s="218" t="s">
        <v>841</v>
      </c>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row>
    <row r="909" spans="1:33" ht="13.5" thickBot="1">
      <c r="A909" s="1"/>
      <c r="B909" s="117"/>
      <c r="C909" s="44" t="s">
        <v>117</v>
      </c>
      <c r="D909" s="204" t="str">
        <f>IF(COUNTIF(D904:D908,"C")=5,"C",IF(COUNTIF(D904:D908,"C")&gt;0,"P"," "))</f>
        <v xml:space="preserve"> </v>
      </c>
      <c r="E909" s="204" t="str">
        <f>IF(COUNTIF(E904:E908,"C")=5,"C",IF(COUNTIF(E904:E908,"C")&gt;0,"P"," "))</f>
        <v xml:space="preserve"> </v>
      </c>
      <c r="F909" s="204" t="str">
        <f t="shared" ref="F909:S909" si="461">IF(COUNTIF(F904:F908,"C")=5,"C",IF(COUNTIF(F904:F908,"C")&gt;0,"P"," "))</f>
        <v xml:space="preserve"> </v>
      </c>
      <c r="G909" s="204" t="str">
        <f t="shared" si="461"/>
        <v xml:space="preserve"> </v>
      </c>
      <c r="H909" s="204" t="str">
        <f t="shared" si="461"/>
        <v xml:space="preserve"> </v>
      </c>
      <c r="I909" s="204" t="str">
        <f t="shared" si="461"/>
        <v xml:space="preserve"> </v>
      </c>
      <c r="J909" s="204" t="str">
        <f t="shared" si="461"/>
        <v xml:space="preserve"> </v>
      </c>
      <c r="K909" s="204" t="str">
        <f t="shared" si="461"/>
        <v xml:space="preserve"> </v>
      </c>
      <c r="L909" s="204" t="str">
        <f t="shared" si="461"/>
        <v xml:space="preserve"> </v>
      </c>
      <c r="M909" s="204" t="str">
        <f t="shared" si="461"/>
        <v xml:space="preserve"> </v>
      </c>
      <c r="N909" s="204" t="str">
        <f t="shared" si="461"/>
        <v xml:space="preserve"> </v>
      </c>
      <c r="O909" s="204" t="str">
        <f t="shared" si="461"/>
        <v xml:space="preserve"> </v>
      </c>
      <c r="P909" s="204" t="str">
        <f t="shared" si="461"/>
        <v xml:space="preserve"> </v>
      </c>
      <c r="Q909" s="204" t="str">
        <f t="shared" si="461"/>
        <v xml:space="preserve"> </v>
      </c>
      <c r="R909" s="204" t="str">
        <f t="shared" si="461"/>
        <v xml:space="preserve"> </v>
      </c>
      <c r="S909" s="204" t="str">
        <f t="shared" si="461"/>
        <v xml:space="preserve"> </v>
      </c>
      <c r="T909" s="204" t="str">
        <f t="shared" ref="T909:AG909" si="462">IF(COUNTIF(T904:T908,"C")=5,"C",IF(COUNTIF(T904:T908,"C")&gt;0,"P"," "))</f>
        <v xml:space="preserve"> </v>
      </c>
      <c r="U909" s="204" t="str">
        <f t="shared" si="462"/>
        <v xml:space="preserve"> </v>
      </c>
      <c r="V909" s="204" t="str">
        <f t="shared" si="462"/>
        <v xml:space="preserve"> </v>
      </c>
      <c r="W909" s="204" t="str">
        <f t="shared" si="462"/>
        <v xml:space="preserve"> </v>
      </c>
      <c r="X909" s="204" t="str">
        <f t="shared" si="462"/>
        <v xml:space="preserve"> </v>
      </c>
      <c r="Y909" s="204" t="str">
        <f t="shared" si="462"/>
        <v xml:space="preserve"> </v>
      </c>
      <c r="Z909" s="204" t="str">
        <f t="shared" si="462"/>
        <v xml:space="preserve"> </v>
      </c>
      <c r="AA909" s="204" t="str">
        <f t="shared" si="462"/>
        <v xml:space="preserve"> </v>
      </c>
      <c r="AB909" s="204" t="str">
        <f t="shared" si="462"/>
        <v xml:space="preserve"> </v>
      </c>
      <c r="AC909" s="204" t="str">
        <f t="shared" si="462"/>
        <v xml:space="preserve"> </v>
      </c>
      <c r="AD909" s="204" t="str">
        <f t="shared" si="462"/>
        <v xml:space="preserve"> </v>
      </c>
      <c r="AE909" s="204" t="str">
        <f t="shared" si="462"/>
        <v xml:space="preserve"> </v>
      </c>
      <c r="AF909" s="204" t="str">
        <f t="shared" si="462"/>
        <v xml:space="preserve"> </v>
      </c>
      <c r="AG909" s="204" t="str">
        <f t="shared" si="462"/>
        <v xml:space="preserve"> </v>
      </c>
    </row>
    <row r="910" spans="1:33" customFormat="1" ht="18">
      <c r="A910" s="566" t="s">
        <v>842</v>
      </c>
      <c r="B910" s="567"/>
      <c r="C910" s="567"/>
      <c r="D910" s="567"/>
      <c r="E910" s="567"/>
      <c r="F910" s="567"/>
      <c r="G910" s="567"/>
      <c r="H910" s="567"/>
      <c r="I910" s="567"/>
      <c r="J910" s="567"/>
      <c r="K910" s="567"/>
      <c r="L910" s="567"/>
      <c r="M910" s="567"/>
      <c r="N910" s="567"/>
      <c r="O910" s="567"/>
      <c r="P910" s="567"/>
      <c r="Q910" s="567"/>
      <c r="R910" s="567"/>
      <c r="S910" s="567"/>
      <c r="T910" s="567"/>
      <c r="U910" s="567"/>
      <c r="V910" s="567"/>
      <c r="W910" s="567"/>
      <c r="X910" s="567"/>
      <c r="Y910" s="567"/>
      <c r="Z910" s="567"/>
      <c r="AA910" s="567"/>
      <c r="AB910" s="567"/>
      <c r="AC910" s="567"/>
      <c r="AD910" s="567"/>
      <c r="AE910" s="567"/>
      <c r="AF910" s="567"/>
      <c r="AG910" s="567"/>
    </row>
    <row r="911" spans="1:33" ht="15">
      <c r="A911" s="1"/>
      <c r="B911" s="120" t="s">
        <v>843</v>
      </c>
      <c r="C911" s="121"/>
      <c r="D911" s="422"/>
      <c r="E911" s="422"/>
      <c r="F911" s="422"/>
      <c r="G911" s="422"/>
      <c r="H911" s="422"/>
      <c r="I911" s="422"/>
      <c r="J911" s="422"/>
      <c r="K911" s="422"/>
      <c r="L911" s="422"/>
      <c r="M911" s="422"/>
      <c r="N911" s="422"/>
      <c r="O911" s="422"/>
      <c r="P911" s="422"/>
      <c r="Q911" s="422"/>
      <c r="R911" s="422"/>
      <c r="S911" s="422"/>
      <c r="T911" s="422"/>
      <c r="U911" s="422"/>
      <c r="V911" s="422"/>
      <c r="W911" s="422"/>
      <c r="X911" s="422"/>
      <c r="Y911" s="422"/>
      <c r="Z911" s="422"/>
      <c r="AA911" s="422"/>
      <c r="AB911" s="422"/>
      <c r="AC911" s="422"/>
      <c r="AD911" s="422"/>
      <c r="AE911" s="422"/>
      <c r="AF911" s="422"/>
      <c r="AG911" s="422"/>
    </row>
    <row r="912" spans="1:33">
      <c r="A912"/>
      <c r="B912" s="61">
        <v>1</v>
      </c>
      <c r="C912" s="216" t="s">
        <v>844</v>
      </c>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row>
    <row r="913" spans="1:33">
      <c r="A913" s="1"/>
      <c r="B913" s="61">
        <v>2</v>
      </c>
      <c r="C913" s="217" t="s">
        <v>845</v>
      </c>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row>
    <row r="914" spans="1:33">
      <c r="A914" s="1"/>
      <c r="B914" s="61">
        <v>3</v>
      </c>
      <c r="C914" s="217" t="s">
        <v>846</v>
      </c>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row>
    <row r="915" spans="1:33">
      <c r="A915" s="1"/>
      <c r="B915" s="61">
        <v>4</v>
      </c>
      <c r="C915" s="217" t="s">
        <v>847</v>
      </c>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row>
    <row r="916" spans="1:33" ht="13.5" thickBot="1">
      <c r="A916" s="1"/>
      <c r="B916" s="61">
        <v>5</v>
      </c>
      <c r="C916" s="218" t="s">
        <v>848</v>
      </c>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row>
    <row r="917" spans="1:33" ht="13.5" thickBot="1">
      <c r="A917" s="1"/>
      <c r="B917" s="117"/>
      <c r="C917" s="44" t="s">
        <v>117</v>
      </c>
      <c r="D917" s="204" t="str">
        <f>IF(COUNTIF(D912:D916,"C")=5,"C",IF(COUNTIF(D912:D916,"C")&gt;0,"P"," "))</f>
        <v xml:space="preserve"> </v>
      </c>
      <c r="E917" s="204" t="str">
        <f>IF(COUNTIF(E912:E916,"C")=5,"C",IF(COUNTIF(E912:E916,"C")&gt;0,"P"," "))</f>
        <v xml:space="preserve"> </v>
      </c>
      <c r="F917" s="204" t="str">
        <f t="shared" ref="F917:S917" si="463">IF(COUNTIF(F912:F916,"C")=5,"C",IF(COUNTIF(F912:F916,"C")&gt;0,"P"," "))</f>
        <v xml:space="preserve"> </v>
      </c>
      <c r="G917" s="204" t="str">
        <f t="shared" si="463"/>
        <v xml:space="preserve"> </v>
      </c>
      <c r="H917" s="204" t="str">
        <f t="shared" si="463"/>
        <v xml:space="preserve"> </v>
      </c>
      <c r="I917" s="204" t="str">
        <f t="shared" si="463"/>
        <v xml:space="preserve"> </v>
      </c>
      <c r="J917" s="204" t="str">
        <f t="shared" si="463"/>
        <v xml:space="preserve"> </v>
      </c>
      <c r="K917" s="204" t="str">
        <f t="shared" si="463"/>
        <v xml:space="preserve"> </v>
      </c>
      <c r="L917" s="204" t="str">
        <f t="shared" si="463"/>
        <v xml:space="preserve"> </v>
      </c>
      <c r="M917" s="204" t="str">
        <f t="shared" si="463"/>
        <v xml:space="preserve"> </v>
      </c>
      <c r="N917" s="204" t="str">
        <f t="shared" si="463"/>
        <v xml:space="preserve"> </v>
      </c>
      <c r="O917" s="204" t="str">
        <f t="shared" si="463"/>
        <v xml:space="preserve"> </v>
      </c>
      <c r="P917" s="204" t="str">
        <f t="shared" si="463"/>
        <v xml:space="preserve"> </v>
      </c>
      <c r="Q917" s="204" t="str">
        <f t="shared" si="463"/>
        <v xml:space="preserve"> </v>
      </c>
      <c r="R917" s="204" t="str">
        <f t="shared" si="463"/>
        <v xml:space="preserve"> </v>
      </c>
      <c r="S917" s="204" t="str">
        <f t="shared" si="463"/>
        <v xml:space="preserve"> </v>
      </c>
      <c r="T917" s="204" t="str">
        <f t="shared" ref="T917:AG917" si="464">IF(COUNTIF(T912:T916,"C")=5,"C",IF(COUNTIF(T912:T916,"C")&gt;0,"P"," "))</f>
        <v xml:space="preserve"> </v>
      </c>
      <c r="U917" s="204" t="str">
        <f t="shared" si="464"/>
        <v xml:space="preserve"> </v>
      </c>
      <c r="V917" s="204" t="str">
        <f t="shared" si="464"/>
        <v xml:space="preserve"> </v>
      </c>
      <c r="W917" s="204" t="str">
        <f t="shared" si="464"/>
        <v xml:space="preserve"> </v>
      </c>
      <c r="X917" s="204" t="str">
        <f t="shared" si="464"/>
        <v xml:space="preserve"> </v>
      </c>
      <c r="Y917" s="204" t="str">
        <f t="shared" si="464"/>
        <v xml:space="preserve"> </v>
      </c>
      <c r="Z917" s="204" t="str">
        <f t="shared" si="464"/>
        <v xml:space="preserve"> </v>
      </c>
      <c r="AA917" s="204" t="str">
        <f t="shared" si="464"/>
        <v xml:space="preserve"> </v>
      </c>
      <c r="AB917" s="204" t="str">
        <f t="shared" si="464"/>
        <v xml:space="preserve"> </v>
      </c>
      <c r="AC917" s="204" t="str">
        <f t="shared" si="464"/>
        <v xml:space="preserve"> </v>
      </c>
      <c r="AD917" s="204" t="str">
        <f t="shared" si="464"/>
        <v xml:space="preserve"> </v>
      </c>
      <c r="AE917" s="204" t="str">
        <f t="shared" si="464"/>
        <v xml:space="preserve"> </v>
      </c>
      <c r="AF917" s="204" t="str">
        <f t="shared" si="464"/>
        <v xml:space="preserve"> </v>
      </c>
      <c r="AG917" s="204" t="str">
        <f t="shared" si="464"/>
        <v xml:space="preserve"> </v>
      </c>
    </row>
    <row r="918" spans="1:33" ht="15">
      <c r="A918" s="1"/>
      <c r="B918" s="120" t="s">
        <v>849</v>
      </c>
      <c r="C918" s="121"/>
      <c r="D918" s="422"/>
      <c r="E918" s="422"/>
      <c r="F918" s="422"/>
      <c r="G918" s="422"/>
      <c r="H918" s="422"/>
      <c r="I918" s="422"/>
      <c r="J918" s="422"/>
      <c r="K918" s="422"/>
      <c r="L918" s="422"/>
      <c r="M918" s="422"/>
      <c r="N918" s="422"/>
      <c r="O918" s="422"/>
      <c r="P918" s="422"/>
      <c r="Q918" s="422"/>
      <c r="R918" s="422"/>
      <c r="S918" s="422"/>
      <c r="T918" s="422"/>
      <c r="U918" s="422"/>
      <c r="V918" s="422"/>
      <c r="W918" s="422"/>
      <c r="X918" s="422"/>
      <c r="Y918" s="422"/>
      <c r="Z918" s="422"/>
      <c r="AA918" s="422"/>
      <c r="AB918" s="422"/>
      <c r="AC918" s="422"/>
      <c r="AD918" s="422"/>
      <c r="AE918" s="422"/>
      <c r="AF918" s="422"/>
      <c r="AG918" s="422"/>
    </row>
    <row r="919" spans="1:33">
      <c r="A919"/>
      <c r="B919" s="61">
        <v>1</v>
      </c>
      <c r="C919" s="216" t="s">
        <v>850</v>
      </c>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row>
    <row r="920" spans="1:33">
      <c r="A920" s="1"/>
      <c r="B920" s="61">
        <v>2</v>
      </c>
      <c r="C920" s="217" t="s">
        <v>851</v>
      </c>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row>
    <row r="921" spans="1:33">
      <c r="A921" s="1"/>
      <c r="B921" s="61">
        <v>3</v>
      </c>
      <c r="C921" s="217" t="s">
        <v>852</v>
      </c>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row>
    <row r="922" spans="1:33">
      <c r="A922" s="1"/>
      <c r="B922" s="61">
        <v>4</v>
      </c>
      <c r="C922" s="217" t="s">
        <v>853</v>
      </c>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row>
    <row r="923" spans="1:33" ht="13.5" thickBot="1">
      <c r="A923" s="1"/>
      <c r="B923" s="61">
        <v>5</v>
      </c>
      <c r="C923" s="218" t="s">
        <v>854</v>
      </c>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row>
    <row r="924" spans="1:33" ht="13.5" thickBot="1">
      <c r="A924" s="1"/>
      <c r="B924" s="117"/>
      <c r="C924" s="44" t="s">
        <v>117</v>
      </c>
      <c r="D924" s="204" t="str">
        <f>IF(COUNTIF(D919:D923,"C")=5,"C",IF(COUNTIF(D919:D923,"C")&gt;0,"P"," "))</f>
        <v xml:space="preserve"> </v>
      </c>
      <c r="E924" s="204" t="str">
        <f>IF(COUNTIF(E919:E923,"C")=5,"C",IF(COUNTIF(E919:E923,"C")&gt;0,"P"," "))</f>
        <v xml:space="preserve"> </v>
      </c>
      <c r="F924" s="204" t="str">
        <f t="shared" ref="F924:S924" si="465">IF(COUNTIF(F919:F923,"C")=5,"C",IF(COUNTIF(F919:F923,"C")&gt;0,"P"," "))</f>
        <v xml:space="preserve"> </v>
      </c>
      <c r="G924" s="204" t="str">
        <f t="shared" si="465"/>
        <v xml:space="preserve"> </v>
      </c>
      <c r="H924" s="204" t="str">
        <f t="shared" si="465"/>
        <v xml:space="preserve"> </v>
      </c>
      <c r="I924" s="204" t="str">
        <f t="shared" si="465"/>
        <v xml:space="preserve"> </v>
      </c>
      <c r="J924" s="204" t="str">
        <f t="shared" si="465"/>
        <v xml:space="preserve"> </v>
      </c>
      <c r="K924" s="204" t="str">
        <f t="shared" si="465"/>
        <v xml:space="preserve"> </v>
      </c>
      <c r="L924" s="204" t="str">
        <f t="shared" si="465"/>
        <v xml:space="preserve"> </v>
      </c>
      <c r="M924" s="204" t="str">
        <f t="shared" si="465"/>
        <v xml:space="preserve"> </v>
      </c>
      <c r="N924" s="204" t="str">
        <f t="shared" si="465"/>
        <v xml:space="preserve"> </v>
      </c>
      <c r="O924" s="204" t="str">
        <f t="shared" si="465"/>
        <v xml:space="preserve"> </v>
      </c>
      <c r="P924" s="204" t="str">
        <f t="shared" si="465"/>
        <v xml:space="preserve"> </v>
      </c>
      <c r="Q924" s="204" t="str">
        <f t="shared" si="465"/>
        <v xml:space="preserve"> </v>
      </c>
      <c r="R924" s="204" t="str">
        <f t="shared" si="465"/>
        <v xml:space="preserve"> </v>
      </c>
      <c r="S924" s="204" t="str">
        <f t="shared" si="465"/>
        <v xml:space="preserve"> </v>
      </c>
      <c r="T924" s="204" t="str">
        <f t="shared" ref="T924:AG924" si="466">IF(COUNTIF(T919:T923,"C")=5,"C",IF(COUNTIF(T919:T923,"C")&gt;0,"P"," "))</f>
        <v xml:space="preserve"> </v>
      </c>
      <c r="U924" s="204" t="str">
        <f t="shared" si="466"/>
        <v xml:space="preserve"> </v>
      </c>
      <c r="V924" s="204" t="str">
        <f t="shared" si="466"/>
        <v xml:space="preserve"> </v>
      </c>
      <c r="W924" s="204" t="str">
        <f t="shared" si="466"/>
        <v xml:space="preserve"> </v>
      </c>
      <c r="X924" s="204" t="str">
        <f t="shared" si="466"/>
        <v xml:space="preserve"> </v>
      </c>
      <c r="Y924" s="204" t="str">
        <f t="shared" si="466"/>
        <v xml:space="preserve"> </v>
      </c>
      <c r="Z924" s="204" t="str">
        <f t="shared" si="466"/>
        <v xml:space="preserve"> </v>
      </c>
      <c r="AA924" s="204" t="str">
        <f t="shared" si="466"/>
        <v xml:space="preserve"> </v>
      </c>
      <c r="AB924" s="204" t="str">
        <f t="shared" si="466"/>
        <v xml:space="preserve"> </v>
      </c>
      <c r="AC924" s="204" t="str">
        <f t="shared" si="466"/>
        <v xml:space="preserve"> </v>
      </c>
      <c r="AD924" s="204" t="str">
        <f t="shared" si="466"/>
        <v xml:space="preserve"> </v>
      </c>
      <c r="AE924" s="204" t="str">
        <f t="shared" si="466"/>
        <v xml:space="preserve"> </v>
      </c>
      <c r="AF924" s="204" t="str">
        <f t="shared" si="466"/>
        <v xml:space="preserve"> </v>
      </c>
      <c r="AG924" s="204" t="str">
        <f t="shared" si="466"/>
        <v xml:space="preserve"> </v>
      </c>
    </row>
    <row r="925" spans="1:33" ht="15">
      <c r="A925" s="1"/>
      <c r="B925" s="120" t="s">
        <v>855</v>
      </c>
      <c r="C925" s="121"/>
      <c r="D925" s="422"/>
      <c r="E925" s="422"/>
      <c r="F925" s="422"/>
      <c r="G925" s="422"/>
      <c r="H925" s="422"/>
      <c r="I925" s="422"/>
      <c r="J925" s="422"/>
      <c r="K925" s="422"/>
      <c r="L925" s="422"/>
      <c r="M925" s="422"/>
      <c r="N925" s="422"/>
      <c r="O925" s="422"/>
      <c r="P925" s="422"/>
      <c r="Q925" s="422"/>
      <c r="R925" s="422"/>
      <c r="S925" s="422"/>
      <c r="T925" s="422"/>
      <c r="U925" s="422"/>
      <c r="V925" s="422"/>
      <c r="W925" s="422"/>
      <c r="X925" s="422"/>
      <c r="Y925" s="422"/>
      <c r="Z925" s="422"/>
      <c r="AA925" s="422"/>
      <c r="AB925" s="422"/>
      <c r="AC925" s="422"/>
      <c r="AD925" s="422"/>
      <c r="AE925" s="422"/>
      <c r="AF925" s="422"/>
      <c r="AG925" s="422"/>
    </row>
    <row r="926" spans="1:33">
      <c r="A926"/>
      <c r="B926" s="61">
        <v>1</v>
      </c>
      <c r="C926" s="216" t="s">
        <v>856</v>
      </c>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row>
    <row r="927" spans="1:33">
      <c r="A927" s="1"/>
      <c r="B927" s="61">
        <v>2</v>
      </c>
      <c r="C927" s="217" t="s">
        <v>857</v>
      </c>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row>
    <row r="928" spans="1:33">
      <c r="A928" s="1"/>
      <c r="B928" s="61">
        <v>3</v>
      </c>
      <c r="C928" s="217" t="s">
        <v>858</v>
      </c>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row>
    <row r="929" spans="1:33">
      <c r="A929" s="1"/>
      <c r="B929" s="61">
        <v>4</v>
      </c>
      <c r="C929" s="217" t="s">
        <v>859</v>
      </c>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row>
    <row r="930" spans="1:33" ht="13.5" thickBot="1">
      <c r="A930" s="1"/>
      <c r="B930" s="61">
        <v>5</v>
      </c>
      <c r="C930" s="218" t="s">
        <v>860</v>
      </c>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row>
    <row r="931" spans="1:33" ht="13.5" thickBot="1">
      <c r="A931" s="1"/>
      <c r="B931" s="117"/>
      <c r="C931" s="44" t="s">
        <v>117</v>
      </c>
      <c r="D931" s="204" t="str">
        <f>IF(COUNTIF(D926:D930,"C")=5,"C",IF(COUNTIF(D926:D930,"C")&gt;0,"P"," "))</f>
        <v xml:space="preserve"> </v>
      </c>
      <c r="E931" s="204" t="str">
        <f>IF(COUNTIF(E926:E930,"C")=5,"C",IF(COUNTIF(E926:E930,"C")&gt;0,"P"," "))</f>
        <v xml:space="preserve"> </v>
      </c>
      <c r="F931" s="204" t="str">
        <f t="shared" ref="F931:S931" si="467">IF(COUNTIF(F926:F930,"C")=5,"C",IF(COUNTIF(F926:F930,"C")&gt;0,"P"," "))</f>
        <v xml:space="preserve"> </v>
      </c>
      <c r="G931" s="204" t="str">
        <f t="shared" si="467"/>
        <v xml:space="preserve"> </v>
      </c>
      <c r="H931" s="204" t="str">
        <f t="shared" si="467"/>
        <v xml:space="preserve"> </v>
      </c>
      <c r="I931" s="204" t="str">
        <f t="shared" si="467"/>
        <v xml:space="preserve"> </v>
      </c>
      <c r="J931" s="204" t="str">
        <f t="shared" si="467"/>
        <v xml:space="preserve"> </v>
      </c>
      <c r="K931" s="204" t="str">
        <f t="shared" si="467"/>
        <v xml:space="preserve"> </v>
      </c>
      <c r="L931" s="204" t="str">
        <f t="shared" si="467"/>
        <v xml:space="preserve"> </v>
      </c>
      <c r="M931" s="204" t="str">
        <f t="shared" si="467"/>
        <v xml:space="preserve"> </v>
      </c>
      <c r="N931" s="204" t="str">
        <f t="shared" si="467"/>
        <v xml:space="preserve"> </v>
      </c>
      <c r="O931" s="204" t="str">
        <f t="shared" si="467"/>
        <v xml:space="preserve"> </v>
      </c>
      <c r="P931" s="204" t="str">
        <f t="shared" si="467"/>
        <v xml:space="preserve"> </v>
      </c>
      <c r="Q931" s="204" t="str">
        <f t="shared" si="467"/>
        <v xml:space="preserve"> </v>
      </c>
      <c r="R931" s="204" t="str">
        <f t="shared" si="467"/>
        <v xml:space="preserve"> </v>
      </c>
      <c r="S931" s="204" t="str">
        <f t="shared" si="467"/>
        <v xml:space="preserve"> </v>
      </c>
      <c r="T931" s="204" t="str">
        <f t="shared" ref="T931:AG931" si="468">IF(COUNTIF(T926:T930,"C")=5,"C",IF(COUNTIF(T926:T930,"C")&gt;0,"P"," "))</f>
        <v xml:space="preserve"> </v>
      </c>
      <c r="U931" s="204" t="str">
        <f t="shared" si="468"/>
        <v xml:space="preserve"> </v>
      </c>
      <c r="V931" s="204" t="str">
        <f t="shared" si="468"/>
        <v xml:space="preserve"> </v>
      </c>
      <c r="W931" s="204" t="str">
        <f t="shared" si="468"/>
        <v xml:space="preserve"> </v>
      </c>
      <c r="X931" s="204" t="str">
        <f t="shared" si="468"/>
        <v xml:space="preserve"> </v>
      </c>
      <c r="Y931" s="204" t="str">
        <f t="shared" si="468"/>
        <v xml:space="preserve"> </v>
      </c>
      <c r="Z931" s="204" t="str">
        <f t="shared" si="468"/>
        <v xml:space="preserve"> </v>
      </c>
      <c r="AA931" s="204" t="str">
        <f t="shared" si="468"/>
        <v xml:space="preserve"> </v>
      </c>
      <c r="AB931" s="204" t="str">
        <f t="shared" si="468"/>
        <v xml:space="preserve"> </v>
      </c>
      <c r="AC931" s="204" t="str">
        <f t="shared" si="468"/>
        <v xml:space="preserve"> </v>
      </c>
      <c r="AD931" s="204" t="str">
        <f t="shared" si="468"/>
        <v xml:space="preserve"> </v>
      </c>
      <c r="AE931" s="204" t="str">
        <f t="shared" si="468"/>
        <v xml:space="preserve"> </v>
      </c>
      <c r="AF931" s="204" t="str">
        <f t="shared" si="468"/>
        <v xml:space="preserve"> </v>
      </c>
      <c r="AG931" s="204" t="str">
        <f t="shared" si="468"/>
        <v xml:space="preserve"> </v>
      </c>
    </row>
    <row r="932" spans="1:33" customFormat="1" ht="18">
      <c r="A932" s="566" t="s">
        <v>861</v>
      </c>
      <c r="B932" s="567"/>
      <c r="C932" s="567"/>
      <c r="D932" s="567"/>
      <c r="E932" s="567"/>
      <c r="F932" s="567"/>
      <c r="G932" s="567"/>
      <c r="H932" s="567"/>
      <c r="I932" s="567"/>
      <c r="J932" s="567"/>
      <c r="K932" s="567"/>
      <c r="L932" s="567"/>
      <c r="M932" s="567"/>
      <c r="N932" s="567"/>
      <c r="O932" s="567"/>
      <c r="P932" s="567"/>
      <c r="Q932" s="567"/>
      <c r="R932" s="567"/>
      <c r="S932" s="567"/>
      <c r="T932" s="567"/>
      <c r="U932" s="567"/>
      <c r="V932" s="567"/>
      <c r="W932" s="567"/>
      <c r="X932" s="567"/>
      <c r="Y932" s="567"/>
      <c r="Z932" s="567"/>
      <c r="AA932" s="567"/>
      <c r="AB932" s="567"/>
      <c r="AC932" s="567"/>
      <c r="AD932" s="567"/>
      <c r="AE932" s="567"/>
      <c r="AF932" s="567"/>
      <c r="AG932" s="567"/>
    </row>
    <row r="933" spans="1:33" ht="15">
      <c r="A933" s="1"/>
      <c r="B933" s="120" t="s">
        <v>862</v>
      </c>
      <c r="C933" s="121"/>
      <c r="D933" s="573" t="s">
        <v>863</v>
      </c>
      <c r="E933" s="573"/>
      <c r="F933" s="573"/>
      <c r="G933" s="573"/>
      <c r="H933" s="573"/>
      <c r="I933" s="573"/>
      <c r="J933" s="573"/>
      <c r="K933" s="573"/>
      <c r="L933" s="573"/>
      <c r="M933" s="573"/>
      <c r="N933" s="573"/>
      <c r="O933" s="573"/>
      <c r="P933" s="573"/>
      <c r="Q933" s="573"/>
      <c r="R933" s="573"/>
      <c r="S933" s="573"/>
      <c r="T933" s="574"/>
      <c r="U933" s="574"/>
      <c r="V933" s="574"/>
      <c r="W933" s="574"/>
      <c r="X933" s="574"/>
      <c r="Y933" s="574"/>
      <c r="Z933" s="574"/>
      <c r="AA933" s="574"/>
      <c r="AB933" s="574"/>
      <c r="AC933" s="574"/>
      <c r="AD933" s="574"/>
      <c r="AE933" s="574"/>
      <c r="AF933" s="574"/>
      <c r="AG933" s="574"/>
    </row>
    <row r="934" spans="1:33">
      <c r="A934"/>
      <c r="B934" s="61">
        <v>1</v>
      </c>
      <c r="C934" s="216" t="s">
        <v>864</v>
      </c>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row>
    <row r="935" spans="1:33">
      <c r="A935" s="1"/>
      <c r="B935" s="61">
        <v>2</v>
      </c>
      <c r="C935" s="217" t="s">
        <v>865</v>
      </c>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row>
    <row r="936" spans="1:33">
      <c r="A936" s="1"/>
      <c r="B936" s="61">
        <v>3</v>
      </c>
      <c r="C936" s="217" t="s">
        <v>866</v>
      </c>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row>
    <row r="937" spans="1:33">
      <c r="A937" s="1"/>
      <c r="B937" s="61">
        <v>4</v>
      </c>
      <c r="C937" s="217" t="s">
        <v>867</v>
      </c>
      <c r="D937" s="137"/>
      <c r="E937" s="137"/>
      <c r="F937" s="137"/>
      <c r="G937" s="137"/>
      <c r="H937" s="137"/>
      <c r="I937" s="137"/>
      <c r="J937" s="137"/>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137"/>
      <c r="AG937" s="137"/>
    </row>
    <row r="938" spans="1:33" ht="13.5" thickBot="1">
      <c r="A938" s="1"/>
      <c r="B938" s="61">
        <v>5</v>
      </c>
      <c r="C938" s="217" t="s">
        <v>868</v>
      </c>
      <c r="D938" s="137"/>
      <c r="E938" s="137"/>
      <c r="F938" s="137"/>
      <c r="G938" s="137"/>
      <c r="H938" s="137"/>
      <c r="I938" s="137"/>
      <c r="J938" s="137"/>
      <c r="K938" s="137"/>
      <c r="L938" s="137"/>
      <c r="M938" s="137"/>
      <c r="N938" s="137"/>
      <c r="O938" s="137"/>
      <c r="P938" s="137"/>
      <c r="Q938" s="137"/>
      <c r="R938" s="137"/>
      <c r="S938" s="137"/>
      <c r="T938" s="137"/>
      <c r="U938" s="137"/>
      <c r="V938" s="137"/>
      <c r="W938" s="137"/>
      <c r="X938" s="137"/>
      <c r="Y938" s="137"/>
      <c r="Z938" s="137"/>
      <c r="AA938" s="137"/>
      <c r="AB938" s="137"/>
      <c r="AC938" s="137"/>
      <c r="AD938" s="137"/>
      <c r="AE938" s="137"/>
      <c r="AF938" s="137"/>
      <c r="AG938" s="137"/>
    </row>
    <row r="939" spans="1:33" ht="13.5" thickBot="1">
      <c r="A939" s="1"/>
      <c r="B939" s="117"/>
      <c r="C939" s="44" t="s">
        <v>117</v>
      </c>
      <c r="D939" s="204" t="str">
        <f>IF(COUNTIF(D934:D938,"C")=5,"C",IF(COUNTIF(D934:D938,"C")&gt;0,"P"," "))</f>
        <v xml:space="preserve"> </v>
      </c>
      <c r="E939" s="204" t="str">
        <f>IF(COUNTIF(E934:E938,"C")=5,"C",IF(COUNTIF(E934:E938,"C")&gt;0,"P"," "))</f>
        <v xml:space="preserve"> </v>
      </c>
      <c r="F939" s="204" t="str">
        <f t="shared" ref="F939:S939" si="469">IF(COUNTIF(F934:F938,"C")=5,"C",IF(COUNTIF(F934:F938,"C")&gt;0,"P"," "))</f>
        <v xml:space="preserve"> </v>
      </c>
      <c r="G939" s="204" t="str">
        <f t="shared" si="469"/>
        <v xml:space="preserve"> </v>
      </c>
      <c r="H939" s="204" t="str">
        <f t="shared" si="469"/>
        <v xml:space="preserve"> </v>
      </c>
      <c r="I939" s="204" t="str">
        <f t="shared" si="469"/>
        <v xml:space="preserve"> </v>
      </c>
      <c r="J939" s="204" t="str">
        <f t="shared" si="469"/>
        <v xml:space="preserve"> </v>
      </c>
      <c r="K939" s="204" t="str">
        <f t="shared" si="469"/>
        <v xml:space="preserve"> </v>
      </c>
      <c r="L939" s="204" t="str">
        <f t="shared" si="469"/>
        <v xml:space="preserve"> </v>
      </c>
      <c r="M939" s="204" t="str">
        <f t="shared" si="469"/>
        <v xml:space="preserve"> </v>
      </c>
      <c r="N939" s="204" t="str">
        <f t="shared" si="469"/>
        <v xml:space="preserve"> </v>
      </c>
      <c r="O939" s="204" t="str">
        <f t="shared" si="469"/>
        <v xml:space="preserve"> </v>
      </c>
      <c r="P939" s="204" t="str">
        <f t="shared" si="469"/>
        <v xml:space="preserve"> </v>
      </c>
      <c r="Q939" s="204" t="str">
        <f t="shared" si="469"/>
        <v xml:space="preserve"> </v>
      </c>
      <c r="R939" s="204" t="str">
        <f t="shared" si="469"/>
        <v xml:space="preserve"> </v>
      </c>
      <c r="S939" s="204" t="str">
        <f t="shared" si="469"/>
        <v xml:space="preserve"> </v>
      </c>
      <c r="T939" s="204" t="str">
        <f t="shared" ref="T939:AG939" si="470">IF(COUNTIF(T934:T938,"C")=5,"C",IF(COUNTIF(T934:T938,"C")&gt;0,"P"," "))</f>
        <v xml:space="preserve"> </v>
      </c>
      <c r="U939" s="204" t="str">
        <f t="shared" si="470"/>
        <v xml:space="preserve"> </v>
      </c>
      <c r="V939" s="204" t="str">
        <f t="shared" si="470"/>
        <v xml:space="preserve"> </v>
      </c>
      <c r="W939" s="204" t="str">
        <f t="shared" si="470"/>
        <v xml:space="preserve"> </v>
      </c>
      <c r="X939" s="204" t="str">
        <f t="shared" si="470"/>
        <v xml:space="preserve"> </v>
      </c>
      <c r="Y939" s="204" t="str">
        <f t="shared" si="470"/>
        <v xml:space="preserve"> </v>
      </c>
      <c r="Z939" s="204" t="str">
        <f t="shared" si="470"/>
        <v xml:space="preserve"> </v>
      </c>
      <c r="AA939" s="204" t="str">
        <f t="shared" si="470"/>
        <v xml:space="preserve"> </v>
      </c>
      <c r="AB939" s="204" t="str">
        <f t="shared" si="470"/>
        <v xml:space="preserve"> </v>
      </c>
      <c r="AC939" s="204" t="str">
        <f t="shared" si="470"/>
        <v xml:space="preserve"> </v>
      </c>
      <c r="AD939" s="204" t="str">
        <f t="shared" si="470"/>
        <v xml:space="preserve"> </v>
      </c>
      <c r="AE939" s="204" t="str">
        <f t="shared" si="470"/>
        <v xml:space="preserve"> </v>
      </c>
      <c r="AF939" s="204" t="str">
        <f t="shared" si="470"/>
        <v xml:space="preserve"> </v>
      </c>
      <c r="AG939" s="204" t="str">
        <f t="shared" si="470"/>
        <v xml:space="preserve"> </v>
      </c>
    </row>
    <row r="940" spans="1:33" ht="15">
      <c r="A940" s="1"/>
      <c r="B940" s="120" t="s">
        <v>869</v>
      </c>
      <c r="C940" s="121"/>
      <c r="D940" s="573" t="s">
        <v>870</v>
      </c>
      <c r="E940" s="573"/>
      <c r="F940" s="573"/>
      <c r="G940" s="573"/>
      <c r="H940" s="573"/>
      <c r="I940" s="573"/>
      <c r="J940" s="573"/>
      <c r="K940" s="573"/>
      <c r="L940" s="573"/>
      <c r="M940" s="573"/>
      <c r="N940" s="573"/>
      <c r="O940" s="573"/>
      <c r="P940" s="573"/>
      <c r="Q940" s="573"/>
      <c r="R940" s="573"/>
      <c r="S940" s="573"/>
      <c r="T940" s="574"/>
      <c r="U940" s="574"/>
      <c r="V940" s="574"/>
      <c r="W940" s="574"/>
      <c r="X940" s="574"/>
      <c r="Y940" s="574"/>
      <c r="Z940" s="574"/>
      <c r="AA940" s="574"/>
      <c r="AB940" s="574"/>
      <c r="AC940" s="574"/>
      <c r="AD940" s="574"/>
      <c r="AE940" s="574"/>
      <c r="AF940" s="574"/>
      <c r="AG940" s="574"/>
    </row>
    <row r="941" spans="1:33">
      <c r="A941"/>
      <c r="B941" s="61">
        <v>1</v>
      </c>
      <c r="C941" s="216" t="s">
        <v>871</v>
      </c>
      <c r="D941" s="137"/>
      <c r="E941" s="137"/>
      <c r="F941" s="137"/>
      <c r="G941" s="137"/>
      <c r="H941" s="137"/>
      <c r="I941" s="137"/>
      <c r="J941" s="137"/>
      <c r="K941" s="137"/>
      <c r="L941" s="137"/>
      <c r="M941" s="137"/>
      <c r="N941" s="137"/>
      <c r="O941" s="137"/>
      <c r="P941" s="137"/>
      <c r="Q941" s="137"/>
      <c r="R941" s="137"/>
      <c r="S941" s="137"/>
      <c r="T941" s="137"/>
      <c r="U941" s="137"/>
      <c r="V941" s="137"/>
      <c r="W941" s="137"/>
      <c r="X941" s="137"/>
      <c r="Y941" s="137"/>
      <c r="Z941" s="137"/>
      <c r="AA941" s="137"/>
      <c r="AB941" s="137"/>
      <c r="AC941" s="137"/>
      <c r="AD941" s="137"/>
      <c r="AE941" s="137"/>
      <c r="AF941" s="137"/>
      <c r="AG941" s="137"/>
    </row>
    <row r="942" spans="1:33">
      <c r="A942" s="1"/>
      <c r="B942" s="61">
        <v>2</v>
      </c>
      <c r="C942" s="217" t="s">
        <v>872</v>
      </c>
      <c r="D942" s="137"/>
      <c r="E942" s="137"/>
      <c r="F942" s="137"/>
      <c r="G942" s="137"/>
      <c r="H942" s="137"/>
      <c r="I942" s="137"/>
      <c r="J942" s="137"/>
      <c r="K942" s="137"/>
      <c r="L942" s="137"/>
      <c r="M942" s="137"/>
      <c r="N942" s="137"/>
      <c r="O942" s="137"/>
      <c r="P942" s="137"/>
      <c r="Q942" s="137"/>
      <c r="R942" s="137"/>
      <c r="S942" s="137"/>
      <c r="T942" s="137"/>
      <c r="U942" s="137"/>
      <c r="V942" s="137"/>
      <c r="W942" s="137"/>
      <c r="X942" s="137"/>
      <c r="Y942" s="137"/>
      <c r="Z942" s="137"/>
      <c r="AA942" s="137"/>
      <c r="AB942" s="137"/>
      <c r="AC942" s="137"/>
      <c r="AD942" s="137"/>
      <c r="AE942" s="137"/>
      <c r="AF942" s="137"/>
      <c r="AG942" s="137"/>
    </row>
    <row r="943" spans="1:33">
      <c r="A943" s="1"/>
      <c r="B943" s="61">
        <v>3</v>
      </c>
      <c r="C943" s="217" t="s">
        <v>873</v>
      </c>
      <c r="D943" s="137"/>
      <c r="E943" s="137"/>
      <c r="F943" s="137"/>
      <c r="G943" s="137"/>
      <c r="H943" s="137"/>
      <c r="I943" s="137"/>
      <c r="J943" s="137"/>
      <c r="K943" s="137"/>
      <c r="L943" s="137"/>
      <c r="M943" s="137"/>
      <c r="N943" s="137"/>
      <c r="O943" s="137"/>
      <c r="P943" s="137"/>
      <c r="Q943" s="137"/>
      <c r="R943" s="137"/>
      <c r="S943" s="137"/>
      <c r="T943" s="137"/>
      <c r="U943" s="137"/>
      <c r="V943" s="137"/>
      <c r="W943" s="137"/>
      <c r="X943" s="137"/>
      <c r="Y943" s="137"/>
      <c r="Z943" s="137"/>
      <c r="AA943" s="137"/>
      <c r="AB943" s="137"/>
      <c r="AC943" s="137"/>
      <c r="AD943" s="137"/>
      <c r="AE943" s="137"/>
      <c r="AF943" s="137"/>
      <c r="AG943" s="137"/>
    </row>
    <row r="944" spans="1:33">
      <c r="A944" s="1"/>
      <c r="B944" s="61">
        <v>4</v>
      </c>
      <c r="C944" s="217" t="s">
        <v>874</v>
      </c>
      <c r="D944" s="137"/>
      <c r="E944" s="137"/>
      <c r="F944" s="137"/>
      <c r="G944" s="137"/>
      <c r="H944" s="137"/>
      <c r="I944" s="137"/>
      <c r="J944" s="137"/>
      <c r="K944" s="137"/>
      <c r="L944" s="137"/>
      <c r="M944" s="137"/>
      <c r="N944" s="137"/>
      <c r="O944" s="137"/>
      <c r="P944" s="137"/>
      <c r="Q944" s="137"/>
      <c r="R944" s="137"/>
      <c r="S944" s="137"/>
      <c r="T944" s="137"/>
      <c r="U944" s="137"/>
      <c r="V944" s="137"/>
      <c r="W944" s="137"/>
      <c r="X944" s="137"/>
      <c r="Y944" s="137"/>
      <c r="Z944" s="137"/>
      <c r="AA944" s="137"/>
      <c r="AB944" s="137"/>
      <c r="AC944" s="137"/>
      <c r="AD944" s="137"/>
      <c r="AE944" s="137"/>
      <c r="AF944" s="137"/>
      <c r="AG944" s="137"/>
    </row>
    <row r="945" spans="1:33" ht="13.5" thickBot="1">
      <c r="A945" s="1"/>
      <c r="B945" s="61">
        <v>5</v>
      </c>
      <c r="C945" s="217" t="s">
        <v>875</v>
      </c>
      <c r="D945" s="137"/>
      <c r="E945" s="137"/>
      <c r="F945" s="137"/>
      <c r="G945" s="137"/>
      <c r="H945" s="137"/>
      <c r="I945" s="137"/>
      <c r="J945" s="137"/>
      <c r="K945" s="137"/>
      <c r="L945" s="137"/>
      <c r="M945" s="137"/>
      <c r="N945" s="137"/>
      <c r="O945" s="137"/>
      <c r="P945" s="137"/>
      <c r="Q945" s="137"/>
      <c r="R945" s="137"/>
      <c r="S945" s="137"/>
      <c r="T945" s="137"/>
      <c r="U945" s="137"/>
      <c r="V945" s="137"/>
      <c r="W945" s="137"/>
      <c r="X945" s="137"/>
      <c r="Y945" s="137"/>
      <c r="Z945" s="137"/>
      <c r="AA945" s="137"/>
      <c r="AB945" s="137"/>
      <c r="AC945" s="137"/>
      <c r="AD945" s="137"/>
      <c r="AE945" s="137"/>
      <c r="AF945" s="137"/>
      <c r="AG945" s="137"/>
    </row>
    <row r="946" spans="1:33" ht="13.5" thickBot="1">
      <c r="A946" s="1"/>
      <c r="B946" s="117"/>
      <c r="C946" s="44" t="s">
        <v>117</v>
      </c>
      <c r="D946" s="204" t="str">
        <f>IF(COUNTIF(D941:D945,"C")=5,"C",IF(COUNTIF(D941:D945,"C")&gt;0,"P"," "))</f>
        <v xml:space="preserve"> </v>
      </c>
      <c r="E946" s="204" t="str">
        <f>IF(COUNTIF(E941:E945,"C")=5,"C",IF(COUNTIF(E941:E945,"C")&gt;0,"P"," "))</f>
        <v xml:space="preserve"> </v>
      </c>
      <c r="F946" s="204" t="str">
        <f t="shared" ref="F946:S946" si="471">IF(COUNTIF(F941:F945,"C")=5,"C",IF(COUNTIF(F941:F945,"C")&gt;0,"P"," "))</f>
        <v xml:space="preserve"> </v>
      </c>
      <c r="G946" s="204" t="str">
        <f t="shared" si="471"/>
        <v xml:space="preserve"> </v>
      </c>
      <c r="H946" s="204" t="str">
        <f t="shared" si="471"/>
        <v xml:space="preserve"> </v>
      </c>
      <c r="I946" s="204" t="str">
        <f t="shared" si="471"/>
        <v xml:space="preserve"> </v>
      </c>
      <c r="J946" s="204" t="str">
        <f t="shared" si="471"/>
        <v xml:space="preserve"> </v>
      </c>
      <c r="K946" s="204" t="str">
        <f t="shared" si="471"/>
        <v xml:space="preserve"> </v>
      </c>
      <c r="L946" s="204" t="str">
        <f t="shared" si="471"/>
        <v xml:space="preserve"> </v>
      </c>
      <c r="M946" s="204" t="str">
        <f t="shared" si="471"/>
        <v xml:space="preserve"> </v>
      </c>
      <c r="N946" s="204" t="str">
        <f t="shared" si="471"/>
        <v xml:space="preserve"> </v>
      </c>
      <c r="O946" s="204" t="str">
        <f t="shared" si="471"/>
        <v xml:space="preserve"> </v>
      </c>
      <c r="P946" s="204" t="str">
        <f t="shared" si="471"/>
        <v xml:space="preserve"> </v>
      </c>
      <c r="Q946" s="204" t="str">
        <f t="shared" si="471"/>
        <v xml:space="preserve"> </v>
      </c>
      <c r="R946" s="204" t="str">
        <f t="shared" si="471"/>
        <v xml:space="preserve"> </v>
      </c>
      <c r="S946" s="204" t="str">
        <f t="shared" si="471"/>
        <v xml:space="preserve"> </v>
      </c>
      <c r="T946" s="204" t="str">
        <f t="shared" ref="T946:AG946" si="472">IF(COUNTIF(T941:T945,"C")=5,"C",IF(COUNTIF(T941:T945,"C")&gt;0,"P"," "))</f>
        <v xml:space="preserve"> </v>
      </c>
      <c r="U946" s="204" t="str">
        <f t="shared" si="472"/>
        <v xml:space="preserve"> </v>
      </c>
      <c r="V946" s="204" t="str">
        <f t="shared" si="472"/>
        <v xml:space="preserve"> </v>
      </c>
      <c r="W946" s="204" t="str">
        <f t="shared" si="472"/>
        <v xml:space="preserve"> </v>
      </c>
      <c r="X946" s="204" t="str">
        <f t="shared" si="472"/>
        <v xml:space="preserve"> </v>
      </c>
      <c r="Y946" s="204" t="str">
        <f t="shared" si="472"/>
        <v xml:space="preserve"> </v>
      </c>
      <c r="Z946" s="204" t="str">
        <f t="shared" si="472"/>
        <v xml:space="preserve"> </v>
      </c>
      <c r="AA946" s="204" t="str">
        <f t="shared" si="472"/>
        <v xml:space="preserve"> </v>
      </c>
      <c r="AB946" s="204" t="str">
        <f t="shared" si="472"/>
        <v xml:space="preserve"> </v>
      </c>
      <c r="AC946" s="204" t="str">
        <f t="shared" si="472"/>
        <v xml:space="preserve"> </v>
      </c>
      <c r="AD946" s="204" t="str">
        <f t="shared" si="472"/>
        <v xml:space="preserve"> </v>
      </c>
      <c r="AE946" s="204" t="str">
        <f t="shared" si="472"/>
        <v xml:space="preserve"> </v>
      </c>
      <c r="AF946" s="204" t="str">
        <f t="shared" si="472"/>
        <v xml:space="preserve"> </v>
      </c>
      <c r="AG946" s="204" t="str">
        <f t="shared" si="472"/>
        <v xml:space="preserve"> </v>
      </c>
    </row>
    <row r="947" spans="1:33" ht="15">
      <c r="A947" s="1"/>
      <c r="B947" s="120" t="s">
        <v>876</v>
      </c>
      <c r="C947" s="121"/>
      <c r="D947" s="422"/>
      <c r="E947" s="422"/>
      <c r="F947" s="422"/>
      <c r="G947" s="422"/>
      <c r="H947" s="422"/>
      <c r="I947" s="422"/>
      <c r="J947" s="422"/>
      <c r="K947" s="422"/>
      <c r="L947" s="422"/>
      <c r="M947" s="422"/>
      <c r="N947" s="422"/>
      <c r="O947" s="422"/>
      <c r="P947" s="422"/>
      <c r="Q947" s="422"/>
      <c r="R947" s="422"/>
      <c r="S947" s="422"/>
      <c r="T947" s="422"/>
      <c r="U947" s="422"/>
      <c r="V947" s="422"/>
      <c r="W947" s="422"/>
      <c r="X947" s="422"/>
      <c r="Y947" s="422"/>
      <c r="Z947" s="422"/>
      <c r="AA947" s="422"/>
      <c r="AB947" s="422"/>
      <c r="AC947" s="422"/>
      <c r="AD947" s="422"/>
      <c r="AE947" s="422"/>
      <c r="AF947" s="422"/>
      <c r="AG947" s="422"/>
    </row>
    <row r="948" spans="1:33">
      <c r="A948"/>
      <c r="B948" s="61">
        <v>1</v>
      </c>
      <c r="C948" s="122" t="s">
        <v>877</v>
      </c>
      <c r="D948" s="573" t="s">
        <v>878</v>
      </c>
      <c r="E948" s="573"/>
      <c r="F948" s="573"/>
      <c r="G948" s="573"/>
      <c r="H948" s="573"/>
      <c r="I948" s="573"/>
      <c r="J948" s="573"/>
      <c r="K948" s="573"/>
      <c r="L948" s="573"/>
      <c r="M948" s="573"/>
      <c r="N948" s="573"/>
      <c r="O948" s="573"/>
      <c r="P948" s="573"/>
      <c r="Q948" s="573"/>
      <c r="R948" s="573"/>
      <c r="S948" s="573"/>
      <c r="T948" s="574"/>
      <c r="U948" s="574"/>
      <c r="V948" s="574"/>
      <c r="W948" s="574"/>
      <c r="X948" s="574"/>
      <c r="Y948" s="574"/>
      <c r="Z948" s="574"/>
      <c r="AA948" s="574"/>
      <c r="AB948" s="574"/>
      <c r="AC948" s="574"/>
      <c r="AD948" s="574"/>
      <c r="AE948" s="574"/>
      <c r="AF948" s="574"/>
      <c r="AG948" s="574"/>
    </row>
    <row r="949" spans="1:33">
      <c r="A949"/>
      <c r="B949" s="230"/>
      <c r="C949" s="231" t="s">
        <v>879</v>
      </c>
      <c r="D949" s="137"/>
      <c r="E949" s="137"/>
      <c r="F949" s="137"/>
      <c r="G949" s="137"/>
      <c r="H949" s="137"/>
      <c r="I949" s="137"/>
      <c r="J949" s="137"/>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37"/>
    </row>
    <row r="950" spans="1:33">
      <c r="A950"/>
      <c r="B950" s="230"/>
      <c r="C950" s="231" t="s">
        <v>880</v>
      </c>
      <c r="D950" s="137"/>
      <c r="E950" s="137"/>
      <c r="F950" s="137"/>
      <c r="G950" s="137"/>
      <c r="H950" s="137"/>
      <c r="I950" s="137"/>
      <c r="J950" s="137"/>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37"/>
    </row>
    <row r="951" spans="1:33">
      <c r="A951" s="1"/>
      <c r="B951" s="61">
        <v>2</v>
      </c>
      <c r="C951" s="232" t="s">
        <v>881</v>
      </c>
      <c r="D951" s="188" t="str">
        <f>IF(COUNTIF(D949:D950,"C")&gt;=1,"A",IF(COUNTIF(D949:D950,"C")&gt;0,"P"," "))</f>
        <v xml:space="preserve"> </v>
      </c>
      <c r="E951" s="188" t="str">
        <f>IF(COUNTIF(E948:E950,"C")&gt;=1,"A",IF(COUNTIF(E948:E950,"C")&gt;0,"P"," "))</f>
        <v xml:space="preserve"> </v>
      </c>
      <c r="F951" s="188" t="str">
        <f t="shared" ref="F951:S951" si="473">IF(COUNTIF(F948:F950,"C")&gt;=1,"A",IF(COUNTIF(F948:F950,"C")&gt;0,"P"," "))</f>
        <v xml:space="preserve"> </v>
      </c>
      <c r="G951" s="188" t="str">
        <f t="shared" si="473"/>
        <v xml:space="preserve"> </v>
      </c>
      <c r="H951" s="188" t="str">
        <f t="shared" si="473"/>
        <v xml:space="preserve"> </v>
      </c>
      <c r="I951" s="188" t="str">
        <f t="shared" si="473"/>
        <v xml:space="preserve"> </v>
      </c>
      <c r="J951" s="188" t="str">
        <f t="shared" si="473"/>
        <v xml:space="preserve"> </v>
      </c>
      <c r="K951" s="188" t="str">
        <f t="shared" si="473"/>
        <v xml:space="preserve"> </v>
      </c>
      <c r="L951" s="188" t="str">
        <f t="shared" si="473"/>
        <v xml:space="preserve"> </v>
      </c>
      <c r="M951" s="188" t="str">
        <f t="shared" si="473"/>
        <v xml:space="preserve"> </v>
      </c>
      <c r="N951" s="188" t="str">
        <f t="shared" si="473"/>
        <v xml:space="preserve"> </v>
      </c>
      <c r="O951" s="188" t="str">
        <f t="shared" si="473"/>
        <v xml:space="preserve"> </v>
      </c>
      <c r="P951" s="188" t="str">
        <f t="shared" si="473"/>
        <v xml:space="preserve"> </v>
      </c>
      <c r="Q951" s="188" t="str">
        <f t="shared" si="473"/>
        <v xml:space="preserve"> </v>
      </c>
      <c r="R951" s="188" t="str">
        <f t="shared" si="473"/>
        <v xml:space="preserve"> </v>
      </c>
      <c r="S951" s="188" t="str">
        <f t="shared" si="473"/>
        <v xml:space="preserve"> </v>
      </c>
      <c r="T951" s="188" t="str">
        <f t="shared" ref="T951:AG951" si="474">IF(COUNTIF(T948:T950,"C")&gt;=1,"A",IF(COUNTIF(T948:T950,"C")&gt;0,"P"," "))</f>
        <v xml:space="preserve"> </v>
      </c>
      <c r="U951" s="188" t="str">
        <f t="shared" si="474"/>
        <v xml:space="preserve"> </v>
      </c>
      <c r="V951" s="188" t="str">
        <f t="shared" si="474"/>
        <v xml:space="preserve"> </v>
      </c>
      <c r="W951" s="188" t="str">
        <f t="shared" si="474"/>
        <v xml:space="preserve"> </v>
      </c>
      <c r="X951" s="188" t="str">
        <f t="shared" si="474"/>
        <v xml:space="preserve"> </v>
      </c>
      <c r="Y951" s="188" t="str">
        <f t="shared" si="474"/>
        <v xml:space="preserve"> </v>
      </c>
      <c r="Z951" s="188" t="str">
        <f t="shared" si="474"/>
        <v xml:space="preserve"> </v>
      </c>
      <c r="AA951" s="188" t="str">
        <f t="shared" si="474"/>
        <v xml:space="preserve"> </v>
      </c>
      <c r="AB951" s="188" t="str">
        <f t="shared" si="474"/>
        <v xml:space="preserve"> </v>
      </c>
      <c r="AC951" s="188" t="str">
        <f t="shared" si="474"/>
        <v xml:space="preserve"> </v>
      </c>
      <c r="AD951" s="188" t="str">
        <f t="shared" si="474"/>
        <v xml:space="preserve"> </v>
      </c>
      <c r="AE951" s="188" t="str">
        <f t="shared" si="474"/>
        <v xml:space="preserve"> </v>
      </c>
      <c r="AF951" s="188" t="str">
        <f t="shared" si="474"/>
        <v xml:space="preserve"> </v>
      </c>
      <c r="AG951" s="188" t="str">
        <f t="shared" si="474"/>
        <v xml:space="preserve"> </v>
      </c>
    </row>
    <row r="952" spans="1:33">
      <c r="A952" s="1"/>
      <c r="B952" s="61"/>
      <c r="C952" s="168" t="s">
        <v>882</v>
      </c>
      <c r="D952" s="137"/>
      <c r="E952" s="137"/>
      <c r="F952" s="137"/>
      <c r="G952" s="137"/>
      <c r="H952" s="137"/>
      <c r="I952" s="137"/>
      <c r="J952" s="137"/>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137"/>
      <c r="AG952" s="137"/>
    </row>
    <row r="953" spans="1:33">
      <c r="A953" s="1"/>
      <c r="B953" s="61"/>
      <c r="C953" s="168" t="s">
        <v>883</v>
      </c>
      <c r="D953" s="137"/>
      <c r="E953" s="137"/>
      <c r="F953" s="137"/>
      <c r="G953" s="137"/>
      <c r="H953" s="137"/>
      <c r="I953" s="137"/>
      <c r="J953" s="137"/>
      <c r="K953" s="137"/>
      <c r="L953" s="137"/>
      <c r="M953" s="137"/>
      <c r="N953" s="137"/>
      <c r="O953" s="137"/>
      <c r="P953" s="137"/>
      <c r="Q953" s="137"/>
      <c r="R953" s="137"/>
      <c r="S953" s="137"/>
      <c r="T953" s="137"/>
      <c r="U953" s="137"/>
      <c r="V953" s="137"/>
      <c r="W953" s="137"/>
      <c r="X953" s="137"/>
      <c r="Y953" s="137"/>
      <c r="Z953" s="137"/>
      <c r="AA953" s="137"/>
      <c r="AB953" s="137"/>
      <c r="AC953" s="137"/>
      <c r="AD953" s="137"/>
      <c r="AE953" s="137"/>
      <c r="AF953" s="137"/>
      <c r="AG953" s="137"/>
    </row>
    <row r="954" spans="1:33">
      <c r="A954" s="1"/>
      <c r="B954" s="61">
        <v>3</v>
      </c>
      <c r="C954" s="232" t="s">
        <v>884</v>
      </c>
      <c r="D954" s="188" t="str">
        <f>IF(COUNTIF(D952:D953,"C")&gt;=1,"A",IF(COUNTIF(D952:D953,"C")&gt;0,"P"," "))</f>
        <v xml:space="preserve"> </v>
      </c>
      <c r="E954" s="188" t="str">
        <f>IF(COUNTIF(E951:E953,"C")&gt;=1,"A",IF(COUNTIF(E951:E953,"C")&gt;0,"P"," "))</f>
        <v xml:space="preserve"> </v>
      </c>
      <c r="F954" s="188" t="str">
        <f t="shared" ref="F954:S954" si="475">IF(COUNTIF(F951:F953,"C")&gt;=1,"A",IF(COUNTIF(F951:F953,"C")&gt;0,"P"," "))</f>
        <v xml:space="preserve"> </v>
      </c>
      <c r="G954" s="188" t="str">
        <f t="shared" si="475"/>
        <v xml:space="preserve"> </v>
      </c>
      <c r="H954" s="188" t="str">
        <f t="shared" si="475"/>
        <v xml:space="preserve"> </v>
      </c>
      <c r="I954" s="188" t="str">
        <f t="shared" si="475"/>
        <v xml:space="preserve"> </v>
      </c>
      <c r="J954" s="188" t="str">
        <f t="shared" si="475"/>
        <v xml:space="preserve"> </v>
      </c>
      <c r="K954" s="188" t="str">
        <f t="shared" si="475"/>
        <v xml:space="preserve"> </v>
      </c>
      <c r="L954" s="188" t="str">
        <f t="shared" si="475"/>
        <v xml:space="preserve"> </v>
      </c>
      <c r="M954" s="188" t="str">
        <f t="shared" si="475"/>
        <v xml:space="preserve"> </v>
      </c>
      <c r="N954" s="188" t="str">
        <f t="shared" si="475"/>
        <v xml:space="preserve"> </v>
      </c>
      <c r="O954" s="188" t="str">
        <f t="shared" si="475"/>
        <v xml:space="preserve"> </v>
      </c>
      <c r="P954" s="188" t="str">
        <f t="shared" si="475"/>
        <v xml:space="preserve"> </v>
      </c>
      <c r="Q954" s="188" t="str">
        <f t="shared" si="475"/>
        <v xml:space="preserve"> </v>
      </c>
      <c r="R954" s="188" t="str">
        <f t="shared" si="475"/>
        <v xml:space="preserve"> </v>
      </c>
      <c r="S954" s="188" t="str">
        <f t="shared" si="475"/>
        <v xml:space="preserve"> </v>
      </c>
      <c r="T954" s="188" t="str">
        <f t="shared" ref="T954:AG954" si="476">IF(COUNTIF(T951:T953,"C")&gt;=1,"A",IF(COUNTIF(T951:T953,"C")&gt;0,"P"," "))</f>
        <v xml:space="preserve"> </v>
      </c>
      <c r="U954" s="188" t="str">
        <f t="shared" si="476"/>
        <v xml:space="preserve"> </v>
      </c>
      <c r="V954" s="188" t="str">
        <f t="shared" si="476"/>
        <v xml:space="preserve"> </v>
      </c>
      <c r="W954" s="188" t="str">
        <f t="shared" si="476"/>
        <v xml:space="preserve"> </v>
      </c>
      <c r="X954" s="188" t="str">
        <f t="shared" si="476"/>
        <v xml:space="preserve"> </v>
      </c>
      <c r="Y954" s="188" t="str">
        <f t="shared" si="476"/>
        <v xml:space="preserve"> </v>
      </c>
      <c r="Z954" s="188" t="str">
        <f t="shared" si="476"/>
        <v xml:space="preserve"> </v>
      </c>
      <c r="AA954" s="188" t="str">
        <f t="shared" si="476"/>
        <v xml:space="preserve"> </v>
      </c>
      <c r="AB954" s="188" t="str">
        <f t="shared" si="476"/>
        <v xml:space="preserve"> </v>
      </c>
      <c r="AC954" s="188" t="str">
        <f t="shared" si="476"/>
        <v xml:space="preserve"> </v>
      </c>
      <c r="AD954" s="188" t="str">
        <f t="shared" si="476"/>
        <v xml:space="preserve"> </v>
      </c>
      <c r="AE954" s="188" t="str">
        <f t="shared" si="476"/>
        <v xml:space="preserve"> </v>
      </c>
      <c r="AF954" s="188" t="str">
        <f t="shared" si="476"/>
        <v xml:space="preserve"> </v>
      </c>
      <c r="AG954" s="188" t="str">
        <f t="shared" si="476"/>
        <v xml:space="preserve"> </v>
      </c>
    </row>
    <row r="955" spans="1:33">
      <c r="A955" s="1"/>
      <c r="B955" s="61"/>
      <c r="C955" s="168" t="s">
        <v>885</v>
      </c>
      <c r="D955" s="137"/>
      <c r="E955" s="137"/>
      <c r="F955" s="137"/>
      <c r="G955" s="137"/>
      <c r="H955" s="137"/>
      <c r="I955" s="137"/>
      <c r="J955" s="137"/>
      <c r="K955" s="137"/>
      <c r="L955" s="137"/>
      <c r="M955" s="137"/>
      <c r="N955" s="137"/>
      <c r="O955" s="137"/>
      <c r="P955" s="137"/>
      <c r="Q955" s="137"/>
      <c r="R955" s="137"/>
      <c r="S955" s="137"/>
      <c r="T955" s="137"/>
      <c r="U955" s="137"/>
      <c r="V955" s="137"/>
      <c r="W955" s="137"/>
      <c r="X955" s="137"/>
      <c r="Y955" s="137"/>
      <c r="Z955" s="137"/>
      <c r="AA955" s="137"/>
      <c r="AB955" s="137"/>
      <c r="AC955" s="137"/>
      <c r="AD955" s="137"/>
      <c r="AE955" s="137"/>
      <c r="AF955" s="137"/>
      <c r="AG955" s="137"/>
    </row>
    <row r="956" spans="1:33">
      <c r="A956" s="1"/>
      <c r="B956" s="61"/>
      <c r="C956" s="168" t="s">
        <v>886</v>
      </c>
      <c r="D956" s="137"/>
      <c r="E956" s="137"/>
      <c r="F956" s="137"/>
      <c r="G956" s="137"/>
      <c r="H956" s="137"/>
      <c r="I956" s="137"/>
      <c r="J956" s="137"/>
      <c r="K956" s="137"/>
      <c r="L956" s="137"/>
      <c r="M956" s="137"/>
      <c r="N956" s="137"/>
      <c r="O956" s="137"/>
      <c r="P956" s="137"/>
      <c r="Q956" s="137"/>
      <c r="R956" s="137"/>
      <c r="S956" s="137"/>
      <c r="T956" s="137"/>
      <c r="U956" s="137"/>
      <c r="V956" s="137"/>
      <c r="W956" s="137"/>
      <c r="X956" s="137"/>
      <c r="Y956" s="137"/>
      <c r="Z956" s="137"/>
      <c r="AA956" s="137"/>
      <c r="AB956" s="137"/>
      <c r="AC956" s="137"/>
      <c r="AD956" s="137"/>
      <c r="AE956" s="137"/>
      <c r="AF956" s="137"/>
      <c r="AG956" s="137"/>
    </row>
    <row r="957" spans="1:33">
      <c r="A957" s="1"/>
      <c r="B957" s="61"/>
      <c r="C957" s="168" t="s">
        <v>887</v>
      </c>
      <c r="D957" s="137"/>
      <c r="E957" s="137"/>
      <c r="F957" s="137"/>
      <c r="G957" s="137"/>
      <c r="H957" s="137"/>
      <c r="I957" s="137"/>
      <c r="J957" s="137"/>
      <c r="K957" s="137"/>
      <c r="L957" s="137"/>
      <c r="M957" s="137"/>
      <c r="N957" s="137"/>
      <c r="O957" s="137"/>
      <c r="P957" s="137"/>
      <c r="Q957" s="137"/>
      <c r="R957" s="137"/>
      <c r="S957" s="137"/>
      <c r="T957" s="137"/>
      <c r="U957" s="137"/>
      <c r="V957" s="137"/>
      <c r="W957" s="137"/>
      <c r="X957" s="137"/>
      <c r="Y957" s="137"/>
      <c r="Z957" s="137"/>
      <c r="AA957" s="137"/>
      <c r="AB957" s="137"/>
      <c r="AC957" s="137"/>
      <c r="AD957" s="137"/>
      <c r="AE957" s="137"/>
      <c r="AF957" s="137"/>
      <c r="AG957" s="137"/>
    </row>
    <row r="958" spans="1:33">
      <c r="A958" s="1"/>
      <c r="B958" s="61">
        <v>4</v>
      </c>
      <c r="C958" s="232" t="s">
        <v>888</v>
      </c>
      <c r="D958" s="188" t="str">
        <f t="shared" ref="D958:AG958" si="477">IF(COUNTIF(D955:D957,"C")&gt;=1,"A",IF(COUNTIF(D955:D957,"C")&gt;0,"P"," "))</f>
        <v xml:space="preserve"> </v>
      </c>
      <c r="E958" s="188" t="str">
        <f t="shared" si="477"/>
        <v xml:space="preserve"> </v>
      </c>
      <c r="F958" s="188" t="str">
        <f t="shared" ref="F958:S958" si="478">IF(COUNTIF(F955:F957,"C")&gt;=1,"A",IF(COUNTIF(F955:F957,"C")&gt;0,"P"," "))</f>
        <v xml:space="preserve"> </v>
      </c>
      <c r="G958" s="188" t="str">
        <f t="shared" si="478"/>
        <v xml:space="preserve"> </v>
      </c>
      <c r="H958" s="188" t="str">
        <f t="shared" si="478"/>
        <v xml:space="preserve"> </v>
      </c>
      <c r="I958" s="188" t="str">
        <f t="shared" si="478"/>
        <v xml:space="preserve"> </v>
      </c>
      <c r="J958" s="188" t="str">
        <f t="shared" si="478"/>
        <v xml:space="preserve"> </v>
      </c>
      <c r="K958" s="188" t="str">
        <f t="shared" si="478"/>
        <v xml:space="preserve"> </v>
      </c>
      <c r="L958" s="188" t="str">
        <f t="shared" si="478"/>
        <v xml:space="preserve"> </v>
      </c>
      <c r="M958" s="188" t="str">
        <f t="shared" si="478"/>
        <v xml:space="preserve"> </v>
      </c>
      <c r="N958" s="188" t="str">
        <f t="shared" si="478"/>
        <v xml:space="preserve"> </v>
      </c>
      <c r="O958" s="188" t="str">
        <f t="shared" si="478"/>
        <v xml:space="preserve"> </v>
      </c>
      <c r="P958" s="188" t="str">
        <f t="shared" si="478"/>
        <v xml:space="preserve"> </v>
      </c>
      <c r="Q958" s="188" t="str">
        <f t="shared" si="478"/>
        <v xml:space="preserve"> </v>
      </c>
      <c r="R958" s="188" t="str">
        <f t="shared" si="478"/>
        <v xml:space="preserve"> </v>
      </c>
      <c r="S958" s="188" t="str">
        <f t="shared" si="478"/>
        <v xml:space="preserve"> </v>
      </c>
      <c r="T958" s="188" t="str">
        <f t="shared" si="477"/>
        <v xml:space="preserve"> </v>
      </c>
      <c r="U958" s="188" t="str">
        <f t="shared" si="477"/>
        <v xml:space="preserve"> </v>
      </c>
      <c r="V958" s="188" t="str">
        <f t="shared" si="477"/>
        <v xml:space="preserve"> </v>
      </c>
      <c r="W958" s="188" t="str">
        <f t="shared" si="477"/>
        <v xml:space="preserve"> </v>
      </c>
      <c r="X958" s="188" t="str">
        <f t="shared" si="477"/>
        <v xml:space="preserve"> </v>
      </c>
      <c r="Y958" s="188" t="str">
        <f t="shared" si="477"/>
        <v xml:space="preserve"> </v>
      </c>
      <c r="Z958" s="188" t="str">
        <f t="shared" si="477"/>
        <v xml:space="preserve"> </v>
      </c>
      <c r="AA958" s="188" t="str">
        <f t="shared" si="477"/>
        <v xml:space="preserve"> </v>
      </c>
      <c r="AB958" s="188" t="str">
        <f t="shared" si="477"/>
        <v xml:space="preserve"> </v>
      </c>
      <c r="AC958" s="188" t="str">
        <f t="shared" si="477"/>
        <v xml:space="preserve"> </v>
      </c>
      <c r="AD958" s="188" t="str">
        <f t="shared" si="477"/>
        <v xml:space="preserve"> </v>
      </c>
      <c r="AE958" s="188" t="str">
        <f t="shared" si="477"/>
        <v xml:space="preserve"> </v>
      </c>
      <c r="AF958" s="188" t="str">
        <f t="shared" si="477"/>
        <v xml:space="preserve"> </v>
      </c>
      <c r="AG958" s="188" t="str">
        <f t="shared" si="477"/>
        <v xml:space="preserve"> </v>
      </c>
    </row>
    <row r="959" spans="1:33">
      <c r="A959" s="1"/>
      <c r="B959" s="61"/>
      <c r="C959" s="168" t="s">
        <v>889</v>
      </c>
      <c r="D959" s="137"/>
      <c r="E959" s="137"/>
      <c r="F959" s="137"/>
      <c r="G959" s="137"/>
      <c r="H959" s="137"/>
      <c r="I959" s="137"/>
      <c r="J959" s="137"/>
      <c r="K959" s="137"/>
      <c r="L959" s="137"/>
      <c r="M959" s="137"/>
      <c r="N959" s="137"/>
      <c r="O959" s="137"/>
      <c r="P959" s="137"/>
      <c r="Q959" s="137"/>
      <c r="R959" s="137"/>
      <c r="S959" s="137"/>
      <c r="T959" s="137"/>
      <c r="U959" s="137"/>
      <c r="V959" s="137"/>
      <c r="W959" s="137"/>
      <c r="X959" s="137"/>
      <c r="Y959" s="137"/>
      <c r="Z959" s="137"/>
      <c r="AA959" s="137"/>
      <c r="AB959" s="137"/>
      <c r="AC959" s="137"/>
      <c r="AD959" s="137"/>
      <c r="AE959" s="137"/>
      <c r="AF959" s="137"/>
      <c r="AG959" s="137"/>
    </row>
    <row r="960" spans="1:33">
      <c r="A960" s="1"/>
      <c r="B960" s="61"/>
      <c r="C960" s="168" t="s">
        <v>890</v>
      </c>
      <c r="D960" s="137"/>
      <c r="E960" s="137"/>
      <c r="F960" s="137"/>
      <c r="G960" s="137"/>
      <c r="H960" s="137"/>
      <c r="I960" s="137"/>
      <c r="J960" s="137"/>
      <c r="K960" s="137"/>
      <c r="L960" s="137"/>
      <c r="M960" s="137"/>
      <c r="N960" s="137"/>
      <c r="O960" s="137"/>
      <c r="P960" s="137"/>
      <c r="Q960" s="137"/>
      <c r="R960" s="137"/>
      <c r="S960" s="137"/>
      <c r="T960" s="137"/>
      <c r="U960" s="137"/>
      <c r="V960" s="137"/>
      <c r="W960" s="137"/>
      <c r="X960" s="137"/>
      <c r="Y960" s="137"/>
      <c r="Z960" s="137"/>
      <c r="AA960" s="137"/>
      <c r="AB960" s="137"/>
      <c r="AC960" s="137"/>
      <c r="AD960" s="137"/>
      <c r="AE960" s="137"/>
      <c r="AF960" s="137"/>
      <c r="AG960" s="137"/>
    </row>
    <row r="961" spans="1:33">
      <c r="A961" s="1"/>
      <c r="B961" s="61"/>
      <c r="C961" s="168" t="s">
        <v>891</v>
      </c>
      <c r="D961" s="137"/>
      <c r="E961" s="137"/>
      <c r="F961" s="137"/>
      <c r="G961" s="137"/>
      <c r="H961" s="137"/>
      <c r="I961" s="137"/>
      <c r="J961" s="137"/>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37"/>
    </row>
    <row r="962" spans="1:33">
      <c r="A962" s="1"/>
      <c r="B962" s="61">
        <v>5</v>
      </c>
      <c r="C962" s="233" t="s">
        <v>892</v>
      </c>
      <c r="D962" s="188" t="str">
        <f t="shared" ref="D962:AG962" si="479">IF(COUNTIF(D959:D961,"C")&gt;=1,"A",IF(COUNTIF(D959:D961,"C")&gt;0,"P"," "))</f>
        <v xml:space="preserve"> </v>
      </c>
      <c r="E962" s="188" t="str">
        <f t="shared" si="479"/>
        <v xml:space="preserve"> </v>
      </c>
      <c r="F962" s="188" t="str">
        <f t="shared" ref="F962:S962" si="480">IF(COUNTIF(F959:F961,"C")&gt;=1,"A",IF(COUNTIF(F959:F961,"C")&gt;0,"P"," "))</f>
        <v xml:space="preserve"> </v>
      </c>
      <c r="G962" s="188" t="str">
        <f t="shared" si="480"/>
        <v xml:space="preserve"> </v>
      </c>
      <c r="H962" s="188" t="str">
        <f t="shared" si="480"/>
        <v xml:space="preserve"> </v>
      </c>
      <c r="I962" s="188" t="str">
        <f t="shared" si="480"/>
        <v xml:space="preserve"> </v>
      </c>
      <c r="J962" s="188" t="str">
        <f t="shared" si="480"/>
        <v xml:space="preserve"> </v>
      </c>
      <c r="K962" s="188" t="str">
        <f t="shared" si="480"/>
        <v xml:space="preserve"> </v>
      </c>
      <c r="L962" s="188" t="str">
        <f t="shared" si="480"/>
        <v xml:space="preserve"> </v>
      </c>
      <c r="M962" s="188" t="str">
        <f t="shared" si="480"/>
        <v xml:space="preserve"> </v>
      </c>
      <c r="N962" s="188" t="str">
        <f t="shared" si="480"/>
        <v xml:space="preserve"> </v>
      </c>
      <c r="O962" s="188" t="str">
        <f t="shared" si="480"/>
        <v xml:space="preserve"> </v>
      </c>
      <c r="P962" s="188" t="str">
        <f t="shared" si="480"/>
        <v xml:space="preserve"> </v>
      </c>
      <c r="Q962" s="188" t="str">
        <f t="shared" si="480"/>
        <v xml:space="preserve"> </v>
      </c>
      <c r="R962" s="188" t="str">
        <f t="shared" si="480"/>
        <v xml:space="preserve"> </v>
      </c>
      <c r="S962" s="188" t="str">
        <f t="shared" si="480"/>
        <v xml:space="preserve"> </v>
      </c>
      <c r="T962" s="188" t="str">
        <f t="shared" si="479"/>
        <v xml:space="preserve"> </v>
      </c>
      <c r="U962" s="188" t="str">
        <f t="shared" si="479"/>
        <v xml:space="preserve"> </v>
      </c>
      <c r="V962" s="188" t="str">
        <f t="shared" si="479"/>
        <v xml:space="preserve"> </v>
      </c>
      <c r="W962" s="188" t="str">
        <f t="shared" si="479"/>
        <v xml:space="preserve"> </v>
      </c>
      <c r="X962" s="188" t="str">
        <f t="shared" si="479"/>
        <v xml:space="preserve"> </v>
      </c>
      <c r="Y962" s="188" t="str">
        <f t="shared" si="479"/>
        <v xml:space="preserve"> </v>
      </c>
      <c r="Z962" s="188" t="str">
        <f t="shared" si="479"/>
        <v xml:space="preserve"> </v>
      </c>
      <c r="AA962" s="188" t="str">
        <f t="shared" si="479"/>
        <v xml:space="preserve"> </v>
      </c>
      <c r="AB962" s="188" t="str">
        <f t="shared" si="479"/>
        <v xml:space="preserve"> </v>
      </c>
      <c r="AC962" s="188" t="str">
        <f t="shared" si="479"/>
        <v xml:space="preserve"> </v>
      </c>
      <c r="AD962" s="188" t="str">
        <f t="shared" si="479"/>
        <v xml:space="preserve"> </v>
      </c>
      <c r="AE962" s="188" t="str">
        <f t="shared" si="479"/>
        <v xml:space="preserve"> </v>
      </c>
      <c r="AF962" s="188" t="str">
        <f t="shared" si="479"/>
        <v xml:space="preserve"> </v>
      </c>
      <c r="AG962" s="188" t="str">
        <f t="shared" si="479"/>
        <v xml:space="preserve"> </v>
      </c>
    </row>
    <row r="963" spans="1:33">
      <c r="A963" s="1"/>
      <c r="B963" s="61"/>
      <c r="C963" s="168" t="s">
        <v>893</v>
      </c>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7"/>
      <c r="AA963" s="137"/>
      <c r="AB963" s="137"/>
      <c r="AC963" s="137"/>
      <c r="AD963" s="137"/>
      <c r="AE963" s="137"/>
      <c r="AF963" s="137"/>
      <c r="AG963" s="137"/>
    </row>
    <row r="964" spans="1:33">
      <c r="A964" s="1"/>
      <c r="B964" s="61"/>
      <c r="C964" s="168" t="s">
        <v>894</v>
      </c>
      <c r="D964" s="137"/>
      <c r="E964" s="137"/>
      <c r="F964" s="137"/>
      <c r="G964" s="137"/>
      <c r="H964" s="137"/>
      <c r="I964" s="137"/>
      <c r="J964" s="137"/>
      <c r="K964" s="137"/>
      <c r="L964" s="137"/>
      <c r="M964" s="137"/>
      <c r="N964" s="137"/>
      <c r="O964" s="137"/>
      <c r="P964" s="137"/>
      <c r="Q964" s="137"/>
      <c r="R964" s="137"/>
      <c r="S964" s="137"/>
      <c r="T964" s="137"/>
      <c r="U964" s="137"/>
      <c r="V964" s="137"/>
      <c r="W964" s="137"/>
      <c r="X964" s="137"/>
      <c r="Y964" s="137"/>
      <c r="Z964" s="137"/>
      <c r="AA964" s="137"/>
      <c r="AB964" s="137"/>
      <c r="AC964" s="137"/>
      <c r="AD964" s="137"/>
      <c r="AE964" s="137"/>
      <c r="AF964" s="137"/>
      <c r="AG964" s="137"/>
    </row>
    <row r="965" spans="1:33" ht="13.5" thickBot="1">
      <c r="A965" s="1"/>
      <c r="B965" s="61"/>
      <c r="C965" s="168" t="s">
        <v>895</v>
      </c>
      <c r="D965" s="137"/>
      <c r="E965" s="137"/>
      <c r="F965" s="137"/>
      <c r="G965" s="137"/>
      <c r="H965" s="137"/>
      <c r="I965" s="137"/>
      <c r="J965" s="137"/>
      <c r="K965" s="137"/>
      <c r="L965" s="137"/>
      <c r="M965" s="137"/>
      <c r="N965" s="137"/>
      <c r="O965" s="137"/>
      <c r="P965" s="137"/>
      <c r="Q965" s="137"/>
      <c r="R965" s="137"/>
      <c r="S965" s="137"/>
      <c r="T965" s="137"/>
      <c r="U965" s="137"/>
      <c r="V965" s="137"/>
      <c r="W965" s="137"/>
      <c r="X965" s="137"/>
      <c r="Y965" s="137"/>
      <c r="Z965" s="137"/>
      <c r="AA965" s="137"/>
      <c r="AB965" s="137"/>
      <c r="AC965" s="137"/>
      <c r="AD965" s="137"/>
      <c r="AE965" s="137"/>
      <c r="AF965" s="137"/>
      <c r="AG965" s="137"/>
    </row>
    <row r="966" spans="1:33" ht="13.5" hidden="1" thickBot="1">
      <c r="A966" s="1"/>
      <c r="B966" s="126"/>
      <c r="C966" s="127"/>
      <c r="D966" s="188" t="str">
        <f t="shared" ref="D966:AG966" si="481">IF(COUNTIF(D963:D965,"C")&gt;=1,"A",IF(COUNTIF(D963:D965,"C")&gt;0,"P"," "))</f>
        <v xml:space="preserve"> </v>
      </c>
      <c r="E966" s="188" t="str">
        <f t="shared" si="481"/>
        <v xml:space="preserve"> </v>
      </c>
      <c r="F966" s="188" t="str">
        <f t="shared" ref="F966:S966" si="482">IF(COUNTIF(F963:F965,"C")&gt;=1,"A",IF(COUNTIF(F963:F965,"C")&gt;0,"P"," "))</f>
        <v xml:space="preserve"> </v>
      </c>
      <c r="G966" s="188" t="str">
        <f t="shared" si="482"/>
        <v xml:space="preserve"> </v>
      </c>
      <c r="H966" s="188" t="str">
        <f t="shared" si="482"/>
        <v xml:space="preserve"> </v>
      </c>
      <c r="I966" s="188" t="str">
        <f t="shared" si="482"/>
        <v xml:space="preserve"> </v>
      </c>
      <c r="J966" s="188" t="str">
        <f t="shared" si="482"/>
        <v xml:space="preserve"> </v>
      </c>
      <c r="K966" s="188" t="str">
        <f t="shared" si="482"/>
        <v xml:space="preserve"> </v>
      </c>
      <c r="L966" s="188" t="str">
        <f t="shared" si="482"/>
        <v xml:space="preserve"> </v>
      </c>
      <c r="M966" s="188" t="str">
        <f t="shared" si="482"/>
        <v xml:space="preserve"> </v>
      </c>
      <c r="N966" s="188" t="str">
        <f t="shared" si="482"/>
        <v xml:space="preserve"> </v>
      </c>
      <c r="O966" s="188" t="str">
        <f t="shared" si="482"/>
        <v xml:space="preserve"> </v>
      </c>
      <c r="P966" s="188" t="str">
        <f t="shared" si="482"/>
        <v xml:space="preserve"> </v>
      </c>
      <c r="Q966" s="188" t="str">
        <f t="shared" si="482"/>
        <v xml:space="preserve"> </v>
      </c>
      <c r="R966" s="188" t="str">
        <f t="shared" si="482"/>
        <v xml:space="preserve"> </v>
      </c>
      <c r="S966" s="188" t="str">
        <f t="shared" si="482"/>
        <v xml:space="preserve"> </v>
      </c>
      <c r="T966" s="188" t="str">
        <f t="shared" si="481"/>
        <v xml:space="preserve"> </v>
      </c>
      <c r="U966" s="188" t="str">
        <f t="shared" si="481"/>
        <v xml:space="preserve"> </v>
      </c>
      <c r="V966" s="188" t="str">
        <f t="shared" si="481"/>
        <v xml:space="preserve"> </v>
      </c>
      <c r="W966" s="188" t="str">
        <f t="shared" si="481"/>
        <v xml:space="preserve"> </v>
      </c>
      <c r="X966" s="188" t="str">
        <f t="shared" si="481"/>
        <v xml:space="preserve"> </v>
      </c>
      <c r="Y966" s="188" t="str">
        <f t="shared" si="481"/>
        <v xml:space="preserve"> </v>
      </c>
      <c r="Z966" s="188" t="str">
        <f t="shared" si="481"/>
        <v xml:space="preserve"> </v>
      </c>
      <c r="AA966" s="188" t="str">
        <f t="shared" si="481"/>
        <v xml:space="preserve"> </v>
      </c>
      <c r="AB966" s="188" t="str">
        <f t="shared" si="481"/>
        <v xml:space="preserve"> </v>
      </c>
      <c r="AC966" s="188" t="str">
        <f t="shared" si="481"/>
        <v xml:space="preserve"> </v>
      </c>
      <c r="AD966" s="188" t="str">
        <f t="shared" si="481"/>
        <v xml:space="preserve"> </v>
      </c>
      <c r="AE966" s="188" t="str">
        <f t="shared" si="481"/>
        <v xml:space="preserve"> </v>
      </c>
      <c r="AF966" s="188" t="str">
        <f t="shared" si="481"/>
        <v xml:space="preserve"> </v>
      </c>
      <c r="AG966" s="188" t="str">
        <f t="shared" si="481"/>
        <v xml:space="preserve"> </v>
      </c>
    </row>
    <row r="967" spans="1:33" ht="13.5" thickBot="1">
      <c r="A967" s="1"/>
      <c r="B967" s="117"/>
      <c r="C967" s="44" t="s">
        <v>117</v>
      </c>
      <c r="D967" s="195" t="str">
        <f t="shared" ref="D967:AG967" si="483">IF(COUNTIF(D950:D966,"A")&gt;4,"C",IF(COUNTIF(D950:D966,"C")&gt;0,"P"," "))</f>
        <v xml:space="preserve"> </v>
      </c>
      <c r="E967" s="195" t="str">
        <f t="shared" si="483"/>
        <v xml:space="preserve"> </v>
      </c>
      <c r="F967" s="195" t="str">
        <f t="shared" ref="F967:S967" si="484">IF(COUNTIF(F950:F966,"A")&gt;4,"C",IF(COUNTIF(F950:F966,"C")&gt;0,"P"," "))</f>
        <v xml:space="preserve"> </v>
      </c>
      <c r="G967" s="195" t="str">
        <f t="shared" si="484"/>
        <v xml:space="preserve"> </v>
      </c>
      <c r="H967" s="195" t="str">
        <f t="shared" si="484"/>
        <v xml:space="preserve"> </v>
      </c>
      <c r="I967" s="195" t="str">
        <f t="shared" si="484"/>
        <v xml:space="preserve"> </v>
      </c>
      <c r="J967" s="195" t="str">
        <f t="shared" si="484"/>
        <v xml:space="preserve"> </v>
      </c>
      <c r="K967" s="195" t="str">
        <f t="shared" si="484"/>
        <v xml:space="preserve"> </v>
      </c>
      <c r="L967" s="195" t="str">
        <f t="shared" si="484"/>
        <v xml:space="preserve"> </v>
      </c>
      <c r="M967" s="195" t="str">
        <f t="shared" si="484"/>
        <v xml:space="preserve"> </v>
      </c>
      <c r="N967" s="195" t="str">
        <f t="shared" si="484"/>
        <v xml:space="preserve"> </v>
      </c>
      <c r="O967" s="195" t="str">
        <f t="shared" si="484"/>
        <v xml:space="preserve"> </v>
      </c>
      <c r="P967" s="195" t="str">
        <f t="shared" si="484"/>
        <v xml:space="preserve"> </v>
      </c>
      <c r="Q967" s="195" t="str">
        <f t="shared" si="484"/>
        <v xml:space="preserve"> </v>
      </c>
      <c r="R967" s="195" t="str">
        <f t="shared" si="484"/>
        <v xml:space="preserve"> </v>
      </c>
      <c r="S967" s="195" t="str">
        <f t="shared" si="484"/>
        <v xml:space="preserve"> </v>
      </c>
      <c r="T967" s="195" t="str">
        <f t="shared" si="483"/>
        <v xml:space="preserve"> </v>
      </c>
      <c r="U967" s="195" t="str">
        <f t="shared" si="483"/>
        <v xml:space="preserve"> </v>
      </c>
      <c r="V967" s="195" t="str">
        <f t="shared" si="483"/>
        <v xml:space="preserve"> </v>
      </c>
      <c r="W967" s="195" t="str">
        <f t="shared" si="483"/>
        <v xml:space="preserve"> </v>
      </c>
      <c r="X967" s="195" t="str">
        <f t="shared" si="483"/>
        <v xml:space="preserve"> </v>
      </c>
      <c r="Y967" s="195" t="str">
        <f t="shared" si="483"/>
        <v xml:space="preserve"> </v>
      </c>
      <c r="Z967" s="195" t="str">
        <f t="shared" si="483"/>
        <v xml:space="preserve"> </v>
      </c>
      <c r="AA967" s="195" t="str">
        <f t="shared" si="483"/>
        <v xml:space="preserve"> </v>
      </c>
      <c r="AB967" s="195" t="str">
        <f t="shared" si="483"/>
        <v xml:space="preserve"> </v>
      </c>
      <c r="AC967" s="195" t="str">
        <f t="shared" si="483"/>
        <v xml:space="preserve"> </v>
      </c>
      <c r="AD967" s="195" t="str">
        <f t="shared" si="483"/>
        <v xml:space="preserve"> </v>
      </c>
      <c r="AE967" s="195" t="str">
        <f t="shared" si="483"/>
        <v xml:space="preserve"> </v>
      </c>
      <c r="AF967" s="195" t="str">
        <f t="shared" si="483"/>
        <v xml:space="preserve"> </v>
      </c>
      <c r="AG967" s="195" t="str">
        <f t="shared" si="483"/>
        <v xml:space="preserve"> </v>
      </c>
    </row>
  </sheetData>
  <sheetProtection algorithmName="SHA-512" hashValue="h8ILtWgvXATBn4F6rLTKPAuMdSPFvgUXDHwlPJ7kpBXMmPA9KKNmI6vv9FnCD61eT+2ttGl6s+fwMdAypGzDng==" saltValue="hrhx6jWTfqB1UhJcfH9McQ==" spinCount="100000" sheet="1" objects="1" scenarios="1" selectLockedCells="1"/>
  <mergeCells count="52">
    <mergeCell ref="D6:AG6"/>
    <mergeCell ref="F1:F4"/>
    <mergeCell ref="G1:G4"/>
    <mergeCell ref="H1:H4"/>
    <mergeCell ref="I1:I4"/>
    <mergeCell ref="J1:J4"/>
    <mergeCell ref="K1:K4"/>
    <mergeCell ref="L1:L4"/>
    <mergeCell ref="M1:M4"/>
    <mergeCell ref="N1:N4"/>
    <mergeCell ref="O1:O4"/>
    <mergeCell ref="P1:P4"/>
    <mergeCell ref="Q1:Q4"/>
    <mergeCell ref="R1:R4"/>
    <mergeCell ref="S1:S4"/>
    <mergeCell ref="E1:E4"/>
    <mergeCell ref="D903:AG903"/>
    <mergeCell ref="D933:AG933"/>
    <mergeCell ref="D940:AG940"/>
    <mergeCell ref="D948:AG948"/>
    <mergeCell ref="D845:AG845"/>
    <mergeCell ref="D852:AG852"/>
    <mergeCell ref="D859:AG859"/>
    <mergeCell ref="D889:AG889"/>
    <mergeCell ref="D896:AG896"/>
    <mergeCell ref="A910:AG910"/>
    <mergeCell ref="A866:AG866"/>
    <mergeCell ref="D867:AG867"/>
    <mergeCell ref="D874:AG874"/>
    <mergeCell ref="D881:AG881"/>
    <mergeCell ref="A843:AG843"/>
    <mergeCell ref="A932:AG932"/>
    <mergeCell ref="A888:AG888"/>
    <mergeCell ref="A3:C3"/>
    <mergeCell ref="AE1:AE4"/>
    <mergeCell ref="A5:AG5"/>
    <mergeCell ref="D235:AG235"/>
    <mergeCell ref="Y1:Y4"/>
    <mergeCell ref="Z1:Z4"/>
    <mergeCell ref="AA1:AA4"/>
    <mergeCell ref="AB1:AB4"/>
    <mergeCell ref="AC1:AC4"/>
    <mergeCell ref="AD1:AD4"/>
    <mergeCell ref="AF1:AF4"/>
    <mergeCell ref="AG1:AG4"/>
    <mergeCell ref="A844:AG844"/>
    <mergeCell ref="V1:V4"/>
    <mergeCell ref="W1:W4"/>
    <mergeCell ref="X1:X4"/>
    <mergeCell ref="D1:D4"/>
    <mergeCell ref="T1:T4"/>
    <mergeCell ref="U1:U4"/>
  </mergeCells>
  <conditionalFormatting sqref="D8:AG26 D31:AG49 D54:AG72 D77:AG95 D100:AG118 D123:AG141 D146:AG164 D169:AG187 D192:AG209 D214:AG232 D237:AG255 D260:AG278 D283:AG291 D296:AG314 D319:AG337 D342:AG360 D365:AG383 D388:AG406 D411:AG429 D434:AG452 D457:AG465 D470:AG488 D493:AG511 D516:AF534 D539:AG557 D562:AG580 D585:AG603 D608:AG626 D631:AG649 D654:AG672 D677:AG695 D700:AG718 D723:AG741 D746:AG764 D769:AG787 D791:AG795 D799:AG817 D822:AG840 D846:AG850 D853:AG857 D860:AG864 D868:AG872 D875:AG879 D882:AG886 D890:AG894 D897:AG901 D904:AG908 D912:AG916 D919:AG923 D926:AG930 D934:AG938 D941:AG945 D949:AG965">
    <cfRule type="containsText" dxfId="208" priority="2" operator="containsText" text="C">
      <formula>NOT(ISERROR(SEARCH("C",D8)))</formula>
    </cfRule>
  </conditionalFormatting>
  <conditionalFormatting sqref="D28:AG28 D51:AG51 D74:AG74 D97:AG97 D120:AG120 D143:AG143 D166:AG166 D189:AG189 D211:AG211 D234:AG234 D257:AG257 D280:AG280 D293:AG293 D316:AG316 D339:AG339 D362:AG362 D385:AG385 D408:AG408 D431:AG431 D454:AG454 D467:AG467 D490:AG490 D513:AG513 D536:AG536 D559:AG559 D582:AG582 D605:AG605 D628:AG628 D651:AG651 D674:AG674 D697:AG697 D720:AG720 D743:AG743 D766:AG766 D789:AG789 D796:AG796 D819:AG819 D842:AG842 D851:AG851 D858:AG858 D865:AG865 D873:AG873 D880:AG880 D887:AG887 D895:AG895 D902:AG902 D909:AG909 D917:AG917 D924:AG924 D931:AG931 D939:AG939 D946:AG946 D967:AG967">
    <cfRule type="containsText" dxfId="207" priority="1" operator="containsText" text="C">
      <formula>NOT(ISERROR(SEARCH("C",D28)))</formula>
    </cfRule>
  </conditionalFormatting>
  <pageMargins left="0.75" right="0.75" top="1" bottom="0.5" header="0.5" footer="0.25"/>
  <pageSetup scale="72" orientation="portrait" horizontalDpi="300" verticalDpi="300" r:id="rId1"/>
  <headerFooter>
    <oddHeader>&amp;C&amp;"Arial,Bold"&amp;14BrownieTrax&amp;12
Brownie Badges - &amp;D</oddHeader>
    <oddFooter>&amp;CPage &amp;P</oddFooter>
  </headerFooter>
  <rowBreaks count="11" manualBreakCount="11">
    <brk id="51" max="16383" man="1"/>
    <brk id="143" max="16383" man="1"/>
    <brk id="280" max="16383" man="1"/>
    <brk id="339" max="16383" man="1"/>
    <brk id="408" max="16383" man="1"/>
    <brk id="467" max="16383" man="1"/>
    <brk id="536" max="16383" man="1"/>
    <brk id="605" max="16383" man="1"/>
    <brk id="674" max="16383" man="1"/>
    <brk id="796" max="16383" man="1"/>
    <brk id="931"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3366FF"/>
  </sheetPr>
  <dimension ref="A1:AG101"/>
  <sheetViews>
    <sheetView showGridLines="0" zoomScaleNormal="100" workbookViewId="0">
      <pane ySplit="4" topLeftCell="A5" activePane="bottomLeft" state="frozen"/>
      <selection pane="bottomLeft" activeCell="D8" sqref="D8"/>
    </sheetView>
  </sheetViews>
  <sheetFormatPr defaultColWidth="9.140625" defaultRowHeight="12.75"/>
  <cols>
    <col min="1" max="1" width="2.7109375" style="170" customWidth="1"/>
    <col min="2" max="2" width="11.7109375" style="169" customWidth="1"/>
    <col min="3" max="3" width="30.28515625" style="169" customWidth="1"/>
    <col min="4" max="33" width="3.28515625" style="169" customWidth="1"/>
    <col min="34" max="16384" width="9.140625" style="169"/>
  </cols>
  <sheetData>
    <row r="1" spans="1:33" ht="12.75" customHeight="1">
      <c r="A1" s="239"/>
      <c r="B1" s="240" t="s">
        <v>102</v>
      </c>
      <c r="C1" s="241">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row>
    <row r="2" spans="1:33">
      <c r="A2" s="239"/>
      <c r="B2" s="12" t="s">
        <v>110</v>
      </c>
      <c r="C2" s="21">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row>
    <row r="3" spans="1:33">
      <c r="A3" s="575" t="s">
        <v>128</v>
      </c>
      <c r="B3" s="575"/>
      <c r="C3" s="576"/>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row>
    <row r="4" spans="1:33">
      <c r="A4" s="577"/>
      <c r="B4" s="578"/>
      <c r="C4" s="57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row>
    <row r="5" spans="1:33" ht="18">
      <c r="A5" s="580" t="s">
        <v>896</v>
      </c>
      <c r="B5" s="581"/>
      <c r="C5" s="581"/>
      <c r="D5" s="583"/>
      <c r="E5" s="583"/>
      <c r="F5" s="583"/>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row>
    <row r="6" spans="1:33" ht="18">
      <c r="A6" s="566" t="s">
        <v>897</v>
      </c>
      <c r="B6" s="582"/>
      <c r="C6" s="582"/>
      <c r="D6" s="582"/>
      <c r="E6" s="582"/>
      <c r="F6" s="582"/>
      <c r="G6" s="582"/>
      <c r="H6" s="582"/>
      <c r="I6" s="582"/>
      <c r="J6" s="582"/>
      <c r="K6" s="582"/>
      <c r="L6" s="582"/>
      <c r="M6" s="582"/>
      <c r="N6" s="582"/>
      <c r="O6" s="582"/>
      <c r="P6" s="582"/>
      <c r="Q6" s="582"/>
      <c r="R6" s="582"/>
      <c r="S6" s="582"/>
      <c r="T6" s="582"/>
      <c r="U6" s="582"/>
      <c r="V6" s="582"/>
      <c r="W6" s="582"/>
      <c r="X6" s="582"/>
      <c r="Y6" s="582"/>
      <c r="Z6" s="582"/>
      <c r="AA6" s="582"/>
      <c r="AB6" s="582"/>
      <c r="AC6" s="582"/>
      <c r="AD6" s="582"/>
      <c r="AE6" s="582"/>
      <c r="AF6" s="582"/>
      <c r="AG6" s="582"/>
    </row>
    <row r="7" spans="1:33">
      <c r="A7" s="242"/>
      <c r="B7" s="418"/>
      <c r="C7" s="31" t="s">
        <v>898</v>
      </c>
      <c r="D7" s="258" t="str">
        <f>IF(D26="C","B"," ")</f>
        <v xml:space="preserve"> </v>
      </c>
      <c r="E7" s="258" t="str">
        <f>IF(E26="C","B"," ")</f>
        <v xml:space="preserve"> </v>
      </c>
      <c r="F7" s="258" t="str">
        <f t="shared" ref="F7:S7" si="0">IF(F26="C","B"," ")</f>
        <v xml:space="preserve"> </v>
      </c>
      <c r="G7" s="258" t="str">
        <f t="shared" si="0"/>
        <v xml:space="preserve"> </v>
      </c>
      <c r="H7" s="258" t="str">
        <f t="shared" si="0"/>
        <v xml:space="preserve"> </v>
      </c>
      <c r="I7" s="258" t="str">
        <f t="shared" si="0"/>
        <v xml:space="preserve"> </v>
      </c>
      <c r="J7" s="258" t="str">
        <f t="shared" si="0"/>
        <v xml:space="preserve"> </v>
      </c>
      <c r="K7" s="258" t="str">
        <f t="shared" si="0"/>
        <v xml:space="preserve"> </v>
      </c>
      <c r="L7" s="258" t="str">
        <f t="shared" si="0"/>
        <v xml:space="preserve"> </v>
      </c>
      <c r="M7" s="258" t="str">
        <f t="shared" si="0"/>
        <v xml:space="preserve"> </v>
      </c>
      <c r="N7" s="258" t="str">
        <f t="shared" si="0"/>
        <v xml:space="preserve"> </v>
      </c>
      <c r="O7" s="258" t="str">
        <f t="shared" si="0"/>
        <v xml:space="preserve"> </v>
      </c>
      <c r="P7" s="258" t="str">
        <f t="shared" si="0"/>
        <v xml:space="preserve"> </v>
      </c>
      <c r="Q7" s="258" t="str">
        <f t="shared" si="0"/>
        <v xml:space="preserve"> </v>
      </c>
      <c r="R7" s="258" t="str">
        <f t="shared" si="0"/>
        <v xml:space="preserve"> </v>
      </c>
      <c r="S7" s="258" t="str">
        <f t="shared" si="0"/>
        <v xml:space="preserve"> </v>
      </c>
      <c r="T7" s="258" t="str">
        <f t="shared" ref="T7:AB7" si="1">IF(T26="C","B"," ")</f>
        <v xml:space="preserve"> </v>
      </c>
      <c r="U7" s="258" t="str">
        <f t="shared" si="1"/>
        <v xml:space="preserve"> </v>
      </c>
      <c r="V7" s="258" t="str">
        <f t="shared" si="1"/>
        <v xml:space="preserve"> </v>
      </c>
      <c r="W7" s="258" t="str">
        <f t="shared" si="1"/>
        <v xml:space="preserve"> </v>
      </c>
      <c r="X7" s="258" t="str">
        <f t="shared" si="1"/>
        <v xml:space="preserve"> </v>
      </c>
      <c r="Y7" s="258" t="str">
        <f t="shared" si="1"/>
        <v xml:space="preserve"> </v>
      </c>
      <c r="Z7" s="258" t="str">
        <f t="shared" si="1"/>
        <v xml:space="preserve"> </v>
      </c>
      <c r="AA7" s="258" t="str">
        <f t="shared" si="1"/>
        <v xml:space="preserve"> </v>
      </c>
      <c r="AB7" s="258" t="str">
        <f t="shared" si="1"/>
        <v xml:space="preserve"> </v>
      </c>
      <c r="AC7" s="258" t="str">
        <f>IF(AC26="C","B"," ")</f>
        <v xml:space="preserve"> </v>
      </c>
      <c r="AD7" s="258" t="str">
        <f>IF(AD26="C","B"," ")</f>
        <v xml:space="preserve"> </v>
      </c>
      <c r="AE7" s="258" t="str">
        <f>IF(AE26="C","B"," ")</f>
        <v xml:space="preserve"> </v>
      </c>
      <c r="AF7" s="258" t="str">
        <f>IF(AF26="C","B"," ")</f>
        <v xml:space="preserve"> </v>
      </c>
      <c r="AG7" s="258" t="str">
        <f>IF(AG26="C","B"," ")</f>
        <v xml:space="preserve"> </v>
      </c>
    </row>
    <row r="8" spans="1:33">
      <c r="A8" s="418"/>
      <c r="B8" s="171">
        <v>1</v>
      </c>
      <c r="C8" s="243" t="s">
        <v>899</v>
      </c>
      <c r="D8" s="198"/>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row>
    <row r="9" spans="1:33">
      <c r="A9" s="239"/>
      <c r="B9" s="171">
        <v>2</v>
      </c>
      <c r="C9" s="238" t="s">
        <v>900</v>
      </c>
      <c r="D9" s="198"/>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row>
    <row r="10" spans="1:33" ht="13.5" thickBot="1">
      <c r="A10" s="239"/>
      <c r="B10" s="171">
        <v>3</v>
      </c>
      <c r="C10" s="244" t="s">
        <v>901</v>
      </c>
      <c r="D10" s="198"/>
      <c r="E10" s="137"/>
      <c r="F10" s="137"/>
      <c r="G10" s="137"/>
      <c r="H10" s="137"/>
      <c r="I10" s="137"/>
      <c r="J10" s="137"/>
      <c r="K10" s="137"/>
      <c r="L10" s="137"/>
      <c r="M10" s="137"/>
      <c r="N10" s="137"/>
      <c r="O10" s="137"/>
      <c r="P10" s="137"/>
      <c r="Q10" s="137"/>
      <c r="R10" s="137"/>
      <c r="S10" s="245"/>
      <c r="T10" s="137"/>
      <c r="U10" s="137"/>
      <c r="V10" s="137"/>
      <c r="W10" s="137"/>
      <c r="X10" s="137"/>
      <c r="Y10" s="137"/>
      <c r="Z10" s="137"/>
      <c r="AA10" s="137"/>
      <c r="AB10" s="137"/>
      <c r="AC10" s="137"/>
      <c r="AD10" s="137"/>
      <c r="AE10" s="137"/>
      <c r="AF10" s="137"/>
      <c r="AG10" s="245"/>
    </row>
    <row r="11" spans="1:33" ht="13.5" thickBot="1">
      <c r="A11" s="239"/>
      <c r="B11" s="418"/>
      <c r="C11" s="423" t="s">
        <v>117</v>
      </c>
      <c r="D11" s="30" t="str">
        <f t="shared" ref="D11:AG11" si="2">IF(COUNTIF(D8:D10,"C")=3,"C",IF(COUNTIF(D8:D10,"C")&gt;0,"P"," "))</f>
        <v xml:space="preserve"> </v>
      </c>
      <c r="E11" s="30" t="str">
        <f t="shared" si="2"/>
        <v xml:space="preserve"> </v>
      </c>
      <c r="F11" s="30" t="str">
        <f t="shared" ref="F11:S11" si="3">IF(COUNTIF(F8:F10,"C")=3,"C",IF(COUNTIF(F8:F10,"C")&gt;0,"P"," "))</f>
        <v xml:space="preserve"> </v>
      </c>
      <c r="G11" s="30" t="str">
        <f t="shared" si="3"/>
        <v xml:space="preserve"> </v>
      </c>
      <c r="H11" s="30" t="str">
        <f t="shared" si="3"/>
        <v xml:space="preserve"> </v>
      </c>
      <c r="I11" s="30" t="str">
        <f t="shared" si="3"/>
        <v xml:space="preserve"> </v>
      </c>
      <c r="J11" s="30" t="str">
        <f t="shared" si="3"/>
        <v xml:space="preserve"> </v>
      </c>
      <c r="K11" s="30" t="str">
        <f t="shared" si="3"/>
        <v xml:space="preserve"> </v>
      </c>
      <c r="L11" s="30" t="str">
        <f t="shared" si="3"/>
        <v xml:space="preserve"> </v>
      </c>
      <c r="M11" s="30" t="str">
        <f t="shared" si="3"/>
        <v xml:space="preserve"> </v>
      </c>
      <c r="N11" s="30" t="str">
        <f t="shared" si="3"/>
        <v xml:space="preserve"> </v>
      </c>
      <c r="O11" s="30" t="str">
        <f t="shared" si="3"/>
        <v xml:space="preserve"> </v>
      </c>
      <c r="P11" s="30" t="str">
        <f t="shared" si="3"/>
        <v xml:space="preserve"> </v>
      </c>
      <c r="Q11" s="30" t="str">
        <f t="shared" si="3"/>
        <v xml:space="preserve"> </v>
      </c>
      <c r="R11" s="30" t="str">
        <f t="shared" si="3"/>
        <v xml:space="preserve"> </v>
      </c>
      <c r="S11" s="30" t="str">
        <f t="shared" si="3"/>
        <v xml:space="preserve"> </v>
      </c>
      <c r="T11" s="30" t="str">
        <f t="shared" si="2"/>
        <v xml:space="preserve"> </v>
      </c>
      <c r="U11" s="30" t="str">
        <f t="shared" si="2"/>
        <v xml:space="preserve"> </v>
      </c>
      <c r="V11" s="30" t="str">
        <f t="shared" si="2"/>
        <v xml:space="preserve"> </v>
      </c>
      <c r="W11" s="30" t="str">
        <f t="shared" si="2"/>
        <v xml:space="preserve"> </v>
      </c>
      <c r="X11" s="30" t="str">
        <f t="shared" si="2"/>
        <v xml:space="preserve"> </v>
      </c>
      <c r="Y11" s="30" t="str">
        <f t="shared" si="2"/>
        <v xml:space="preserve"> </v>
      </c>
      <c r="Z11" s="30" t="str">
        <f t="shared" si="2"/>
        <v xml:space="preserve"> </v>
      </c>
      <c r="AA11" s="30" t="str">
        <f t="shared" si="2"/>
        <v xml:space="preserve"> </v>
      </c>
      <c r="AB11" s="30" t="str">
        <f t="shared" si="2"/>
        <v xml:space="preserve"> </v>
      </c>
      <c r="AC11" s="30" t="str">
        <f t="shared" si="2"/>
        <v xml:space="preserve"> </v>
      </c>
      <c r="AD11" s="30" t="str">
        <f t="shared" si="2"/>
        <v xml:space="preserve"> </v>
      </c>
      <c r="AE11" s="30" t="str">
        <f t="shared" si="2"/>
        <v xml:space="preserve"> </v>
      </c>
      <c r="AF11" s="30" t="str">
        <f t="shared" si="2"/>
        <v xml:space="preserve"> </v>
      </c>
      <c r="AG11" s="30" t="str">
        <f t="shared" si="2"/>
        <v xml:space="preserve"> </v>
      </c>
    </row>
    <row r="12" spans="1:33">
      <c r="A12" s="242"/>
      <c r="B12" s="418"/>
      <c r="C12" s="2" t="s">
        <v>902</v>
      </c>
      <c r="D12" s="250" t="str">
        <f>IF(D11="C","A"," ")</f>
        <v xml:space="preserve"> </v>
      </c>
      <c r="E12" s="250" t="str">
        <f>IF(E11="C","A"," ")</f>
        <v xml:space="preserve"> </v>
      </c>
      <c r="F12" s="250" t="str">
        <f t="shared" ref="F12:S12" si="4">IF(F11="C","A"," ")</f>
        <v xml:space="preserve"> </v>
      </c>
      <c r="G12" s="250" t="str">
        <f t="shared" si="4"/>
        <v xml:space="preserve"> </v>
      </c>
      <c r="H12" s="250" t="str">
        <f t="shared" si="4"/>
        <v xml:space="preserve"> </v>
      </c>
      <c r="I12" s="250" t="str">
        <f t="shared" si="4"/>
        <v xml:space="preserve"> </v>
      </c>
      <c r="J12" s="250" t="str">
        <f t="shared" si="4"/>
        <v xml:space="preserve"> </v>
      </c>
      <c r="K12" s="250" t="str">
        <f t="shared" si="4"/>
        <v xml:space="preserve"> </v>
      </c>
      <c r="L12" s="250" t="str">
        <f t="shared" si="4"/>
        <v xml:space="preserve"> </v>
      </c>
      <c r="M12" s="250" t="str">
        <f t="shared" si="4"/>
        <v xml:space="preserve"> </v>
      </c>
      <c r="N12" s="250" t="str">
        <f t="shared" si="4"/>
        <v xml:space="preserve"> </v>
      </c>
      <c r="O12" s="250" t="str">
        <f t="shared" si="4"/>
        <v xml:space="preserve"> </v>
      </c>
      <c r="P12" s="250" t="str">
        <f t="shared" si="4"/>
        <v xml:space="preserve"> </v>
      </c>
      <c r="Q12" s="250" t="str">
        <f t="shared" si="4"/>
        <v xml:space="preserve"> </v>
      </c>
      <c r="R12" s="250" t="str">
        <f t="shared" si="4"/>
        <v xml:space="preserve"> </v>
      </c>
      <c r="S12" s="250" t="str">
        <f t="shared" si="4"/>
        <v xml:space="preserve"> </v>
      </c>
      <c r="T12" s="250" t="str">
        <f t="shared" ref="T12:AB12" si="5">IF(T11="C","A"," ")</f>
        <v xml:space="preserve"> </v>
      </c>
      <c r="U12" s="250" t="str">
        <f t="shared" si="5"/>
        <v xml:space="preserve"> </v>
      </c>
      <c r="V12" s="250" t="str">
        <f t="shared" si="5"/>
        <v xml:space="preserve"> </v>
      </c>
      <c r="W12" s="250" t="str">
        <f t="shared" si="5"/>
        <v xml:space="preserve"> </v>
      </c>
      <c r="X12" s="250" t="str">
        <f t="shared" si="5"/>
        <v xml:space="preserve"> </v>
      </c>
      <c r="Y12" s="250" t="str">
        <f t="shared" si="5"/>
        <v xml:space="preserve"> </v>
      </c>
      <c r="Z12" s="250" t="str">
        <f t="shared" si="5"/>
        <v xml:space="preserve"> </v>
      </c>
      <c r="AA12" s="250" t="str">
        <f t="shared" si="5"/>
        <v xml:space="preserve"> </v>
      </c>
      <c r="AB12" s="250" t="str">
        <f t="shared" si="5"/>
        <v xml:space="preserve"> </v>
      </c>
      <c r="AC12" s="250" t="str">
        <f>IF(AC11="C","A"," ")</f>
        <v xml:space="preserve"> </v>
      </c>
      <c r="AD12" s="250" t="str">
        <f>IF(AD11="C","A"," ")</f>
        <v xml:space="preserve"> </v>
      </c>
      <c r="AE12" s="250" t="str">
        <f>IF(AE11="C","A"," ")</f>
        <v xml:space="preserve"> </v>
      </c>
      <c r="AF12" s="250" t="str">
        <f>IF(AF11="C","A"," ")</f>
        <v xml:space="preserve"> </v>
      </c>
      <c r="AG12" s="250" t="str">
        <f>IF(AG11="C","A"," ")</f>
        <v xml:space="preserve"> </v>
      </c>
    </row>
    <row r="13" spans="1:33">
      <c r="A13" s="418"/>
      <c r="B13" s="255">
        <v>1</v>
      </c>
      <c r="C13" s="238" t="s">
        <v>903</v>
      </c>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row>
    <row r="14" spans="1:33">
      <c r="A14" s="239"/>
      <c r="B14" s="255">
        <v>2</v>
      </c>
      <c r="C14" s="246" t="s">
        <v>904</v>
      </c>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row>
    <row r="15" spans="1:33" ht="13.5" thickBot="1">
      <c r="A15" s="239"/>
      <c r="B15" s="255">
        <v>3</v>
      </c>
      <c r="C15" s="244" t="s">
        <v>905</v>
      </c>
      <c r="D15" s="137"/>
      <c r="E15" s="137"/>
      <c r="F15" s="137"/>
      <c r="G15" s="137"/>
      <c r="H15" s="137"/>
      <c r="I15" s="137"/>
      <c r="J15" s="137"/>
      <c r="K15" s="137"/>
      <c r="L15" s="137"/>
      <c r="M15" s="137"/>
      <c r="N15" s="137"/>
      <c r="O15" s="137"/>
      <c r="P15" s="137"/>
      <c r="Q15" s="137"/>
      <c r="R15" s="137"/>
      <c r="S15" s="245"/>
      <c r="T15" s="137"/>
      <c r="U15" s="137"/>
      <c r="V15" s="137"/>
      <c r="W15" s="137"/>
      <c r="X15" s="137"/>
      <c r="Y15" s="137"/>
      <c r="Z15" s="137"/>
      <c r="AA15" s="137"/>
      <c r="AB15" s="137"/>
      <c r="AC15" s="137"/>
      <c r="AD15" s="137"/>
      <c r="AE15" s="137"/>
      <c r="AF15" s="137"/>
      <c r="AG15" s="245"/>
    </row>
    <row r="16" spans="1:33" ht="13.5" thickBot="1">
      <c r="A16" s="239"/>
      <c r="B16" s="240"/>
      <c r="C16" s="423" t="s">
        <v>117</v>
      </c>
      <c r="D16" s="30" t="str">
        <f>IF(COUNTIF(D13:D15,"C")=3,"C",IF(COUNTIF(D13:D15,"C")&gt;0,"P"," "))</f>
        <v xml:space="preserve"> </v>
      </c>
      <c r="E16" s="30" t="str">
        <f>IF(COUNTIF(E13:E15,"C")=3,"C",IF(COUNTIF(E13:E15,"C")&gt;0,"P"," "))</f>
        <v xml:space="preserve"> </v>
      </c>
      <c r="F16" s="30" t="str">
        <f t="shared" ref="F16:S16" si="6">IF(COUNTIF(F13:F15,"C")=3,"C",IF(COUNTIF(F13:F15,"C")&gt;0,"P"," "))</f>
        <v xml:space="preserve"> </v>
      </c>
      <c r="G16" s="30" t="str">
        <f t="shared" si="6"/>
        <v xml:space="preserve"> </v>
      </c>
      <c r="H16" s="30" t="str">
        <f t="shared" si="6"/>
        <v xml:space="preserve"> </v>
      </c>
      <c r="I16" s="30" t="str">
        <f t="shared" si="6"/>
        <v xml:space="preserve"> </v>
      </c>
      <c r="J16" s="30" t="str">
        <f t="shared" si="6"/>
        <v xml:space="preserve"> </v>
      </c>
      <c r="K16" s="30" t="str">
        <f t="shared" si="6"/>
        <v xml:space="preserve"> </v>
      </c>
      <c r="L16" s="30" t="str">
        <f t="shared" si="6"/>
        <v xml:space="preserve"> </v>
      </c>
      <c r="M16" s="30" t="str">
        <f t="shared" si="6"/>
        <v xml:space="preserve"> </v>
      </c>
      <c r="N16" s="30" t="str">
        <f t="shared" si="6"/>
        <v xml:space="preserve"> </v>
      </c>
      <c r="O16" s="30" t="str">
        <f t="shared" si="6"/>
        <v xml:space="preserve"> </v>
      </c>
      <c r="P16" s="30" t="str">
        <f t="shared" si="6"/>
        <v xml:space="preserve"> </v>
      </c>
      <c r="Q16" s="30" t="str">
        <f t="shared" si="6"/>
        <v xml:space="preserve"> </v>
      </c>
      <c r="R16" s="30" t="str">
        <f t="shared" si="6"/>
        <v xml:space="preserve"> </v>
      </c>
      <c r="S16" s="30" t="str">
        <f t="shared" si="6"/>
        <v xml:space="preserve"> </v>
      </c>
      <c r="T16" s="30" t="str">
        <f t="shared" ref="T16:AG16" si="7">IF(COUNTIF(T13:T15,"C")=3,"C",IF(COUNTIF(T13:T15,"C")&gt;0,"P"," "))</f>
        <v xml:space="preserve"> </v>
      </c>
      <c r="U16" s="30" t="str">
        <f t="shared" si="7"/>
        <v xml:space="preserve"> </v>
      </c>
      <c r="V16" s="30" t="str">
        <f t="shared" si="7"/>
        <v xml:space="preserve"> </v>
      </c>
      <c r="W16" s="30" t="str">
        <f t="shared" si="7"/>
        <v xml:space="preserve"> </v>
      </c>
      <c r="X16" s="30" t="str">
        <f t="shared" si="7"/>
        <v xml:space="preserve"> </v>
      </c>
      <c r="Y16" s="30" t="str">
        <f t="shared" si="7"/>
        <v xml:space="preserve"> </v>
      </c>
      <c r="Z16" s="30" t="str">
        <f t="shared" si="7"/>
        <v xml:space="preserve"> </v>
      </c>
      <c r="AA16" s="30" t="str">
        <f t="shared" si="7"/>
        <v xml:space="preserve"> </v>
      </c>
      <c r="AB16" s="30" t="str">
        <f t="shared" si="7"/>
        <v xml:space="preserve"> </v>
      </c>
      <c r="AC16" s="30" t="str">
        <f t="shared" si="7"/>
        <v xml:space="preserve"> </v>
      </c>
      <c r="AD16" s="30" t="str">
        <f t="shared" si="7"/>
        <v xml:space="preserve"> </v>
      </c>
      <c r="AE16" s="30" t="str">
        <f t="shared" si="7"/>
        <v xml:space="preserve"> </v>
      </c>
      <c r="AF16" s="30" t="str">
        <f t="shared" si="7"/>
        <v xml:space="preserve"> </v>
      </c>
      <c r="AG16" s="30" t="str">
        <f t="shared" si="7"/>
        <v xml:space="preserve"> </v>
      </c>
    </row>
    <row r="17" spans="1:33">
      <c r="A17" s="242"/>
      <c r="B17" s="418"/>
      <c r="C17" s="2" t="s">
        <v>906</v>
      </c>
      <c r="D17" s="250" t="str">
        <f>IF(D16="C","A"," ")</f>
        <v xml:space="preserve"> </v>
      </c>
      <c r="E17" s="250" t="str">
        <f>IF(E16="C","A"," ")</f>
        <v xml:space="preserve"> </v>
      </c>
      <c r="F17" s="250" t="str">
        <f t="shared" ref="F17:S17" si="8">IF(F16="C","A"," ")</f>
        <v xml:space="preserve"> </v>
      </c>
      <c r="G17" s="250" t="str">
        <f t="shared" si="8"/>
        <v xml:space="preserve"> </v>
      </c>
      <c r="H17" s="250" t="str">
        <f t="shared" si="8"/>
        <v xml:space="preserve"> </v>
      </c>
      <c r="I17" s="250" t="str">
        <f t="shared" si="8"/>
        <v xml:space="preserve"> </v>
      </c>
      <c r="J17" s="250" t="str">
        <f t="shared" si="8"/>
        <v xml:space="preserve"> </v>
      </c>
      <c r="K17" s="250" t="str">
        <f t="shared" si="8"/>
        <v xml:space="preserve"> </v>
      </c>
      <c r="L17" s="250" t="str">
        <f t="shared" si="8"/>
        <v xml:space="preserve"> </v>
      </c>
      <c r="M17" s="250" t="str">
        <f t="shared" si="8"/>
        <v xml:space="preserve"> </v>
      </c>
      <c r="N17" s="250" t="str">
        <f t="shared" si="8"/>
        <v xml:space="preserve"> </v>
      </c>
      <c r="O17" s="250" t="str">
        <f t="shared" si="8"/>
        <v xml:space="preserve"> </v>
      </c>
      <c r="P17" s="250" t="str">
        <f t="shared" si="8"/>
        <v xml:space="preserve"> </v>
      </c>
      <c r="Q17" s="250" t="str">
        <f t="shared" si="8"/>
        <v xml:space="preserve"> </v>
      </c>
      <c r="R17" s="250" t="str">
        <f t="shared" si="8"/>
        <v xml:space="preserve"> </v>
      </c>
      <c r="S17" s="250" t="str">
        <f t="shared" si="8"/>
        <v xml:space="preserve"> </v>
      </c>
      <c r="T17" s="250" t="str">
        <f t="shared" ref="T17:AG17" si="9">IF(T16="C","A"," ")</f>
        <v xml:space="preserve"> </v>
      </c>
      <c r="U17" s="250" t="str">
        <f t="shared" si="9"/>
        <v xml:space="preserve"> </v>
      </c>
      <c r="V17" s="250" t="str">
        <f t="shared" si="9"/>
        <v xml:space="preserve"> </v>
      </c>
      <c r="W17" s="250" t="str">
        <f t="shared" si="9"/>
        <v xml:space="preserve"> </v>
      </c>
      <c r="X17" s="250" t="str">
        <f t="shared" si="9"/>
        <v xml:space="preserve"> </v>
      </c>
      <c r="Y17" s="250" t="str">
        <f t="shared" si="9"/>
        <v xml:space="preserve"> </v>
      </c>
      <c r="Z17" s="250" t="str">
        <f t="shared" si="9"/>
        <v xml:space="preserve"> </v>
      </c>
      <c r="AA17" s="250" t="str">
        <f t="shared" si="9"/>
        <v xml:space="preserve"> </v>
      </c>
      <c r="AB17" s="250" t="str">
        <f t="shared" si="9"/>
        <v xml:space="preserve"> </v>
      </c>
      <c r="AC17" s="250" t="str">
        <f t="shared" si="9"/>
        <v xml:space="preserve"> </v>
      </c>
      <c r="AD17" s="250" t="str">
        <f t="shared" si="9"/>
        <v xml:space="preserve"> </v>
      </c>
      <c r="AE17" s="250" t="str">
        <f t="shared" si="9"/>
        <v xml:space="preserve"> </v>
      </c>
      <c r="AF17" s="250" t="str">
        <f t="shared" si="9"/>
        <v xml:space="preserve"> </v>
      </c>
      <c r="AG17" s="250" t="str">
        <f t="shared" si="9"/>
        <v xml:space="preserve"> </v>
      </c>
    </row>
    <row r="18" spans="1:33">
      <c r="A18" s="418"/>
      <c r="B18" s="255">
        <v>1</v>
      </c>
      <c r="C18" s="247" t="s">
        <v>907</v>
      </c>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row>
    <row r="19" spans="1:33">
      <c r="A19" s="239"/>
      <c r="B19" s="255">
        <v>2</v>
      </c>
      <c r="C19" s="247" t="s">
        <v>908</v>
      </c>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row>
    <row r="20" spans="1:33" ht="13.5" thickBot="1">
      <c r="A20" s="239"/>
      <c r="B20" s="255">
        <v>3</v>
      </c>
      <c r="C20" s="248" t="s">
        <v>909</v>
      </c>
      <c r="D20" s="137"/>
      <c r="E20" s="137"/>
      <c r="F20" s="137"/>
      <c r="G20" s="137"/>
      <c r="H20" s="137"/>
      <c r="I20" s="137"/>
      <c r="J20" s="137"/>
      <c r="K20" s="137"/>
      <c r="L20" s="137"/>
      <c r="M20" s="137"/>
      <c r="N20" s="137"/>
      <c r="O20" s="137"/>
      <c r="P20" s="137"/>
      <c r="Q20" s="137"/>
      <c r="R20" s="137"/>
      <c r="S20" s="245"/>
      <c r="T20" s="137"/>
      <c r="U20" s="137"/>
      <c r="V20" s="137"/>
      <c r="W20" s="137"/>
      <c r="X20" s="137"/>
      <c r="Y20" s="137"/>
      <c r="Z20" s="137"/>
      <c r="AA20" s="137"/>
      <c r="AB20" s="137"/>
      <c r="AC20" s="137"/>
      <c r="AD20" s="137"/>
      <c r="AE20" s="137"/>
      <c r="AF20" s="137"/>
      <c r="AG20" s="245"/>
    </row>
    <row r="21" spans="1:33" ht="13.5" thickBot="1">
      <c r="A21" s="239"/>
      <c r="B21" s="240"/>
      <c r="C21" s="423" t="s">
        <v>117</v>
      </c>
      <c r="D21" s="30" t="str">
        <f>IF(COUNTIF(D18:D20,"C")=3,"C",IF(COUNTIF(D18:D20,"C")&gt;0,"P"," "))</f>
        <v xml:space="preserve"> </v>
      </c>
      <c r="E21" s="30" t="str">
        <f>IF(COUNTIF(E18:E20,"C")=3,"C",IF(COUNTIF(E18:E20,"C")&gt;0,"P"," "))</f>
        <v xml:space="preserve"> </v>
      </c>
      <c r="F21" s="30" t="str">
        <f t="shared" ref="F21:S21" si="10">IF(COUNTIF(F18:F20,"C")=3,"C",IF(COUNTIF(F18:F20,"C")&gt;0,"P"," "))</f>
        <v xml:space="preserve"> </v>
      </c>
      <c r="G21" s="30" t="str">
        <f t="shared" si="10"/>
        <v xml:space="preserve"> </v>
      </c>
      <c r="H21" s="30" t="str">
        <f t="shared" si="10"/>
        <v xml:space="preserve"> </v>
      </c>
      <c r="I21" s="30" t="str">
        <f t="shared" si="10"/>
        <v xml:space="preserve"> </v>
      </c>
      <c r="J21" s="30" t="str">
        <f t="shared" si="10"/>
        <v xml:space="preserve"> </v>
      </c>
      <c r="K21" s="30" t="str">
        <f t="shared" si="10"/>
        <v xml:space="preserve"> </v>
      </c>
      <c r="L21" s="30" t="str">
        <f t="shared" si="10"/>
        <v xml:space="preserve"> </v>
      </c>
      <c r="M21" s="30" t="str">
        <f t="shared" si="10"/>
        <v xml:space="preserve"> </v>
      </c>
      <c r="N21" s="30" t="str">
        <f t="shared" si="10"/>
        <v xml:space="preserve"> </v>
      </c>
      <c r="O21" s="30" t="str">
        <f t="shared" si="10"/>
        <v xml:space="preserve"> </v>
      </c>
      <c r="P21" s="30" t="str">
        <f t="shared" si="10"/>
        <v xml:space="preserve"> </v>
      </c>
      <c r="Q21" s="30" t="str">
        <f t="shared" si="10"/>
        <v xml:space="preserve"> </v>
      </c>
      <c r="R21" s="30" t="str">
        <f t="shared" si="10"/>
        <v xml:space="preserve"> </v>
      </c>
      <c r="S21" s="30" t="str">
        <f t="shared" si="10"/>
        <v xml:space="preserve"> </v>
      </c>
      <c r="T21" s="30" t="str">
        <f t="shared" ref="T21:AG21" si="11">IF(COUNTIF(T18:T20,"C")=3,"C",IF(COUNTIF(T18:T20,"C")&gt;0,"P"," "))</f>
        <v xml:space="preserve"> </v>
      </c>
      <c r="U21" s="30" t="str">
        <f t="shared" si="11"/>
        <v xml:space="preserve"> </v>
      </c>
      <c r="V21" s="30" t="str">
        <f t="shared" si="11"/>
        <v xml:space="preserve"> </v>
      </c>
      <c r="W21" s="30" t="str">
        <f t="shared" si="11"/>
        <v xml:space="preserve"> </v>
      </c>
      <c r="X21" s="30" t="str">
        <f t="shared" si="11"/>
        <v xml:space="preserve"> </v>
      </c>
      <c r="Y21" s="30" t="str">
        <f t="shared" si="11"/>
        <v xml:space="preserve"> </v>
      </c>
      <c r="Z21" s="30" t="str">
        <f t="shared" si="11"/>
        <v xml:space="preserve"> </v>
      </c>
      <c r="AA21" s="30" t="str">
        <f t="shared" si="11"/>
        <v xml:space="preserve"> </v>
      </c>
      <c r="AB21" s="30" t="str">
        <f t="shared" si="11"/>
        <v xml:space="preserve"> </v>
      </c>
      <c r="AC21" s="30" t="str">
        <f t="shared" si="11"/>
        <v xml:space="preserve"> </v>
      </c>
      <c r="AD21" s="30" t="str">
        <f t="shared" si="11"/>
        <v xml:space="preserve"> </v>
      </c>
      <c r="AE21" s="30" t="str">
        <f t="shared" si="11"/>
        <v xml:space="preserve"> </v>
      </c>
      <c r="AF21" s="30" t="str">
        <f t="shared" si="11"/>
        <v xml:space="preserve"> </v>
      </c>
      <c r="AG21" s="30" t="str">
        <f t="shared" si="11"/>
        <v xml:space="preserve"> </v>
      </c>
    </row>
    <row r="22" spans="1:33">
      <c r="A22" s="242"/>
      <c r="B22" s="418"/>
      <c r="C22" s="2" t="s">
        <v>910</v>
      </c>
      <c r="D22" s="250" t="str">
        <f>IF(D21="C","A"," ")</f>
        <v xml:space="preserve"> </v>
      </c>
      <c r="E22" s="250" t="str">
        <f>IF(E21="C","A"," ")</f>
        <v xml:space="preserve"> </v>
      </c>
      <c r="F22" s="250" t="str">
        <f t="shared" ref="F22:S22" si="12">IF(F21="C","A"," ")</f>
        <v xml:space="preserve"> </v>
      </c>
      <c r="G22" s="250" t="str">
        <f t="shared" si="12"/>
        <v xml:space="preserve"> </v>
      </c>
      <c r="H22" s="250" t="str">
        <f t="shared" si="12"/>
        <v xml:space="preserve"> </v>
      </c>
      <c r="I22" s="250" t="str">
        <f t="shared" si="12"/>
        <v xml:space="preserve"> </v>
      </c>
      <c r="J22" s="250" t="str">
        <f t="shared" si="12"/>
        <v xml:space="preserve"> </v>
      </c>
      <c r="K22" s="250" t="str">
        <f t="shared" si="12"/>
        <v xml:space="preserve"> </v>
      </c>
      <c r="L22" s="250" t="str">
        <f t="shared" si="12"/>
        <v xml:space="preserve"> </v>
      </c>
      <c r="M22" s="250" t="str">
        <f t="shared" si="12"/>
        <v xml:space="preserve"> </v>
      </c>
      <c r="N22" s="250" t="str">
        <f t="shared" si="12"/>
        <v xml:space="preserve"> </v>
      </c>
      <c r="O22" s="250" t="str">
        <f t="shared" si="12"/>
        <v xml:space="preserve"> </v>
      </c>
      <c r="P22" s="250" t="str">
        <f t="shared" si="12"/>
        <v xml:space="preserve"> </v>
      </c>
      <c r="Q22" s="250" t="str">
        <f t="shared" si="12"/>
        <v xml:space="preserve"> </v>
      </c>
      <c r="R22" s="250" t="str">
        <f t="shared" si="12"/>
        <v xml:space="preserve"> </v>
      </c>
      <c r="S22" s="250" t="str">
        <f t="shared" si="12"/>
        <v xml:space="preserve"> </v>
      </c>
      <c r="T22" s="250" t="str">
        <f t="shared" ref="T22:AG22" si="13">IF(T21="C","A"," ")</f>
        <v xml:space="preserve"> </v>
      </c>
      <c r="U22" s="250" t="str">
        <f t="shared" si="13"/>
        <v xml:space="preserve"> </v>
      </c>
      <c r="V22" s="250" t="str">
        <f t="shared" si="13"/>
        <v xml:space="preserve"> </v>
      </c>
      <c r="W22" s="250" t="str">
        <f t="shared" si="13"/>
        <v xml:space="preserve"> </v>
      </c>
      <c r="X22" s="250" t="str">
        <f t="shared" si="13"/>
        <v xml:space="preserve"> </v>
      </c>
      <c r="Y22" s="250" t="str">
        <f t="shared" si="13"/>
        <v xml:space="preserve"> </v>
      </c>
      <c r="Z22" s="250" t="str">
        <f t="shared" si="13"/>
        <v xml:space="preserve"> </v>
      </c>
      <c r="AA22" s="250" t="str">
        <f t="shared" si="13"/>
        <v xml:space="preserve"> </v>
      </c>
      <c r="AB22" s="250" t="str">
        <f t="shared" si="13"/>
        <v xml:space="preserve"> </v>
      </c>
      <c r="AC22" s="250" t="str">
        <f t="shared" si="13"/>
        <v xml:space="preserve"> </v>
      </c>
      <c r="AD22" s="250" t="str">
        <f t="shared" si="13"/>
        <v xml:space="preserve"> </v>
      </c>
      <c r="AE22" s="250" t="str">
        <f t="shared" si="13"/>
        <v xml:space="preserve"> </v>
      </c>
      <c r="AF22" s="250" t="str">
        <f t="shared" si="13"/>
        <v xml:space="preserve"> </v>
      </c>
      <c r="AG22" s="250" t="str">
        <f t="shared" si="13"/>
        <v xml:space="preserve"> </v>
      </c>
    </row>
    <row r="23" spans="1:33" ht="13.5" thickBot="1">
      <c r="A23" s="418"/>
      <c r="B23" s="255">
        <v>1</v>
      </c>
      <c r="C23" s="244" t="s">
        <v>911</v>
      </c>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row>
    <row r="24" spans="1:33" ht="13.5" thickBot="1">
      <c r="A24" s="239"/>
      <c r="B24" s="240"/>
      <c r="C24" s="423" t="s">
        <v>117</v>
      </c>
      <c r="D24" s="30" t="str">
        <f>IF(COUNTIF(D23:D23,"C")=1,"C"," ")</f>
        <v xml:space="preserve"> </v>
      </c>
      <c r="E24" s="30" t="str">
        <f>IF(COUNTIF(E23:E23,"C")=1,"C"," ")</f>
        <v xml:space="preserve"> </v>
      </c>
      <c r="F24" s="30" t="str">
        <f t="shared" ref="F24:S24" si="14">IF(COUNTIF(F23:F23,"C")=1,"C"," ")</f>
        <v xml:space="preserve"> </v>
      </c>
      <c r="G24" s="30" t="str">
        <f t="shared" si="14"/>
        <v xml:space="preserve"> </v>
      </c>
      <c r="H24" s="30" t="str">
        <f t="shared" si="14"/>
        <v xml:space="preserve"> </v>
      </c>
      <c r="I24" s="30" t="str">
        <f t="shared" si="14"/>
        <v xml:space="preserve"> </v>
      </c>
      <c r="J24" s="30" t="str">
        <f t="shared" si="14"/>
        <v xml:space="preserve"> </v>
      </c>
      <c r="K24" s="30" t="str">
        <f t="shared" si="14"/>
        <v xml:space="preserve"> </v>
      </c>
      <c r="L24" s="30" t="str">
        <f t="shared" si="14"/>
        <v xml:space="preserve"> </v>
      </c>
      <c r="M24" s="30" t="str">
        <f t="shared" si="14"/>
        <v xml:space="preserve"> </v>
      </c>
      <c r="N24" s="30" t="str">
        <f t="shared" si="14"/>
        <v xml:space="preserve"> </v>
      </c>
      <c r="O24" s="30" t="str">
        <f t="shared" si="14"/>
        <v xml:space="preserve"> </v>
      </c>
      <c r="P24" s="30" t="str">
        <f t="shared" si="14"/>
        <v xml:space="preserve"> </v>
      </c>
      <c r="Q24" s="30" t="str">
        <f t="shared" si="14"/>
        <v xml:space="preserve"> </v>
      </c>
      <c r="R24" s="30" t="str">
        <f t="shared" si="14"/>
        <v xml:space="preserve"> </v>
      </c>
      <c r="S24" s="30" t="str">
        <f t="shared" si="14"/>
        <v xml:space="preserve"> </v>
      </c>
      <c r="T24" s="30" t="str">
        <f t="shared" ref="T24:AG24" si="15">IF(COUNTIF(T23:T23,"C")=1,"C"," ")</f>
        <v xml:space="preserve"> </v>
      </c>
      <c r="U24" s="30" t="str">
        <f t="shared" si="15"/>
        <v xml:space="preserve"> </v>
      </c>
      <c r="V24" s="30" t="str">
        <f t="shared" si="15"/>
        <v xml:space="preserve"> </v>
      </c>
      <c r="W24" s="30" t="str">
        <f t="shared" si="15"/>
        <v xml:space="preserve"> </v>
      </c>
      <c r="X24" s="30" t="str">
        <f t="shared" si="15"/>
        <v xml:space="preserve"> </v>
      </c>
      <c r="Y24" s="30" t="str">
        <f t="shared" si="15"/>
        <v xml:space="preserve"> </v>
      </c>
      <c r="Z24" s="30" t="str">
        <f t="shared" si="15"/>
        <v xml:space="preserve"> </v>
      </c>
      <c r="AA24" s="30" t="str">
        <f t="shared" si="15"/>
        <v xml:space="preserve"> </v>
      </c>
      <c r="AB24" s="30" t="str">
        <f t="shared" si="15"/>
        <v xml:space="preserve"> </v>
      </c>
      <c r="AC24" s="30" t="str">
        <f t="shared" si="15"/>
        <v xml:space="preserve"> </v>
      </c>
      <c r="AD24" s="30" t="str">
        <f t="shared" si="15"/>
        <v xml:space="preserve"> </v>
      </c>
      <c r="AE24" s="30" t="str">
        <f t="shared" si="15"/>
        <v xml:space="preserve"> </v>
      </c>
      <c r="AF24" s="30" t="str">
        <f t="shared" si="15"/>
        <v xml:space="preserve"> </v>
      </c>
      <c r="AG24" s="30" t="str">
        <f t="shared" si="15"/>
        <v xml:space="preserve"> </v>
      </c>
    </row>
    <row r="25" spans="1:33">
      <c r="A25" s="239"/>
      <c r="B25" s="240"/>
      <c r="C25" s="423"/>
      <c r="D25" s="249" t="str">
        <f>IF(D24="C","A"," ")</f>
        <v xml:space="preserve"> </v>
      </c>
      <c r="E25" s="249" t="str">
        <f>IF(E24="C","A"," ")</f>
        <v xml:space="preserve"> </v>
      </c>
      <c r="F25" s="249" t="str">
        <f t="shared" ref="F25:S25" si="16">IF(F24="C","A"," ")</f>
        <v xml:space="preserve"> </v>
      </c>
      <c r="G25" s="249" t="str">
        <f t="shared" si="16"/>
        <v xml:space="preserve"> </v>
      </c>
      <c r="H25" s="249" t="str">
        <f t="shared" si="16"/>
        <v xml:space="preserve"> </v>
      </c>
      <c r="I25" s="249" t="str">
        <f t="shared" si="16"/>
        <v xml:space="preserve"> </v>
      </c>
      <c r="J25" s="249" t="str">
        <f t="shared" si="16"/>
        <v xml:space="preserve"> </v>
      </c>
      <c r="K25" s="249" t="str">
        <f t="shared" si="16"/>
        <v xml:space="preserve"> </v>
      </c>
      <c r="L25" s="249" t="str">
        <f t="shared" si="16"/>
        <v xml:space="preserve"> </v>
      </c>
      <c r="M25" s="249" t="str">
        <f t="shared" si="16"/>
        <v xml:space="preserve"> </v>
      </c>
      <c r="N25" s="249" t="str">
        <f t="shared" si="16"/>
        <v xml:space="preserve"> </v>
      </c>
      <c r="O25" s="249" t="str">
        <f t="shared" si="16"/>
        <v xml:space="preserve"> </v>
      </c>
      <c r="P25" s="249" t="str">
        <f t="shared" si="16"/>
        <v xml:space="preserve"> </v>
      </c>
      <c r="Q25" s="249" t="str">
        <f t="shared" si="16"/>
        <v xml:space="preserve"> </v>
      </c>
      <c r="R25" s="249" t="str">
        <f t="shared" si="16"/>
        <v xml:space="preserve"> </v>
      </c>
      <c r="S25" s="249" t="str">
        <f t="shared" si="16"/>
        <v xml:space="preserve"> </v>
      </c>
      <c r="T25" s="249" t="str">
        <f t="shared" ref="T25:AG25" si="17">IF(T24="C","A"," ")</f>
        <v xml:space="preserve"> </v>
      </c>
      <c r="U25" s="249" t="str">
        <f t="shared" si="17"/>
        <v xml:space="preserve"> </v>
      </c>
      <c r="V25" s="249" t="str">
        <f t="shared" si="17"/>
        <v xml:space="preserve"> </v>
      </c>
      <c r="W25" s="249" t="str">
        <f t="shared" si="17"/>
        <v xml:space="preserve"> </v>
      </c>
      <c r="X25" s="249" t="str">
        <f t="shared" si="17"/>
        <v xml:space="preserve"> </v>
      </c>
      <c r="Y25" s="249" t="str">
        <f t="shared" si="17"/>
        <v xml:space="preserve"> </v>
      </c>
      <c r="Z25" s="249" t="str">
        <f t="shared" si="17"/>
        <v xml:space="preserve"> </v>
      </c>
      <c r="AA25" s="249" t="str">
        <f t="shared" si="17"/>
        <v xml:space="preserve"> </v>
      </c>
      <c r="AB25" s="249" t="str">
        <f t="shared" si="17"/>
        <v xml:space="preserve"> </v>
      </c>
      <c r="AC25" s="249" t="str">
        <f t="shared" si="17"/>
        <v xml:space="preserve"> </v>
      </c>
      <c r="AD25" s="249" t="str">
        <f t="shared" si="17"/>
        <v xml:space="preserve"> </v>
      </c>
      <c r="AE25" s="249" t="str">
        <f t="shared" si="17"/>
        <v xml:space="preserve"> </v>
      </c>
      <c r="AF25" s="249" t="str">
        <f t="shared" si="17"/>
        <v xml:space="preserve"> </v>
      </c>
      <c r="AG25" s="249" t="str">
        <f t="shared" si="17"/>
        <v xml:space="preserve"> </v>
      </c>
    </row>
    <row r="26" spans="1:33" s="254" customFormat="1" hidden="1">
      <c r="A26" s="252"/>
      <c r="B26" s="253"/>
      <c r="C26" s="251"/>
      <c r="D26" s="262" t="str">
        <f>IF(COUNTIF(D12:D25,"A")=4,"C",IF(COUNTIF(D12:D25,"A")&gt;0,"P"," "))</f>
        <v xml:space="preserve"> </v>
      </c>
      <c r="E26" s="262" t="str">
        <f>IF(COUNTIF(E12:E25,"A")=4,"C",IF(COUNTIF(E12:E25,"A")&gt;0,"P"," "))</f>
        <v xml:space="preserve"> </v>
      </c>
      <c r="F26" s="262" t="str">
        <f t="shared" ref="F26:S26" si="18">IF(COUNTIF(F12:F25,"A")=4,"C",IF(COUNTIF(F12:F25,"A")&gt;0,"P"," "))</f>
        <v xml:space="preserve"> </v>
      </c>
      <c r="G26" s="262" t="str">
        <f t="shared" si="18"/>
        <v xml:space="preserve"> </v>
      </c>
      <c r="H26" s="262" t="str">
        <f t="shared" si="18"/>
        <v xml:space="preserve"> </v>
      </c>
      <c r="I26" s="262" t="str">
        <f t="shared" si="18"/>
        <v xml:space="preserve"> </v>
      </c>
      <c r="J26" s="262" t="str">
        <f t="shared" si="18"/>
        <v xml:space="preserve"> </v>
      </c>
      <c r="K26" s="262" t="str">
        <f t="shared" si="18"/>
        <v xml:space="preserve"> </v>
      </c>
      <c r="L26" s="262" t="str">
        <f t="shared" si="18"/>
        <v xml:space="preserve"> </v>
      </c>
      <c r="M26" s="262" t="str">
        <f t="shared" si="18"/>
        <v xml:space="preserve"> </v>
      </c>
      <c r="N26" s="262" t="str">
        <f t="shared" si="18"/>
        <v xml:space="preserve"> </v>
      </c>
      <c r="O26" s="262" t="str">
        <f t="shared" si="18"/>
        <v xml:space="preserve"> </v>
      </c>
      <c r="P26" s="262" t="str">
        <f t="shared" si="18"/>
        <v xml:space="preserve"> </v>
      </c>
      <c r="Q26" s="262" t="str">
        <f t="shared" si="18"/>
        <v xml:space="preserve"> </v>
      </c>
      <c r="R26" s="262" t="str">
        <f t="shared" si="18"/>
        <v xml:space="preserve"> </v>
      </c>
      <c r="S26" s="262" t="str">
        <f t="shared" si="18"/>
        <v xml:space="preserve"> </v>
      </c>
      <c r="T26" s="262" t="str">
        <f t="shared" ref="T26:AG26" si="19">IF(COUNTIF(T12:T25,"A")=4,"C",IF(COUNTIF(T12:T25,"A")&gt;0,"P"," "))</f>
        <v xml:space="preserve"> </v>
      </c>
      <c r="U26" s="262" t="str">
        <f t="shared" si="19"/>
        <v xml:space="preserve"> </v>
      </c>
      <c r="V26" s="262" t="str">
        <f t="shared" si="19"/>
        <v xml:space="preserve"> </v>
      </c>
      <c r="W26" s="262" t="str">
        <f t="shared" si="19"/>
        <v xml:space="preserve"> </v>
      </c>
      <c r="X26" s="262" t="str">
        <f t="shared" si="19"/>
        <v xml:space="preserve"> </v>
      </c>
      <c r="Y26" s="262" t="str">
        <f t="shared" si="19"/>
        <v xml:space="preserve"> </v>
      </c>
      <c r="Z26" s="262" t="str">
        <f t="shared" si="19"/>
        <v xml:space="preserve"> </v>
      </c>
      <c r="AA26" s="262" t="str">
        <f t="shared" si="19"/>
        <v xml:space="preserve"> </v>
      </c>
      <c r="AB26" s="262" t="str">
        <f t="shared" si="19"/>
        <v xml:space="preserve"> </v>
      </c>
      <c r="AC26" s="262" t="str">
        <f t="shared" si="19"/>
        <v xml:space="preserve"> </v>
      </c>
      <c r="AD26" s="262" t="str">
        <f t="shared" si="19"/>
        <v xml:space="preserve"> </v>
      </c>
      <c r="AE26" s="262" t="str">
        <f t="shared" si="19"/>
        <v xml:space="preserve"> </v>
      </c>
      <c r="AF26" s="262" t="str">
        <f t="shared" si="19"/>
        <v xml:space="preserve"> </v>
      </c>
      <c r="AG26" s="262" t="str">
        <f t="shared" si="19"/>
        <v xml:space="preserve"> </v>
      </c>
    </row>
    <row r="27" spans="1:33" ht="18">
      <c r="A27" s="580" t="s">
        <v>912</v>
      </c>
      <c r="B27" s="581"/>
      <c r="C27" s="581"/>
      <c r="D27" s="58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row>
    <row r="28" spans="1:33" ht="18">
      <c r="A28" s="566" t="s">
        <v>913</v>
      </c>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row>
    <row r="29" spans="1:33">
      <c r="A29" s="242"/>
      <c r="B29" s="418"/>
      <c r="C29" s="31" t="s">
        <v>914</v>
      </c>
      <c r="D29" s="258" t="str">
        <f>IF(D43="C","B"," ")</f>
        <v xml:space="preserve"> </v>
      </c>
      <c r="E29" s="258" t="str">
        <f>IF(E43="C","B"," ")</f>
        <v xml:space="preserve"> </v>
      </c>
      <c r="F29" s="258" t="str">
        <f t="shared" ref="F29:S29" si="20">IF(F43="C","B"," ")</f>
        <v xml:space="preserve"> </v>
      </c>
      <c r="G29" s="258" t="str">
        <f t="shared" si="20"/>
        <v xml:space="preserve"> </v>
      </c>
      <c r="H29" s="258" t="str">
        <f t="shared" si="20"/>
        <v xml:space="preserve"> </v>
      </c>
      <c r="I29" s="258" t="str">
        <f t="shared" si="20"/>
        <v xml:space="preserve"> </v>
      </c>
      <c r="J29" s="258" t="str">
        <f t="shared" si="20"/>
        <v xml:space="preserve"> </v>
      </c>
      <c r="K29" s="258" t="str">
        <f t="shared" si="20"/>
        <v xml:space="preserve"> </v>
      </c>
      <c r="L29" s="258" t="str">
        <f t="shared" si="20"/>
        <v xml:space="preserve"> </v>
      </c>
      <c r="M29" s="258" t="str">
        <f t="shared" si="20"/>
        <v xml:space="preserve"> </v>
      </c>
      <c r="N29" s="258" t="str">
        <f t="shared" si="20"/>
        <v xml:space="preserve"> </v>
      </c>
      <c r="O29" s="258" t="str">
        <f t="shared" si="20"/>
        <v xml:space="preserve"> </v>
      </c>
      <c r="P29" s="258" t="str">
        <f t="shared" si="20"/>
        <v xml:space="preserve"> </v>
      </c>
      <c r="Q29" s="258" t="str">
        <f t="shared" si="20"/>
        <v xml:space="preserve"> </v>
      </c>
      <c r="R29" s="258" t="str">
        <f t="shared" si="20"/>
        <v xml:space="preserve"> </v>
      </c>
      <c r="S29" s="258" t="str">
        <f t="shared" si="20"/>
        <v xml:space="preserve"> </v>
      </c>
      <c r="T29" s="258" t="str">
        <f t="shared" ref="T29:AB29" si="21">IF(T43="C","B"," ")</f>
        <v xml:space="preserve"> </v>
      </c>
      <c r="U29" s="258" t="str">
        <f t="shared" si="21"/>
        <v xml:space="preserve"> </v>
      </c>
      <c r="V29" s="258" t="str">
        <f t="shared" si="21"/>
        <v xml:space="preserve"> </v>
      </c>
      <c r="W29" s="258" t="str">
        <f t="shared" si="21"/>
        <v xml:space="preserve"> </v>
      </c>
      <c r="X29" s="258" t="str">
        <f t="shared" si="21"/>
        <v xml:space="preserve"> </v>
      </c>
      <c r="Y29" s="258" t="str">
        <f t="shared" si="21"/>
        <v xml:space="preserve"> </v>
      </c>
      <c r="Z29" s="258" t="str">
        <f t="shared" si="21"/>
        <v xml:space="preserve"> </v>
      </c>
      <c r="AA29" s="258" t="str">
        <f t="shared" si="21"/>
        <v xml:space="preserve"> </v>
      </c>
      <c r="AB29" s="258" t="str">
        <f t="shared" si="21"/>
        <v xml:space="preserve"> </v>
      </c>
      <c r="AC29" s="258" t="str">
        <f>IF(AC43="C","B"," ")</f>
        <v xml:space="preserve"> </v>
      </c>
      <c r="AD29" s="258" t="str">
        <f>IF(AD43="C","B"," ")</f>
        <v xml:space="preserve"> </v>
      </c>
      <c r="AE29" s="258" t="str">
        <f>IF(AE43="C","B"," ")</f>
        <v xml:space="preserve"> </v>
      </c>
      <c r="AF29" s="258" t="str">
        <f>IF(AF43="C","B"," ")</f>
        <v xml:space="preserve"> </v>
      </c>
      <c r="AG29" s="258" t="str">
        <f>IF(AG43="C","B"," ")</f>
        <v xml:space="preserve"> </v>
      </c>
    </row>
    <row r="30" spans="1:33">
      <c r="A30" s="418"/>
      <c r="B30" s="255">
        <v>1</v>
      </c>
      <c r="C30" s="243" t="s">
        <v>915</v>
      </c>
      <c r="D30" s="198"/>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row>
    <row r="31" spans="1:33" ht="13.5" thickBot="1">
      <c r="A31" s="239"/>
      <c r="B31" s="255">
        <v>2</v>
      </c>
      <c r="C31" s="237" t="s">
        <v>916</v>
      </c>
      <c r="D31" s="137"/>
      <c r="E31" s="137"/>
      <c r="F31" s="137"/>
      <c r="G31" s="137"/>
      <c r="H31" s="137"/>
      <c r="I31" s="137"/>
      <c r="J31" s="137"/>
      <c r="K31" s="137"/>
      <c r="L31" s="137"/>
      <c r="M31" s="137"/>
      <c r="N31" s="137"/>
      <c r="O31" s="137"/>
      <c r="P31" s="137"/>
      <c r="Q31" s="137"/>
      <c r="R31" s="137"/>
      <c r="S31" s="245"/>
      <c r="T31" s="137"/>
      <c r="U31" s="137"/>
      <c r="V31" s="137"/>
      <c r="W31" s="137"/>
      <c r="X31" s="137"/>
      <c r="Y31" s="137"/>
      <c r="Z31" s="137"/>
      <c r="AA31" s="137"/>
      <c r="AB31" s="137"/>
      <c r="AC31" s="137"/>
      <c r="AD31" s="137"/>
      <c r="AE31" s="137"/>
      <c r="AF31" s="137"/>
      <c r="AG31" s="245"/>
    </row>
    <row r="32" spans="1:33" ht="13.5" thickBot="1">
      <c r="A32" s="239"/>
      <c r="B32" s="418"/>
      <c r="C32" s="423" t="s">
        <v>117</v>
      </c>
      <c r="D32" s="30" t="str">
        <f>IF(COUNTIF(D30:D31,"C")&gt;1,"C",IF(COUNTIF(D30:D31,"C")&gt;0,"P"," "))</f>
        <v xml:space="preserve"> </v>
      </c>
      <c r="E32" s="30" t="str">
        <f>IF(COUNTIF(E30:E31,"C")&gt;1,"C",IF(COUNTIF(E30:E31,"C")&gt;0,"P"," "))</f>
        <v xml:space="preserve"> </v>
      </c>
      <c r="F32" s="30" t="str">
        <f t="shared" ref="F32:S32" si="22">IF(COUNTIF(F30:F31,"C")&gt;1,"C",IF(COUNTIF(F30:F31,"C")&gt;0,"P"," "))</f>
        <v xml:space="preserve"> </v>
      </c>
      <c r="G32" s="30" t="str">
        <f t="shared" si="22"/>
        <v xml:space="preserve"> </v>
      </c>
      <c r="H32" s="30" t="str">
        <f t="shared" si="22"/>
        <v xml:space="preserve"> </v>
      </c>
      <c r="I32" s="30" t="str">
        <f t="shared" si="22"/>
        <v xml:space="preserve"> </v>
      </c>
      <c r="J32" s="30" t="str">
        <f t="shared" si="22"/>
        <v xml:space="preserve"> </v>
      </c>
      <c r="K32" s="30" t="str">
        <f t="shared" si="22"/>
        <v xml:space="preserve"> </v>
      </c>
      <c r="L32" s="30" t="str">
        <f t="shared" si="22"/>
        <v xml:space="preserve"> </v>
      </c>
      <c r="M32" s="30" t="str">
        <f t="shared" si="22"/>
        <v xml:space="preserve"> </v>
      </c>
      <c r="N32" s="30" t="str">
        <f t="shared" si="22"/>
        <v xml:space="preserve"> </v>
      </c>
      <c r="O32" s="30" t="str">
        <f t="shared" si="22"/>
        <v xml:space="preserve"> </v>
      </c>
      <c r="P32" s="30" t="str">
        <f t="shared" si="22"/>
        <v xml:space="preserve"> </v>
      </c>
      <c r="Q32" s="30" t="str">
        <f t="shared" si="22"/>
        <v xml:space="preserve"> </v>
      </c>
      <c r="R32" s="30" t="str">
        <f t="shared" si="22"/>
        <v xml:space="preserve"> </v>
      </c>
      <c r="S32" s="30" t="str">
        <f t="shared" si="22"/>
        <v xml:space="preserve"> </v>
      </c>
      <c r="T32" s="30" t="str">
        <f t="shared" ref="T32:AG32" si="23">IF(COUNTIF(T30:T31,"C")&gt;1,"C",IF(COUNTIF(T30:T31,"C")&gt;0,"P"," "))</f>
        <v xml:space="preserve"> </v>
      </c>
      <c r="U32" s="30" t="str">
        <f t="shared" si="23"/>
        <v xml:space="preserve"> </v>
      </c>
      <c r="V32" s="30" t="str">
        <f t="shared" si="23"/>
        <v xml:space="preserve"> </v>
      </c>
      <c r="W32" s="30" t="str">
        <f t="shared" si="23"/>
        <v xml:space="preserve"> </v>
      </c>
      <c r="X32" s="30" t="str">
        <f t="shared" si="23"/>
        <v xml:space="preserve"> </v>
      </c>
      <c r="Y32" s="30" t="str">
        <f t="shared" si="23"/>
        <v xml:space="preserve"> </v>
      </c>
      <c r="Z32" s="30" t="str">
        <f t="shared" si="23"/>
        <v xml:space="preserve"> </v>
      </c>
      <c r="AA32" s="30" t="str">
        <f t="shared" si="23"/>
        <v xml:space="preserve"> </v>
      </c>
      <c r="AB32" s="30" t="str">
        <f t="shared" si="23"/>
        <v xml:space="preserve"> </v>
      </c>
      <c r="AC32" s="30" t="str">
        <f t="shared" si="23"/>
        <v xml:space="preserve"> </v>
      </c>
      <c r="AD32" s="30" t="str">
        <f t="shared" si="23"/>
        <v xml:space="preserve"> </v>
      </c>
      <c r="AE32" s="30" t="str">
        <f t="shared" si="23"/>
        <v xml:space="preserve"> </v>
      </c>
      <c r="AF32" s="30" t="str">
        <f t="shared" si="23"/>
        <v xml:space="preserve"> </v>
      </c>
      <c r="AG32" s="30" t="str">
        <f t="shared" si="23"/>
        <v xml:space="preserve"> </v>
      </c>
    </row>
    <row r="33" spans="1:33">
      <c r="A33" s="242"/>
      <c r="B33" s="418"/>
      <c r="C33" s="2" t="s">
        <v>917</v>
      </c>
      <c r="D33" s="250" t="str">
        <f>IF(D32="C","A"," ")</f>
        <v xml:space="preserve"> </v>
      </c>
      <c r="E33" s="250" t="str">
        <f>IF(E32="C","A"," ")</f>
        <v xml:space="preserve"> </v>
      </c>
      <c r="F33" s="250" t="str">
        <f t="shared" ref="F33:S33" si="24">IF(F32="C","A"," ")</f>
        <v xml:space="preserve"> </v>
      </c>
      <c r="G33" s="250" t="str">
        <f t="shared" si="24"/>
        <v xml:space="preserve"> </v>
      </c>
      <c r="H33" s="250" t="str">
        <f t="shared" si="24"/>
        <v xml:space="preserve"> </v>
      </c>
      <c r="I33" s="250" t="str">
        <f t="shared" si="24"/>
        <v xml:space="preserve"> </v>
      </c>
      <c r="J33" s="250" t="str">
        <f t="shared" si="24"/>
        <v xml:space="preserve"> </v>
      </c>
      <c r="K33" s="250" t="str">
        <f t="shared" si="24"/>
        <v xml:space="preserve"> </v>
      </c>
      <c r="L33" s="250" t="str">
        <f t="shared" si="24"/>
        <v xml:space="preserve"> </v>
      </c>
      <c r="M33" s="250" t="str">
        <f t="shared" si="24"/>
        <v xml:space="preserve"> </v>
      </c>
      <c r="N33" s="250" t="str">
        <f t="shared" si="24"/>
        <v xml:space="preserve"> </v>
      </c>
      <c r="O33" s="250" t="str">
        <f t="shared" si="24"/>
        <v xml:space="preserve"> </v>
      </c>
      <c r="P33" s="250" t="str">
        <f t="shared" si="24"/>
        <v xml:space="preserve"> </v>
      </c>
      <c r="Q33" s="250" t="str">
        <f t="shared" si="24"/>
        <v xml:space="preserve"> </v>
      </c>
      <c r="R33" s="250" t="str">
        <f t="shared" si="24"/>
        <v xml:space="preserve"> </v>
      </c>
      <c r="S33" s="250" t="str">
        <f t="shared" si="24"/>
        <v xml:space="preserve"> </v>
      </c>
      <c r="T33" s="250" t="str">
        <f t="shared" ref="T33:AG33" si="25">IF(T32="C","A"," ")</f>
        <v xml:space="preserve"> </v>
      </c>
      <c r="U33" s="250" t="str">
        <f t="shared" si="25"/>
        <v xml:space="preserve"> </v>
      </c>
      <c r="V33" s="250" t="str">
        <f t="shared" si="25"/>
        <v xml:space="preserve"> </v>
      </c>
      <c r="W33" s="250" t="str">
        <f t="shared" si="25"/>
        <v xml:space="preserve"> </v>
      </c>
      <c r="X33" s="250" t="str">
        <f t="shared" si="25"/>
        <v xml:space="preserve"> </v>
      </c>
      <c r="Y33" s="250" t="str">
        <f t="shared" si="25"/>
        <v xml:space="preserve"> </v>
      </c>
      <c r="Z33" s="250" t="str">
        <f t="shared" si="25"/>
        <v xml:space="preserve"> </v>
      </c>
      <c r="AA33" s="250" t="str">
        <f t="shared" si="25"/>
        <v xml:space="preserve"> </v>
      </c>
      <c r="AB33" s="250" t="str">
        <f t="shared" si="25"/>
        <v xml:space="preserve"> </v>
      </c>
      <c r="AC33" s="250" t="str">
        <f t="shared" si="25"/>
        <v xml:space="preserve"> </v>
      </c>
      <c r="AD33" s="250" t="str">
        <f t="shared" si="25"/>
        <v xml:space="preserve"> </v>
      </c>
      <c r="AE33" s="250" t="str">
        <f t="shared" si="25"/>
        <v xml:space="preserve"> </v>
      </c>
      <c r="AF33" s="250" t="str">
        <f t="shared" si="25"/>
        <v xml:space="preserve"> </v>
      </c>
      <c r="AG33" s="250" t="str">
        <f t="shared" si="25"/>
        <v xml:space="preserve"> </v>
      </c>
    </row>
    <row r="34" spans="1:33" ht="13.5" thickBot="1">
      <c r="A34" s="418"/>
      <c r="B34" s="255">
        <v>1</v>
      </c>
      <c r="C34" s="237" t="s">
        <v>918</v>
      </c>
      <c r="D34" s="137"/>
      <c r="E34" s="137"/>
      <c r="F34" s="137"/>
      <c r="G34" s="137"/>
      <c r="H34" s="137"/>
      <c r="I34" s="137"/>
      <c r="J34" s="137"/>
      <c r="K34" s="137"/>
      <c r="L34" s="137"/>
      <c r="M34" s="137"/>
      <c r="N34" s="137"/>
      <c r="O34" s="137"/>
      <c r="P34" s="137"/>
      <c r="Q34" s="137"/>
      <c r="R34" s="137"/>
      <c r="S34" s="245"/>
      <c r="T34" s="137"/>
      <c r="U34" s="137"/>
      <c r="V34" s="137"/>
      <c r="W34" s="137"/>
      <c r="X34" s="137"/>
      <c r="Y34" s="137"/>
      <c r="Z34" s="137"/>
      <c r="AA34" s="137"/>
      <c r="AB34" s="137"/>
      <c r="AC34" s="137"/>
      <c r="AD34" s="137"/>
      <c r="AE34" s="137"/>
      <c r="AF34" s="137"/>
      <c r="AG34" s="245"/>
    </row>
    <row r="35" spans="1:33" ht="13.5" thickBot="1">
      <c r="A35" s="239"/>
      <c r="B35" s="240"/>
      <c r="C35" s="423" t="s">
        <v>117</v>
      </c>
      <c r="D35" s="30" t="str">
        <f>IF(COUNTIF(D34:D34,"C")=1,"C",IF(COUNTIF(D34:D34,"C")&gt;0,"P"," "))</f>
        <v xml:space="preserve"> </v>
      </c>
      <c r="E35" s="30" t="str">
        <f>IF(COUNTIF(E34:E34,"C")=1,"C",IF(COUNTIF(E34:E34,"C")&gt;0,"P"," "))</f>
        <v xml:space="preserve"> </v>
      </c>
      <c r="F35" s="30" t="str">
        <f t="shared" ref="F35:S35" si="26">IF(COUNTIF(F34:F34,"C")=1,"C",IF(COUNTIF(F34:F34,"C")&gt;0,"P"," "))</f>
        <v xml:space="preserve"> </v>
      </c>
      <c r="G35" s="30" t="str">
        <f t="shared" si="26"/>
        <v xml:space="preserve"> </v>
      </c>
      <c r="H35" s="30" t="str">
        <f t="shared" si="26"/>
        <v xml:space="preserve"> </v>
      </c>
      <c r="I35" s="30" t="str">
        <f t="shared" si="26"/>
        <v xml:space="preserve"> </v>
      </c>
      <c r="J35" s="30" t="str">
        <f t="shared" si="26"/>
        <v xml:space="preserve"> </v>
      </c>
      <c r="K35" s="30" t="str">
        <f t="shared" si="26"/>
        <v xml:space="preserve"> </v>
      </c>
      <c r="L35" s="30" t="str">
        <f t="shared" si="26"/>
        <v xml:space="preserve"> </v>
      </c>
      <c r="M35" s="30" t="str">
        <f t="shared" si="26"/>
        <v xml:space="preserve"> </v>
      </c>
      <c r="N35" s="30" t="str">
        <f t="shared" si="26"/>
        <v xml:space="preserve"> </v>
      </c>
      <c r="O35" s="30" t="str">
        <f t="shared" si="26"/>
        <v xml:space="preserve"> </v>
      </c>
      <c r="P35" s="30" t="str">
        <f t="shared" si="26"/>
        <v xml:space="preserve"> </v>
      </c>
      <c r="Q35" s="30" t="str">
        <f t="shared" si="26"/>
        <v xml:space="preserve"> </v>
      </c>
      <c r="R35" s="30" t="str">
        <f t="shared" si="26"/>
        <v xml:space="preserve"> </v>
      </c>
      <c r="S35" s="30" t="str">
        <f t="shared" si="26"/>
        <v xml:space="preserve"> </v>
      </c>
      <c r="T35" s="30" t="str">
        <f t="shared" ref="T35:AG35" si="27">IF(COUNTIF(T34:T34,"C")=1,"C",IF(COUNTIF(T34:T34,"C")&gt;0,"P"," "))</f>
        <v xml:space="preserve"> </v>
      </c>
      <c r="U35" s="30" t="str">
        <f t="shared" si="27"/>
        <v xml:space="preserve"> </v>
      </c>
      <c r="V35" s="30" t="str">
        <f t="shared" si="27"/>
        <v xml:space="preserve"> </v>
      </c>
      <c r="W35" s="30" t="str">
        <f t="shared" si="27"/>
        <v xml:space="preserve"> </v>
      </c>
      <c r="X35" s="30" t="str">
        <f t="shared" si="27"/>
        <v xml:space="preserve"> </v>
      </c>
      <c r="Y35" s="30" t="str">
        <f t="shared" si="27"/>
        <v xml:space="preserve"> </v>
      </c>
      <c r="Z35" s="30" t="str">
        <f t="shared" si="27"/>
        <v xml:space="preserve"> </v>
      </c>
      <c r="AA35" s="30" t="str">
        <f t="shared" si="27"/>
        <v xml:space="preserve"> </v>
      </c>
      <c r="AB35" s="30" t="str">
        <f t="shared" si="27"/>
        <v xml:space="preserve"> </v>
      </c>
      <c r="AC35" s="30" t="str">
        <f t="shared" si="27"/>
        <v xml:space="preserve"> </v>
      </c>
      <c r="AD35" s="30" t="str">
        <f t="shared" si="27"/>
        <v xml:space="preserve"> </v>
      </c>
      <c r="AE35" s="30" t="str">
        <f t="shared" si="27"/>
        <v xml:space="preserve"> </v>
      </c>
      <c r="AF35" s="30" t="str">
        <f t="shared" si="27"/>
        <v xml:space="preserve"> </v>
      </c>
      <c r="AG35" s="30" t="str">
        <f t="shared" si="27"/>
        <v xml:space="preserve"> </v>
      </c>
    </row>
    <row r="36" spans="1:33">
      <c r="A36" s="242"/>
      <c r="B36" s="418"/>
      <c r="C36" s="2" t="s">
        <v>919</v>
      </c>
      <c r="D36" s="250" t="str">
        <f>IF(D35="C","A"," ")</f>
        <v xml:space="preserve"> </v>
      </c>
      <c r="E36" s="250" t="str">
        <f>IF(E35="C","A"," ")</f>
        <v xml:space="preserve"> </v>
      </c>
      <c r="F36" s="250" t="str">
        <f t="shared" ref="F36:S36" si="28">IF(F35="C","A"," ")</f>
        <v xml:space="preserve"> </v>
      </c>
      <c r="G36" s="250" t="str">
        <f t="shared" si="28"/>
        <v xml:space="preserve"> </v>
      </c>
      <c r="H36" s="250" t="str">
        <f t="shared" si="28"/>
        <v xml:space="preserve"> </v>
      </c>
      <c r="I36" s="250" t="str">
        <f t="shared" si="28"/>
        <v xml:space="preserve"> </v>
      </c>
      <c r="J36" s="250" t="str">
        <f t="shared" si="28"/>
        <v xml:space="preserve"> </v>
      </c>
      <c r="K36" s="250" t="str">
        <f t="shared" si="28"/>
        <v xml:space="preserve"> </v>
      </c>
      <c r="L36" s="250" t="str">
        <f t="shared" si="28"/>
        <v xml:space="preserve"> </v>
      </c>
      <c r="M36" s="250" t="str">
        <f t="shared" si="28"/>
        <v xml:space="preserve"> </v>
      </c>
      <c r="N36" s="250" t="str">
        <f t="shared" si="28"/>
        <v xml:space="preserve"> </v>
      </c>
      <c r="O36" s="250" t="str">
        <f t="shared" si="28"/>
        <v xml:space="preserve"> </v>
      </c>
      <c r="P36" s="250" t="str">
        <f t="shared" si="28"/>
        <v xml:space="preserve"> </v>
      </c>
      <c r="Q36" s="250" t="str">
        <f t="shared" si="28"/>
        <v xml:space="preserve"> </v>
      </c>
      <c r="R36" s="250" t="str">
        <f t="shared" si="28"/>
        <v xml:space="preserve"> </v>
      </c>
      <c r="S36" s="250" t="str">
        <f t="shared" si="28"/>
        <v xml:space="preserve"> </v>
      </c>
      <c r="T36" s="250" t="str">
        <f t="shared" ref="T36:AG36" si="29">IF(T35="C","A"," ")</f>
        <v xml:space="preserve"> </v>
      </c>
      <c r="U36" s="250" t="str">
        <f t="shared" si="29"/>
        <v xml:space="preserve"> </v>
      </c>
      <c r="V36" s="250" t="str">
        <f t="shared" si="29"/>
        <v xml:space="preserve"> </v>
      </c>
      <c r="W36" s="250" t="str">
        <f t="shared" si="29"/>
        <v xml:space="preserve"> </v>
      </c>
      <c r="X36" s="250" t="str">
        <f t="shared" si="29"/>
        <v xml:space="preserve"> </v>
      </c>
      <c r="Y36" s="250" t="str">
        <f t="shared" si="29"/>
        <v xml:space="preserve"> </v>
      </c>
      <c r="Z36" s="250" t="str">
        <f t="shared" si="29"/>
        <v xml:space="preserve"> </v>
      </c>
      <c r="AA36" s="250" t="str">
        <f t="shared" si="29"/>
        <v xml:space="preserve"> </v>
      </c>
      <c r="AB36" s="250" t="str">
        <f t="shared" si="29"/>
        <v xml:space="preserve"> </v>
      </c>
      <c r="AC36" s="250" t="str">
        <f t="shared" si="29"/>
        <v xml:space="preserve"> </v>
      </c>
      <c r="AD36" s="250" t="str">
        <f t="shared" si="29"/>
        <v xml:space="preserve"> </v>
      </c>
      <c r="AE36" s="250" t="str">
        <f t="shared" si="29"/>
        <v xml:space="preserve"> </v>
      </c>
      <c r="AF36" s="250" t="str">
        <f t="shared" si="29"/>
        <v xml:space="preserve"> </v>
      </c>
      <c r="AG36" s="250" t="str">
        <f t="shared" si="29"/>
        <v xml:space="preserve"> </v>
      </c>
    </row>
    <row r="37" spans="1:33" ht="13.5" thickBot="1">
      <c r="A37" s="418"/>
      <c r="B37" s="255">
        <v>1</v>
      </c>
      <c r="C37" s="235" t="s">
        <v>920</v>
      </c>
      <c r="D37" s="137"/>
      <c r="E37" s="137"/>
      <c r="F37" s="137"/>
      <c r="G37" s="137"/>
      <c r="H37" s="137"/>
      <c r="I37" s="137"/>
      <c r="J37" s="137"/>
      <c r="K37" s="137"/>
      <c r="L37" s="137"/>
      <c r="M37" s="137"/>
      <c r="N37" s="137"/>
      <c r="O37" s="137"/>
      <c r="P37" s="137"/>
      <c r="Q37" s="137"/>
      <c r="R37" s="137"/>
      <c r="S37" s="245"/>
      <c r="T37" s="137"/>
      <c r="U37" s="137"/>
      <c r="V37" s="137"/>
      <c r="W37" s="137"/>
      <c r="X37" s="137"/>
      <c r="Y37" s="137"/>
      <c r="Z37" s="137"/>
      <c r="AA37" s="137"/>
      <c r="AB37" s="137"/>
      <c r="AC37" s="137"/>
      <c r="AD37" s="137"/>
      <c r="AE37" s="137"/>
      <c r="AF37" s="137"/>
      <c r="AG37" s="245"/>
    </row>
    <row r="38" spans="1:33" ht="13.5" thickBot="1">
      <c r="A38" s="239"/>
      <c r="B38" s="240"/>
      <c r="C38" s="423" t="s">
        <v>117</v>
      </c>
      <c r="D38" s="30" t="str">
        <f>IF(COUNTIF(D37:D37,"C")=1,"C",IF(COUNTIF(D37:D37,"C")&gt;0,"P"," "))</f>
        <v xml:space="preserve"> </v>
      </c>
      <c r="E38" s="30" t="str">
        <f>IF(COUNTIF(E37:E37,"C")=1,"C",IF(COUNTIF(E37:E37,"C")&gt;0,"P"," "))</f>
        <v xml:space="preserve"> </v>
      </c>
      <c r="F38" s="30" t="str">
        <f t="shared" ref="F38:S38" si="30">IF(COUNTIF(F37:F37,"C")=1,"C",IF(COUNTIF(F37:F37,"C")&gt;0,"P"," "))</f>
        <v xml:space="preserve"> </v>
      </c>
      <c r="G38" s="30" t="str">
        <f t="shared" si="30"/>
        <v xml:space="preserve"> </v>
      </c>
      <c r="H38" s="30" t="str">
        <f t="shared" si="30"/>
        <v xml:space="preserve"> </v>
      </c>
      <c r="I38" s="30" t="str">
        <f t="shared" si="30"/>
        <v xml:space="preserve"> </v>
      </c>
      <c r="J38" s="30" t="str">
        <f t="shared" si="30"/>
        <v xml:space="preserve"> </v>
      </c>
      <c r="K38" s="30" t="str">
        <f t="shared" si="30"/>
        <v xml:space="preserve"> </v>
      </c>
      <c r="L38" s="30" t="str">
        <f t="shared" si="30"/>
        <v xml:space="preserve"> </v>
      </c>
      <c r="M38" s="30" t="str">
        <f t="shared" si="30"/>
        <v xml:space="preserve"> </v>
      </c>
      <c r="N38" s="30" t="str">
        <f t="shared" si="30"/>
        <v xml:space="preserve"> </v>
      </c>
      <c r="O38" s="30" t="str">
        <f t="shared" si="30"/>
        <v xml:space="preserve"> </v>
      </c>
      <c r="P38" s="30" t="str">
        <f t="shared" si="30"/>
        <v xml:space="preserve"> </v>
      </c>
      <c r="Q38" s="30" t="str">
        <f t="shared" si="30"/>
        <v xml:space="preserve"> </v>
      </c>
      <c r="R38" s="30" t="str">
        <f t="shared" si="30"/>
        <v xml:space="preserve"> </v>
      </c>
      <c r="S38" s="30" t="str">
        <f t="shared" si="30"/>
        <v xml:space="preserve"> </v>
      </c>
      <c r="T38" s="30" t="str">
        <f t="shared" ref="T38:AG38" si="31">IF(COUNTIF(T37:T37,"C")=1,"C",IF(COUNTIF(T37:T37,"C")&gt;0,"P"," "))</f>
        <v xml:space="preserve"> </v>
      </c>
      <c r="U38" s="30" t="str">
        <f t="shared" si="31"/>
        <v xml:space="preserve"> </v>
      </c>
      <c r="V38" s="30" t="str">
        <f t="shared" si="31"/>
        <v xml:space="preserve"> </v>
      </c>
      <c r="W38" s="30" t="str">
        <f t="shared" si="31"/>
        <v xml:space="preserve"> </v>
      </c>
      <c r="X38" s="30" t="str">
        <f t="shared" si="31"/>
        <v xml:space="preserve"> </v>
      </c>
      <c r="Y38" s="30" t="str">
        <f t="shared" si="31"/>
        <v xml:space="preserve"> </v>
      </c>
      <c r="Z38" s="30" t="str">
        <f t="shared" si="31"/>
        <v xml:space="preserve"> </v>
      </c>
      <c r="AA38" s="30" t="str">
        <f t="shared" si="31"/>
        <v xml:space="preserve"> </v>
      </c>
      <c r="AB38" s="30" t="str">
        <f t="shared" si="31"/>
        <v xml:space="preserve"> </v>
      </c>
      <c r="AC38" s="30" t="str">
        <f t="shared" si="31"/>
        <v xml:space="preserve"> </v>
      </c>
      <c r="AD38" s="30" t="str">
        <f t="shared" si="31"/>
        <v xml:space="preserve"> </v>
      </c>
      <c r="AE38" s="30" t="str">
        <f t="shared" si="31"/>
        <v xml:space="preserve"> </v>
      </c>
      <c r="AF38" s="30" t="str">
        <f t="shared" si="31"/>
        <v xml:space="preserve"> </v>
      </c>
      <c r="AG38" s="30" t="str">
        <f t="shared" si="31"/>
        <v xml:space="preserve"> </v>
      </c>
    </row>
    <row r="39" spans="1:33">
      <c r="A39" s="242"/>
      <c r="B39" s="418"/>
      <c r="C39" s="2" t="s">
        <v>921</v>
      </c>
      <c r="D39" s="250" t="str">
        <f>IF(D38="C","A"," ")</f>
        <v xml:space="preserve"> </v>
      </c>
      <c r="E39" s="250" t="str">
        <f>IF(E38="C","A"," ")</f>
        <v xml:space="preserve"> </v>
      </c>
      <c r="F39" s="250" t="str">
        <f t="shared" ref="F39:S39" si="32">IF(F38="C","A"," ")</f>
        <v xml:space="preserve"> </v>
      </c>
      <c r="G39" s="250" t="str">
        <f t="shared" si="32"/>
        <v xml:space="preserve"> </v>
      </c>
      <c r="H39" s="250" t="str">
        <f t="shared" si="32"/>
        <v xml:space="preserve"> </v>
      </c>
      <c r="I39" s="250" t="str">
        <f t="shared" si="32"/>
        <v xml:space="preserve"> </v>
      </c>
      <c r="J39" s="250" t="str">
        <f t="shared" si="32"/>
        <v xml:space="preserve"> </v>
      </c>
      <c r="K39" s="250" t="str">
        <f t="shared" si="32"/>
        <v xml:space="preserve"> </v>
      </c>
      <c r="L39" s="250" t="str">
        <f t="shared" si="32"/>
        <v xml:space="preserve"> </v>
      </c>
      <c r="M39" s="250" t="str">
        <f t="shared" si="32"/>
        <v xml:space="preserve"> </v>
      </c>
      <c r="N39" s="250" t="str">
        <f t="shared" si="32"/>
        <v xml:space="preserve"> </v>
      </c>
      <c r="O39" s="250" t="str">
        <f t="shared" si="32"/>
        <v xml:space="preserve"> </v>
      </c>
      <c r="P39" s="250" t="str">
        <f t="shared" si="32"/>
        <v xml:space="preserve"> </v>
      </c>
      <c r="Q39" s="250" t="str">
        <f t="shared" si="32"/>
        <v xml:space="preserve"> </v>
      </c>
      <c r="R39" s="250" t="str">
        <f t="shared" si="32"/>
        <v xml:space="preserve"> </v>
      </c>
      <c r="S39" s="250" t="str">
        <f t="shared" si="32"/>
        <v xml:space="preserve"> </v>
      </c>
      <c r="T39" s="250" t="str">
        <f t="shared" ref="T39:AG39" si="33">IF(T38="C","A"," ")</f>
        <v xml:space="preserve"> </v>
      </c>
      <c r="U39" s="250" t="str">
        <f t="shared" si="33"/>
        <v xml:space="preserve"> </v>
      </c>
      <c r="V39" s="250" t="str">
        <f t="shared" si="33"/>
        <v xml:space="preserve"> </v>
      </c>
      <c r="W39" s="250" t="str">
        <f t="shared" si="33"/>
        <v xml:space="preserve"> </v>
      </c>
      <c r="X39" s="250" t="str">
        <f t="shared" si="33"/>
        <v xml:space="preserve"> </v>
      </c>
      <c r="Y39" s="250" t="str">
        <f t="shared" si="33"/>
        <v xml:space="preserve"> </v>
      </c>
      <c r="Z39" s="250" t="str">
        <f t="shared" si="33"/>
        <v xml:space="preserve"> </v>
      </c>
      <c r="AA39" s="250" t="str">
        <f t="shared" si="33"/>
        <v xml:space="preserve"> </v>
      </c>
      <c r="AB39" s="250" t="str">
        <f t="shared" si="33"/>
        <v xml:space="preserve"> </v>
      </c>
      <c r="AC39" s="250" t="str">
        <f t="shared" si="33"/>
        <v xml:space="preserve"> </v>
      </c>
      <c r="AD39" s="250" t="str">
        <f t="shared" si="33"/>
        <v xml:space="preserve"> </v>
      </c>
      <c r="AE39" s="250" t="str">
        <f t="shared" si="33"/>
        <v xml:space="preserve"> </v>
      </c>
      <c r="AF39" s="250" t="str">
        <f t="shared" si="33"/>
        <v xml:space="preserve"> </v>
      </c>
      <c r="AG39" s="250" t="str">
        <f t="shared" si="33"/>
        <v xml:space="preserve"> </v>
      </c>
    </row>
    <row r="40" spans="1:33" ht="13.5" thickBot="1">
      <c r="A40" s="418"/>
      <c r="B40" s="255">
        <v>1</v>
      </c>
      <c r="C40" s="237" t="s">
        <v>922</v>
      </c>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row>
    <row r="41" spans="1:33" ht="13.5" thickBot="1">
      <c r="A41" s="239"/>
      <c r="B41" s="240"/>
      <c r="C41" s="423" t="s">
        <v>117</v>
      </c>
      <c r="D41" s="30" t="str">
        <f>IF(COUNTIF(D40:D40,"C")=1,"C",IF(COUNTIF(D40:D40,"C")&gt;0,"P"," "))</f>
        <v xml:space="preserve"> </v>
      </c>
      <c r="E41" s="30" t="str">
        <f>IF(COUNTIF(E40:E40,"C")=1,"C",IF(COUNTIF(E40:E40,"C")&gt;0,"P"," "))</f>
        <v xml:space="preserve"> </v>
      </c>
      <c r="F41" s="30" t="str">
        <f t="shared" ref="F41:S41" si="34">IF(COUNTIF(F40:F40,"C")=1,"C",IF(COUNTIF(F40:F40,"C")&gt;0,"P"," "))</f>
        <v xml:space="preserve"> </v>
      </c>
      <c r="G41" s="30" t="str">
        <f t="shared" si="34"/>
        <v xml:space="preserve"> </v>
      </c>
      <c r="H41" s="30" t="str">
        <f t="shared" si="34"/>
        <v xml:space="preserve"> </v>
      </c>
      <c r="I41" s="30" t="str">
        <f t="shared" si="34"/>
        <v xml:space="preserve"> </v>
      </c>
      <c r="J41" s="30" t="str">
        <f t="shared" si="34"/>
        <v xml:space="preserve"> </v>
      </c>
      <c r="K41" s="30" t="str">
        <f t="shared" si="34"/>
        <v xml:space="preserve"> </v>
      </c>
      <c r="L41" s="30" t="str">
        <f t="shared" si="34"/>
        <v xml:space="preserve"> </v>
      </c>
      <c r="M41" s="30" t="str">
        <f t="shared" si="34"/>
        <v xml:space="preserve"> </v>
      </c>
      <c r="N41" s="30" t="str">
        <f t="shared" si="34"/>
        <v xml:space="preserve"> </v>
      </c>
      <c r="O41" s="30" t="str">
        <f t="shared" si="34"/>
        <v xml:space="preserve"> </v>
      </c>
      <c r="P41" s="30" t="str">
        <f t="shared" si="34"/>
        <v xml:space="preserve"> </v>
      </c>
      <c r="Q41" s="30" t="str">
        <f t="shared" si="34"/>
        <v xml:space="preserve"> </v>
      </c>
      <c r="R41" s="30" t="str">
        <f t="shared" si="34"/>
        <v xml:space="preserve"> </v>
      </c>
      <c r="S41" s="30" t="str">
        <f t="shared" si="34"/>
        <v xml:space="preserve"> </v>
      </c>
      <c r="T41" s="30" t="str">
        <f t="shared" ref="T41:AG41" si="35">IF(COUNTIF(T40:T40,"C")=1,"C",IF(COUNTIF(T40:T40,"C")&gt;0,"P"," "))</f>
        <v xml:space="preserve"> </v>
      </c>
      <c r="U41" s="30" t="str">
        <f t="shared" si="35"/>
        <v xml:space="preserve"> </v>
      </c>
      <c r="V41" s="30" t="str">
        <f t="shared" si="35"/>
        <v xml:space="preserve"> </v>
      </c>
      <c r="W41" s="30" t="str">
        <f t="shared" si="35"/>
        <v xml:space="preserve"> </v>
      </c>
      <c r="X41" s="30" t="str">
        <f t="shared" si="35"/>
        <v xml:space="preserve"> </v>
      </c>
      <c r="Y41" s="30" t="str">
        <f t="shared" si="35"/>
        <v xml:space="preserve"> </v>
      </c>
      <c r="Z41" s="30" t="str">
        <f t="shared" si="35"/>
        <v xml:space="preserve"> </v>
      </c>
      <c r="AA41" s="30" t="str">
        <f t="shared" si="35"/>
        <v xml:space="preserve"> </v>
      </c>
      <c r="AB41" s="30" t="str">
        <f t="shared" si="35"/>
        <v xml:space="preserve"> </v>
      </c>
      <c r="AC41" s="30" t="str">
        <f t="shared" si="35"/>
        <v xml:space="preserve"> </v>
      </c>
      <c r="AD41" s="30" t="str">
        <f t="shared" si="35"/>
        <v xml:space="preserve"> </v>
      </c>
      <c r="AE41" s="30" t="str">
        <f t="shared" si="35"/>
        <v xml:space="preserve"> </v>
      </c>
      <c r="AF41" s="30" t="str">
        <f t="shared" si="35"/>
        <v xml:space="preserve"> </v>
      </c>
      <c r="AG41" s="30" t="str">
        <f t="shared" si="35"/>
        <v xml:space="preserve"> </v>
      </c>
    </row>
    <row r="42" spans="1:33">
      <c r="A42" s="239"/>
      <c r="B42" s="240"/>
      <c r="C42" s="423"/>
      <c r="D42" s="249" t="str">
        <f>IF(D41="C","A"," ")</f>
        <v xml:space="preserve"> </v>
      </c>
      <c r="E42" s="249" t="str">
        <f>IF(E41="C","A"," ")</f>
        <v xml:space="preserve"> </v>
      </c>
      <c r="F42" s="249" t="str">
        <f t="shared" ref="F42:R42" si="36">IF(F41="C","A"," ")</f>
        <v xml:space="preserve"> </v>
      </c>
      <c r="G42" s="249" t="str">
        <f t="shared" si="36"/>
        <v xml:space="preserve"> </v>
      </c>
      <c r="H42" s="249" t="str">
        <f t="shared" si="36"/>
        <v xml:space="preserve"> </v>
      </c>
      <c r="I42" s="249" t="str">
        <f t="shared" si="36"/>
        <v xml:space="preserve"> </v>
      </c>
      <c r="J42" s="249" t="str">
        <f t="shared" si="36"/>
        <v xml:space="preserve"> </v>
      </c>
      <c r="K42" s="249" t="str">
        <f t="shared" si="36"/>
        <v xml:space="preserve"> </v>
      </c>
      <c r="L42" s="249" t="str">
        <f t="shared" si="36"/>
        <v xml:space="preserve"> </v>
      </c>
      <c r="M42" s="249" t="str">
        <f t="shared" si="36"/>
        <v xml:space="preserve"> </v>
      </c>
      <c r="N42" s="249" t="str">
        <f t="shared" si="36"/>
        <v xml:space="preserve"> </v>
      </c>
      <c r="O42" s="249" t="str">
        <f t="shared" si="36"/>
        <v xml:space="preserve"> </v>
      </c>
      <c r="P42" s="249" t="str">
        <f t="shared" si="36"/>
        <v xml:space="preserve"> </v>
      </c>
      <c r="Q42" s="249" t="str">
        <f t="shared" si="36"/>
        <v xml:space="preserve"> </v>
      </c>
      <c r="R42" s="249" t="str">
        <f t="shared" si="36"/>
        <v xml:space="preserve"> </v>
      </c>
      <c r="S42" s="251"/>
      <c r="T42" s="249" t="str">
        <f t="shared" ref="T42:AF42" si="37">IF(T41="C","A"," ")</f>
        <v xml:space="preserve"> </v>
      </c>
      <c r="U42" s="249" t="str">
        <f t="shared" si="37"/>
        <v xml:space="preserve"> </v>
      </c>
      <c r="V42" s="249" t="str">
        <f t="shared" si="37"/>
        <v xml:space="preserve"> </v>
      </c>
      <c r="W42" s="249" t="str">
        <f t="shared" si="37"/>
        <v xml:space="preserve"> </v>
      </c>
      <c r="X42" s="249" t="str">
        <f t="shared" si="37"/>
        <v xml:space="preserve"> </v>
      </c>
      <c r="Y42" s="249" t="str">
        <f t="shared" si="37"/>
        <v xml:space="preserve"> </v>
      </c>
      <c r="Z42" s="249" t="str">
        <f t="shared" si="37"/>
        <v xml:space="preserve"> </v>
      </c>
      <c r="AA42" s="249" t="str">
        <f t="shared" si="37"/>
        <v xml:space="preserve"> </v>
      </c>
      <c r="AB42" s="249" t="str">
        <f t="shared" si="37"/>
        <v xml:space="preserve"> </v>
      </c>
      <c r="AC42" s="249" t="str">
        <f t="shared" si="37"/>
        <v xml:space="preserve"> </v>
      </c>
      <c r="AD42" s="249" t="str">
        <f t="shared" si="37"/>
        <v xml:space="preserve"> </v>
      </c>
      <c r="AE42" s="249" t="str">
        <f t="shared" si="37"/>
        <v xml:space="preserve"> </v>
      </c>
      <c r="AF42" s="249" t="str">
        <f t="shared" si="37"/>
        <v xml:space="preserve"> </v>
      </c>
      <c r="AG42" s="251"/>
    </row>
    <row r="43" spans="1:33" s="254" customFormat="1" hidden="1">
      <c r="A43" s="252"/>
      <c r="B43" s="253"/>
      <c r="C43" s="251"/>
      <c r="D43" s="251" t="str">
        <f>IF(COUNTIF(D30:D42,"A")=4,"C",IF(COUNTIF(D30:D42,"A")&gt;0,"P"," "))</f>
        <v xml:space="preserve"> </v>
      </c>
      <c r="E43" s="251" t="str">
        <f>IF(COUNTIF(E30:E42,"A")=4,"C",IF(COUNTIF(E30:E42,"A")&gt;0,"P"," "))</f>
        <v xml:space="preserve"> </v>
      </c>
      <c r="F43" s="251" t="str">
        <f t="shared" ref="F43:S43" si="38">IF(COUNTIF(F30:F42,"A")=4,"C",IF(COUNTIF(F30:F42,"A")&gt;0,"P"," "))</f>
        <v xml:space="preserve"> </v>
      </c>
      <c r="G43" s="251" t="str">
        <f t="shared" si="38"/>
        <v xml:space="preserve"> </v>
      </c>
      <c r="H43" s="251" t="str">
        <f t="shared" si="38"/>
        <v xml:space="preserve"> </v>
      </c>
      <c r="I43" s="251" t="str">
        <f t="shared" si="38"/>
        <v xml:space="preserve"> </v>
      </c>
      <c r="J43" s="251" t="str">
        <f t="shared" si="38"/>
        <v xml:space="preserve"> </v>
      </c>
      <c r="K43" s="251" t="str">
        <f t="shared" si="38"/>
        <v xml:space="preserve"> </v>
      </c>
      <c r="L43" s="251" t="str">
        <f t="shared" si="38"/>
        <v xml:space="preserve"> </v>
      </c>
      <c r="M43" s="251" t="str">
        <f t="shared" si="38"/>
        <v xml:space="preserve"> </v>
      </c>
      <c r="N43" s="251" t="str">
        <f t="shared" si="38"/>
        <v xml:space="preserve"> </v>
      </c>
      <c r="O43" s="251" t="str">
        <f t="shared" si="38"/>
        <v xml:space="preserve"> </v>
      </c>
      <c r="P43" s="251" t="str">
        <f t="shared" si="38"/>
        <v xml:space="preserve"> </v>
      </c>
      <c r="Q43" s="251" t="str">
        <f t="shared" si="38"/>
        <v xml:space="preserve"> </v>
      </c>
      <c r="R43" s="251" t="str">
        <f t="shared" si="38"/>
        <v xml:space="preserve"> </v>
      </c>
      <c r="S43" s="251" t="str">
        <f t="shared" si="38"/>
        <v xml:space="preserve"> </v>
      </c>
      <c r="T43" s="251" t="str">
        <f t="shared" ref="T43:AB43" si="39">IF(COUNTIF(T30:T42,"A")=4,"C",IF(COUNTIF(T30:T42,"A")&gt;0,"P"," "))</f>
        <v xml:space="preserve"> </v>
      </c>
      <c r="U43" s="251" t="str">
        <f t="shared" si="39"/>
        <v xml:space="preserve"> </v>
      </c>
      <c r="V43" s="251" t="str">
        <f t="shared" si="39"/>
        <v xml:space="preserve"> </v>
      </c>
      <c r="W43" s="251" t="str">
        <f t="shared" si="39"/>
        <v xml:space="preserve"> </v>
      </c>
      <c r="X43" s="251" t="str">
        <f t="shared" si="39"/>
        <v xml:space="preserve"> </v>
      </c>
      <c r="Y43" s="251" t="str">
        <f t="shared" si="39"/>
        <v xml:space="preserve"> </v>
      </c>
      <c r="Z43" s="251" t="str">
        <f t="shared" si="39"/>
        <v xml:space="preserve"> </v>
      </c>
      <c r="AA43" s="251" t="str">
        <f t="shared" si="39"/>
        <v xml:space="preserve"> </v>
      </c>
      <c r="AB43" s="251" t="str">
        <f t="shared" si="39"/>
        <v xml:space="preserve"> </v>
      </c>
      <c r="AC43" s="251" t="str">
        <f>IF(COUNTIF(AC30:AC42,"A")=4,"C",IF(COUNTIF(AC30:AC42,"A")&gt;0,"P"," "))</f>
        <v xml:space="preserve"> </v>
      </c>
      <c r="AD43" s="251" t="str">
        <f>IF(COUNTIF(AD30:AD42,"A")=4,"C",IF(COUNTIF(AD30:AD42,"A")&gt;0,"P"," "))</f>
        <v xml:space="preserve"> </v>
      </c>
      <c r="AE43" s="251" t="str">
        <f>IF(COUNTIF(AE30:AE42,"A")=4,"C",IF(COUNTIF(AE30:AE42,"A")&gt;0,"P"," "))</f>
        <v xml:space="preserve"> </v>
      </c>
      <c r="AF43" s="251" t="str">
        <f>IF(COUNTIF(AF30:AF42,"A")=4,"C",IF(COUNTIF(AF30:AF42,"A")&gt;0,"P"," "))</f>
        <v xml:space="preserve"> </v>
      </c>
      <c r="AG43" s="251" t="str">
        <f>IF(COUNTIF(AG30:AG42,"A")=4,"C",IF(COUNTIF(AG30:AG42,"A")&gt;0,"P"," "))</f>
        <v xml:space="preserve"> </v>
      </c>
    </row>
    <row r="44" spans="1:33" ht="18">
      <c r="A44" s="580" t="s">
        <v>923</v>
      </c>
      <c r="B44" s="581"/>
      <c r="C44" s="581"/>
      <c r="D44" s="581"/>
      <c r="E44" s="581"/>
      <c r="F44" s="581"/>
      <c r="G44" s="581"/>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row>
    <row r="45" spans="1:33" ht="18">
      <c r="A45" s="566" t="s">
        <v>924</v>
      </c>
      <c r="B45" s="582"/>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582"/>
      <c r="AC45" s="582"/>
      <c r="AD45" s="582"/>
      <c r="AE45" s="582"/>
      <c r="AF45" s="582"/>
      <c r="AG45" s="582"/>
    </row>
    <row r="46" spans="1:33">
      <c r="A46" s="242"/>
      <c r="B46" s="418"/>
      <c r="C46" s="31" t="s">
        <v>925</v>
      </c>
      <c r="D46" s="258" t="str">
        <f>IF(D59="C","B"," ")</f>
        <v xml:space="preserve"> </v>
      </c>
      <c r="E46" s="258" t="str">
        <f>IF(E59="C","B"," ")</f>
        <v xml:space="preserve"> </v>
      </c>
      <c r="F46" s="258" t="str">
        <f t="shared" ref="F46:S46" si="40">IF(F59="C","B"," ")</f>
        <v xml:space="preserve"> </v>
      </c>
      <c r="G46" s="258" t="str">
        <f t="shared" si="40"/>
        <v xml:space="preserve"> </v>
      </c>
      <c r="H46" s="258" t="str">
        <f t="shared" si="40"/>
        <v xml:space="preserve"> </v>
      </c>
      <c r="I46" s="258" t="str">
        <f t="shared" si="40"/>
        <v xml:space="preserve"> </v>
      </c>
      <c r="J46" s="258" t="str">
        <f t="shared" si="40"/>
        <v xml:space="preserve"> </v>
      </c>
      <c r="K46" s="258" t="str">
        <f t="shared" si="40"/>
        <v xml:space="preserve"> </v>
      </c>
      <c r="L46" s="258" t="str">
        <f t="shared" si="40"/>
        <v xml:space="preserve"> </v>
      </c>
      <c r="M46" s="258" t="str">
        <f t="shared" si="40"/>
        <v xml:space="preserve"> </v>
      </c>
      <c r="N46" s="258" t="str">
        <f t="shared" si="40"/>
        <v xml:space="preserve"> </v>
      </c>
      <c r="O46" s="258" t="str">
        <f t="shared" si="40"/>
        <v xml:space="preserve"> </v>
      </c>
      <c r="P46" s="258" t="str">
        <f t="shared" si="40"/>
        <v xml:space="preserve"> </v>
      </c>
      <c r="Q46" s="258" t="str">
        <f t="shared" si="40"/>
        <v xml:space="preserve"> </v>
      </c>
      <c r="R46" s="258" t="str">
        <f t="shared" si="40"/>
        <v xml:space="preserve"> </v>
      </c>
      <c r="S46" s="258" t="str">
        <f t="shared" si="40"/>
        <v xml:space="preserve"> </v>
      </c>
      <c r="T46" s="258" t="str">
        <f t="shared" ref="T46:AB46" si="41">IF(T59="C","B"," ")</f>
        <v xml:space="preserve"> </v>
      </c>
      <c r="U46" s="258" t="str">
        <f t="shared" si="41"/>
        <v xml:space="preserve"> </v>
      </c>
      <c r="V46" s="258" t="str">
        <f t="shared" si="41"/>
        <v xml:space="preserve"> </v>
      </c>
      <c r="W46" s="258" t="str">
        <f t="shared" si="41"/>
        <v xml:space="preserve"> </v>
      </c>
      <c r="X46" s="258" t="str">
        <f t="shared" si="41"/>
        <v xml:space="preserve"> </v>
      </c>
      <c r="Y46" s="258" t="str">
        <f t="shared" si="41"/>
        <v xml:space="preserve"> </v>
      </c>
      <c r="Z46" s="258" t="str">
        <f t="shared" si="41"/>
        <v xml:space="preserve"> </v>
      </c>
      <c r="AA46" s="258" t="str">
        <f t="shared" si="41"/>
        <v xml:space="preserve"> </v>
      </c>
      <c r="AB46" s="258" t="str">
        <f t="shared" si="41"/>
        <v xml:space="preserve"> </v>
      </c>
      <c r="AC46" s="258" t="str">
        <f>IF(AC59="C","B"," ")</f>
        <v xml:space="preserve"> </v>
      </c>
      <c r="AD46" s="258" t="str">
        <f>IF(AD59="C","B"," ")</f>
        <v xml:space="preserve"> </v>
      </c>
      <c r="AE46" s="258" t="str">
        <f>IF(AE59="C","B"," ")</f>
        <v xml:space="preserve"> </v>
      </c>
      <c r="AF46" s="258" t="str">
        <f>IF(AF59="C","B"," ")</f>
        <v xml:space="preserve"> </v>
      </c>
      <c r="AG46" s="258" t="str">
        <f>IF(AG59="C","B"," ")</f>
        <v xml:space="preserve"> </v>
      </c>
    </row>
    <row r="47" spans="1:33" ht="13.5" thickBot="1">
      <c r="A47" s="418"/>
      <c r="B47" s="64"/>
      <c r="C47" s="214" t="s">
        <v>926</v>
      </c>
      <c r="D47" s="198"/>
      <c r="E47" s="137"/>
      <c r="F47" s="137"/>
      <c r="G47" s="137"/>
      <c r="H47" s="137"/>
      <c r="I47" s="137"/>
      <c r="J47" s="137"/>
      <c r="K47" s="137"/>
      <c r="L47" s="137"/>
      <c r="M47" s="137"/>
      <c r="N47" s="137"/>
      <c r="O47" s="137"/>
      <c r="P47" s="137"/>
      <c r="Q47" s="137"/>
      <c r="R47" s="137"/>
      <c r="S47" s="245"/>
      <c r="T47" s="137"/>
      <c r="U47" s="137"/>
      <c r="V47" s="137"/>
      <c r="W47" s="137"/>
      <c r="X47" s="137"/>
      <c r="Y47" s="137"/>
      <c r="Z47" s="137"/>
      <c r="AA47" s="137"/>
      <c r="AB47" s="137"/>
      <c r="AC47" s="137"/>
      <c r="AD47" s="137"/>
      <c r="AE47" s="137"/>
      <c r="AF47" s="137"/>
      <c r="AG47" s="245"/>
    </row>
    <row r="48" spans="1:33" ht="13.5" thickBot="1">
      <c r="A48" s="239"/>
      <c r="B48" s="418"/>
      <c r="C48" s="423" t="s">
        <v>117</v>
      </c>
      <c r="D48" s="30" t="str">
        <f>IF(COUNTIF(D47:D47,"C")=1,"C",IF(COUNTIF(D47:D47,"C")&gt;0,"P"," "))</f>
        <v xml:space="preserve"> </v>
      </c>
      <c r="E48" s="30" t="str">
        <f>IF(COUNTIF(E47:E47,"C")=1,"C",IF(COUNTIF(E47:E47,"C")&gt;0,"P"," "))</f>
        <v xml:space="preserve"> </v>
      </c>
      <c r="F48" s="30" t="str">
        <f t="shared" ref="F48:S48" si="42">IF(COUNTIF(F47:F47,"C")=1,"C",IF(COUNTIF(F47:F47,"C")&gt;0,"P"," "))</f>
        <v xml:space="preserve"> </v>
      </c>
      <c r="G48" s="30" t="str">
        <f t="shared" si="42"/>
        <v xml:space="preserve"> </v>
      </c>
      <c r="H48" s="30" t="str">
        <f t="shared" si="42"/>
        <v xml:space="preserve"> </v>
      </c>
      <c r="I48" s="30" t="str">
        <f t="shared" si="42"/>
        <v xml:space="preserve"> </v>
      </c>
      <c r="J48" s="30" t="str">
        <f t="shared" si="42"/>
        <v xml:space="preserve"> </v>
      </c>
      <c r="K48" s="30" t="str">
        <f t="shared" si="42"/>
        <v xml:space="preserve"> </v>
      </c>
      <c r="L48" s="30" t="str">
        <f t="shared" si="42"/>
        <v xml:space="preserve"> </v>
      </c>
      <c r="M48" s="30" t="str">
        <f t="shared" si="42"/>
        <v xml:space="preserve"> </v>
      </c>
      <c r="N48" s="30" t="str">
        <f t="shared" si="42"/>
        <v xml:space="preserve"> </v>
      </c>
      <c r="O48" s="30" t="str">
        <f t="shared" si="42"/>
        <v xml:space="preserve"> </v>
      </c>
      <c r="P48" s="30" t="str">
        <f t="shared" si="42"/>
        <v xml:space="preserve"> </v>
      </c>
      <c r="Q48" s="30" t="str">
        <f t="shared" si="42"/>
        <v xml:space="preserve"> </v>
      </c>
      <c r="R48" s="30" t="str">
        <f t="shared" si="42"/>
        <v xml:space="preserve"> </v>
      </c>
      <c r="S48" s="30" t="str">
        <f t="shared" si="42"/>
        <v xml:space="preserve"> </v>
      </c>
      <c r="T48" s="30" t="str">
        <f t="shared" ref="T48:AG48" si="43">IF(COUNTIF(T47:T47,"C")=1,"C",IF(COUNTIF(T47:T47,"C")&gt;0,"P"," "))</f>
        <v xml:space="preserve"> </v>
      </c>
      <c r="U48" s="30" t="str">
        <f t="shared" si="43"/>
        <v xml:space="preserve"> </v>
      </c>
      <c r="V48" s="30" t="str">
        <f t="shared" si="43"/>
        <v xml:space="preserve"> </v>
      </c>
      <c r="W48" s="30" t="str">
        <f t="shared" si="43"/>
        <v xml:space="preserve"> </v>
      </c>
      <c r="X48" s="30" t="str">
        <f t="shared" si="43"/>
        <v xml:space="preserve"> </v>
      </c>
      <c r="Y48" s="30" t="str">
        <f t="shared" si="43"/>
        <v xml:space="preserve"> </v>
      </c>
      <c r="Z48" s="30" t="str">
        <f t="shared" si="43"/>
        <v xml:space="preserve"> </v>
      </c>
      <c r="AA48" s="30" t="str">
        <f t="shared" si="43"/>
        <v xml:space="preserve"> </v>
      </c>
      <c r="AB48" s="30" t="str">
        <f t="shared" si="43"/>
        <v xml:space="preserve"> </v>
      </c>
      <c r="AC48" s="30" t="str">
        <f t="shared" si="43"/>
        <v xml:space="preserve"> </v>
      </c>
      <c r="AD48" s="30" t="str">
        <f t="shared" si="43"/>
        <v xml:space="preserve"> </v>
      </c>
      <c r="AE48" s="30" t="str">
        <f t="shared" si="43"/>
        <v xml:space="preserve"> </v>
      </c>
      <c r="AF48" s="30" t="str">
        <f t="shared" si="43"/>
        <v xml:space="preserve"> </v>
      </c>
      <c r="AG48" s="30" t="str">
        <f t="shared" si="43"/>
        <v xml:space="preserve"> </v>
      </c>
    </row>
    <row r="49" spans="1:33">
      <c r="A49" s="242"/>
      <c r="B49" s="418"/>
      <c r="C49" s="2" t="s">
        <v>927</v>
      </c>
      <c r="D49" s="250" t="str">
        <f>IF(D48="C","A"," ")</f>
        <v xml:space="preserve"> </v>
      </c>
      <c r="E49" s="250" t="str">
        <f>IF(E48="C","A"," ")</f>
        <v xml:space="preserve"> </v>
      </c>
      <c r="F49" s="250" t="str">
        <f t="shared" ref="F49:S49" si="44">IF(F48="C","A"," ")</f>
        <v xml:space="preserve"> </v>
      </c>
      <c r="G49" s="250" t="str">
        <f t="shared" si="44"/>
        <v xml:space="preserve"> </v>
      </c>
      <c r="H49" s="250" t="str">
        <f t="shared" si="44"/>
        <v xml:space="preserve"> </v>
      </c>
      <c r="I49" s="250" t="str">
        <f t="shared" si="44"/>
        <v xml:space="preserve"> </v>
      </c>
      <c r="J49" s="250" t="str">
        <f t="shared" si="44"/>
        <v xml:space="preserve"> </v>
      </c>
      <c r="K49" s="250" t="str">
        <f t="shared" si="44"/>
        <v xml:space="preserve"> </v>
      </c>
      <c r="L49" s="250" t="str">
        <f t="shared" si="44"/>
        <v xml:space="preserve"> </v>
      </c>
      <c r="M49" s="250" t="str">
        <f t="shared" si="44"/>
        <v xml:space="preserve"> </v>
      </c>
      <c r="N49" s="250" t="str">
        <f t="shared" si="44"/>
        <v xml:space="preserve"> </v>
      </c>
      <c r="O49" s="250" t="str">
        <f t="shared" si="44"/>
        <v xml:space="preserve"> </v>
      </c>
      <c r="P49" s="250" t="str">
        <f t="shared" si="44"/>
        <v xml:space="preserve"> </v>
      </c>
      <c r="Q49" s="250" t="str">
        <f t="shared" si="44"/>
        <v xml:space="preserve"> </v>
      </c>
      <c r="R49" s="250" t="str">
        <f t="shared" si="44"/>
        <v xml:space="preserve"> </v>
      </c>
      <c r="S49" s="250" t="str">
        <f t="shared" si="44"/>
        <v xml:space="preserve"> </v>
      </c>
      <c r="T49" s="250" t="str">
        <f t="shared" ref="T49:AG49" si="45">IF(T48="C","A"," ")</f>
        <v xml:space="preserve"> </v>
      </c>
      <c r="U49" s="250" t="str">
        <f t="shared" si="45"/>
        <v xml:space="preserve"> </v>
      </c>
      <c r="V49" s="250" t="str">
        <f t="shared" si="45"/>
        <v xml:space="preserve"> </v>
      </c>
      <c r="W49" s="250" t="str">
        <f t="shared" si="45"/>
        <v xml:space="preserve"> </v>
      </c>
      <c r="X49" s="250" t="str">
        <f t="shared" si="45"/>
        <v xml:space="preserve"> </v>
      </c>
      <c r="Y49" s="250" t="str">
        <f t="shared" si="45"/>
        <v xml:space="preserve"> </v>
      </c>
      <c r="Z49" s="250" t="str">
        <f t="shared" si="45"/>
        <v xml:space="preserve"> </v>
      </c>
      <c r="AA49" s="250" t="str">
        <f t="shared" si="45"/>
        <v xml:space="preserve"> </v>
      </c>
      <c r="AB49" s="250" t="str">
        <f t="shared" si="45"/>
        <v xml:space="preserve"> </v>
      </c>
      <c r="AC49" s="250" t="str">
        <f t="shared" si="45"/>
        <v xml:space="preserve"> </v>
      </c>
      <c r="AD49" s="250" t="str">
        <f t="shared" si="45"/>
        <v xml:space="preserve"> </v>
      </c>
      <c r="AE49" s="250" t="str">
        <f t="shared" si="45"/>
        <v xml:space="preserve"> </v>
      </c>
      <c r="AF49" s="250" t="str">
        <f t="shared" si="45"/>
        <v xml:space="preserve"> </v>
      </c>
      <c r="AG49" s="250" t="str">
        <f t="shared" si="45"/>
        <v xml:space="preserve"> </v>
      </c>
    </row>
    <row r="50" spans="1:33" ht="13.5" thickBot="1">
      <c r="A50" s="418"/>
      <c r="B50" s="64"/>
      <c r="C50" s="234" t="s">
        <v>928</v>
      </c>
      <c r="D50" s="137"/>
      <c r="E50" s="137"/>
      <c r="F50" s="137"/>
      <c r="G50" s="137"/>
      <c r="H50" s="137"/>
      <c r="I50" s="137"/>
      <c r="J50" s="137"/>
      <c r="K50" s="137"/>
      <c r="L50" s="137"/>
      <c r="M50" s="137"/>
      <c r="N50" s="137"/>
      <c r="O50" s="137"/>
      <c r="P50" s="137"/>
      <c r="Q50" s="137"/>
      <c r="R50" s="137"/>
      <c r="S50" s="245"/>
      <c r="T50" s="137"/>
      <c r="U50" s="137"/>
      <c r="V50" s="137"/>
      <c r="W50" s="137"/>
      <c r="X50" s="137"/>
      <c r="Y50" s="137"/>
      <c r="Z50" s="137"/>
      <c r="AA50" s="137"/>
      <c r="AB50" s="137"/>
      <c r="AC50" s="137"/>
      <c r="AD50" s="137"/>
      <c r="AE50" s="137"/>
      <c r="AF50" s="137"/>
      <c r="AG50" s="245"/>
    </row>
    <row r="51" spans="1:33" ht="13.5" thickBot="1">
      <c r="A51" s="239"/>
      <c r="B51" s="240"/>
      <c r="C51" s="423" t="s">
        <v>117</v>
      </c>
      <c r="D51" s="30" t="str">
        <f>IF(COUNTIF(D50:D50,"C")=1,"C",IF(COUNTIF(D50:D50,"C")&gt;0,"P"," "))</f>
        <v xml:space="preserve"> </v>
      </c>
      <c r="E51" s="30" t="str">
        <f>IF(COUNTIF(E50:E50,"C")=1,"C",IF(COUNTIF(E50:E50,"C")&gt;0,"P"," "))</f>
        <v xml:space="preserve"> </v>
      </c>
      <c r="F51" s="30" t="str">
        <f t="shared" ref="F51:S51" si="46">IF(COUNTIF(F50:F50,"C")=1,"C",IF(COUNTIF(F50:F50,"C")&gt;0,"P"," "))</f>
        <v xml:space="preserve"> </v>
      </c>
      <c r="G51" s="30" t="str">
        <f t="shared" si="46"/>
        <v xml:space="preserve"> </v>
      </c>
      <c r="H51" s="30" t="str">
        <f t="shared" si="46"/>
        <v xml:space="preserve"> </v>
      </c>
      <c r="I51" s="30" t="str">
        <f t="shared" si="46"/>
        <v xml:space="preserve"> </v>
      </c>
      <c r="J51" s="30" t="str">
        <f t="shared" si="46"/>
        <v xml:space="preserve"> </v>
      </c>
      <c r="K51" s="30" t="str">
        <f t="shared" si="46"/>
        <v xml:space="preserve"> </v>
      </c>
      <c r="L51" s="30" t="str">
        <f t="shared" si="46"/>
        <v xml:space="preserve"> </v>
      </c>
      <c r="M51" s="30" t="str">
        <f t="shared" si="46"/>
        <v xml:space="preserve"> </v>
      </c>
      <c r="N51" s="30" t="str">
        <f t="shared" si="46"/>
        <v xml:space="preserve"> </v>
      </c>
      <c r="O51" s="30" t="str">
        <f t="shared" si="46"/>
        <v xml:space="preserve"> </v>
      </c>
      <c r="P51" s="30" t="str">
        <f t="shared" si="46"/>
        <v xml:space="preserve"> </v>
      </c>
      <c r="Q51" s="30" t="str">
        <f t="shared" si="46"/>
        <v xml:space="preserve"> </v>
      </c>
      <c r="R51" s="30" t="str">
        <f t="shared" si="46"/>
        <v xml:space="preserve"> </v>
      </c>
      <c r="S51" s="30" t="str">
        <f t="shared" si="46"/>
        <v xml:space="preserve"> </v>
      </c>
      <c r="T51" s="30" t="str">
        <f t="shared" ref="T51:AG51" si="47">IF(COUNTIF(T50:T50,"C")=1,"C",IF(COUNTIF(T50:T50,"C")&gt;0,"P"," "))</f>
        <v xml:space="preserve"> </v>
      </c>
      <c r="U51" s="30" t="str">
        <f t="shared" si="47"/>
        <v xml:space="preserve"> </v>
      </c>
      <c r="V51" s="30" t="str">
        <f t="shared" si="47"/>
        <v xml:space="preserve"> </v>
      </c>
      <c r="W51" s="30" t="str">
        <f t="shared" si="47"/>
        <v xml:space="preserve"> </v>
      </c>
      <c r="X51" s="30" t="str">
        <f t="shared" si="47"/>
        <v xml:space="preserve"> </v>
      </c>
      <c r="Y51" s="30" t="str">
        <f t="shared" si="47"/>
        <v xml:space="preserve"> </v>
      </c>
      <c r="Z51" s="30" t="str">
        <f t="shared" si="47"/>
        <v xml:space="preserve"> </v>
      </c>
      <c r="AA51" s="30" t="str">
        <f t="shared" si="47"/>
        <v xml:space="preserve"> </v>
      </c>
      <c r="AB51" s="30" t="str">
        <f t="shared" si="47"/>
        <v xml:space="preserve"> </v>
      </c>
      <c r="AC51" s="30" t="str">
        <f t="shared" si="47"/>
        <v xml:space="preserve"> </v>
      </c>
      <c r="AD51" s="30" t="str">
        <f t="shared" si="47"/>
        <v xml:space="preserve"> </v>
      </c>
      <c r="AE51" s="30" t="str">
        <f t="shared" si="47"/>
        <v xml:space="preserve"> </v>
      </c>
      <c r="AF51" s="30" t="str">
        <f t="shared" si="47"/>
        <v xml:space="preserve"> </v>
      </c>
      <c r="AG51" s="30" t="str">
        <f t="shared" si="47"/>
        <v xml:space="preserve"> </v>
      </c>
    </row>
    <row r="52" spans="1:33">
      <c r="A52" s="242"/>
      <c r="B52" s="418"/>
      <c r="C52" s="2" t="s">
        <v>929</v>
      </c>
      <c r="D52" s="250" t="str">
        <f>IF(D51="C","A"," ")</f>
        <v xml:space="preserve"> </v>
      </c>
      <c r="E52" s="250" t="str">
        <f>IF(E51="C","A"," ")</f>
        <v xml:space="preserve"> </v>
      </c>
      <c r="F52" s="250" t="str">
        <f t="shared" ref="F52:S52" si="48">IF(F51="C","A"," ")</f>
        <v xml:space="preserve"> </v>
      </c>
      <c r="G52" s="250" t="str">
        <f t="shared" si="48"/>
        <v xml:space="preserve"> </v>
      </c>
      <c r="H52" s="250" t="str">
        <f t="shared" si="48"/>
        <v xml:space="preserve"> </v>
      </c>
      <c r="I52" s="250" t="str">
        <f t="shared" si="48"/>
        <v xml:space="preserve"> </v>
      </c>
      <c r="J52" s="250" t="str">
        <f t="shared" si="48"/>
        <v xml:space="preserve"> </v>
      </c>
      <c r="K52" s="250" t="str">
        <f t="shared" si="48"/>
        <v xml:space="preserve"> </v>
      </c>
      <c r="L52" s="250" t="str">
        <f t="shared" si="48"/>
        <v xml:space="preserve"> </v>
      </c>
      <c r="M52" s="250" t="str">
        <f t="shared" si="48"/>
        <v xml:space="preserve"> </v>
      </c>
      <c r="N52" s="250" t="str">
        <f t="shared" si="48"/>
        <v xml:space="preserve"> </v>
      </c>
      <c r="O52" s="250" t="str">
        <f t="shared" si="48"/>
        <v xml:space="preserve"> </v>
      </c>
      <c r="P52" s="250" t="str">
        <f t="shared" si="48"/>
        <v xml:space="preserve"> </v>
      </c>
      <c r="Q52" s="250" t="str">
        <f t="shared" si="48"/>
        <v xml:space="preserve"> </v>
      </c>
      <c r="R52" s="250" t="str">
        <f t="shared" si="48"/>
        <v xml:space="preserve"> </v>
      </c>
      <c r="S52" s="250" t="str">
        <f t="shared" si="48"/>
        <v xml:space="preserve"> </v>
      </c>
      <c r="T52" s="250" t="str">
        <f t="shared" ref="T52:AG52" si="49">IF(T51="C","A"," ")</f>
        <v xml:space="preserve"> </v>
      </c>
      <c r="U52" s="250" t="str">
        <f t="shared" si="49"/>
        <v xml:space="preserve"> </v>
      </c>
      <c r="V52" s="250" t="str">
        <f t="shared" si="49"/>
        <v xml:space="preserve"> </v>
      </c>
      <c r="W52" s="250" t="str">
        <f t="shared" si="49"/>
        <v xml:space="preserve"> </v>
      </c>
      <c r="X52" s="250" t="str">
        <f t="shared" si="49"/>
        <v xml:space="preserve"> </v>
      </c>
      <c r="Y52" s="250" t="str">
        <f t="shared" si="49"/>
        <v xml:space="preserve"> </v>
      </c>
      <c r="Z52" s="250" t="str">
        <f t="shared" si="49"/>
        <v xml:space="preserve"> </v>
      </c>
      <c r="AA52" s="250" t="str">
        <f t="shared" si="49"/>
        <v xml:space="preserve"> </v>
      </c>
      <c r="AB52" s="250" t="str">
        <f t="shared" si="49"/>
        <v xml:space="preserve"> </v>
      </c>
      <c r="AC52" s="250" t="str">
        <f t="shared" si="49"/>
        <v xml:space="preserve"> </v>
      </c>
      <c r="AD52" s="250" t="str">
        <f t="shared" si="49"/>
        <v xml:space="preserve"> </v>
      </c>
      <c r="AE52" s="250" t="str">
        <f t="shared" si="49"/>
        <v xml:space="preserve"> </v>
      </c>
      <c r="AF52" s="250" t="str">
        <f t="shared" si="49"/>
        <v xml:space="preserve"> </v>
      </c>
      <c r="AG52" s="250" t="str">
        <f t="shared" si="49"/>
        <v xml:space="preserve"> </v>
      </c>
    </row>
    <row r="53" spans="1:33" ht="13.5" thickBot="1">
      <c r="A53" s="418"/>
      <c r="B53" s="64"/>
      <c r="C53" s="234" t="s">
        <v>930</v>
      </c>
      <c r="D53" s="137"/>
      <c r="E53" s="137"/>
      <c r="F53" s="137"/>
      <c r="G53" s="137"/>
      <c r="H53" s="137"/>
      <c r="I53" s="137"/>
      <c r="J53" s="137"/>
      <c r="K53" s="137"/>
      <c r="L53" s="137"/>
      <c r="M53" s="137"/>
      <c r="N53" s="137"/>
      <c r="O53" s="137"/>
      <c r="P53" s="137"/>
      <c r="Q53" s="137"/>
      <c r="R53" s="137"/>
      <c r="S53" s="245"/>
      <c r="T53" s="137"/>
      <c r="U53" s="137"/>
      <c r="V53" s="137"/>
      <c r="W53" s="137"/>
      <c r="X53" s="137"/>
      <c r="Y53" s="137"/>
      <c r="Z53" s="137"/>
      <c r="AA53" s="137"/>
      <c r="AB53" s="137"/>
      <c r="AC53" s="137"/>
      <c r="AD53" s="137"/>
      <c r="AE53" s="137"/>
      <c r="AF53" s="137"/>
      <c r="AG53" s="245"/>
    </row>
    <row r="54" spans="1:33" ht="13.5" thickBot="1">
      <c r="A54" s="239"/>
      <c r="B54" s="240"/>
      <c r="C54" s="423" t="s">
        <v>117</v>
      </c>
      <c r="D54" s="30" t="str">
        <f>IF(COUNTIF(D53:D53,"C")=1,"C",IF(COUNTIF(D53:D53,"C")&gt;0,"P"," "))</f>
        <v xml:space="preserve"> </v>
      </c>
      <c r="E54" s="30" t="str">
        <f>IF(COUNTIF(E53:E53,"C")=1,"C",IF(COUNTIF(E53:E53,"C")&gt;0,"P"," "))</f>
        <v xml:space="preserve"> </v>
      </c>
      <c r="F54" s="30" t="str">
        <f t="shared" ref="F54:S54" si="50">IF(COUNTIF(F53:F53,"C")=1,"C",IF(COUNTIF(F53:F53,"C")&gt;0,"P"," "))</f>
        <v xml:space="preserve"> </v>
      </c>
      <c r="G54" s="30" t="str">
        <f t="shared" si="50"/>
        <v xml:space="preserve"> </v>
      </c>
      <c r="H54" s="30" t="str">
        <f t="shared" si="50"/>
        <v xml:space="preserve"> </v>
      </c>
      <c r="I54" s="30" t="str">
        <f t="shared" si="50"/>
        <v xml:space="preserve"> </v>
      </c>
      <c r="J54" s="30" t="str">
        <f t="shared" si="50"/>
        <v xml:space="preserve"> </v>
      </c>
      <c r="K54" s="30" t="str">
        <f t="shared" si="50"/>
        <v xml:space="preserve"> </v>
      </c>
      <c r="L54" s="30" t="str">
        <f t="shared" si="50"/>
        <v xml:space="preserve"> </v>
      </c>
      <c r="M54" s="30" t="str">
        <f t="shared" si="50"/>
        <v xml:space="preserve"> </v>
      </c>
      <c r="N54" s="30" t="str">
        <f t="shared" si="50"/>
        <v xml:space="preserve"> </v>
      </c>
      <c r="O54" s="30" t="str">
        <f t="shared" si="50"/>
        <v xml:space="preserve"> </v>
      </c>
      <c r="P54" s="30" t="str">
        <f t="shared" si="50"/>
        <v xml:space="preserve"> </v>
      </c>
      <c r="Q54" s="30" t="str">
        <f t="shared" si="50"/>
        <v xml:space="preserve"> </v>
      </c>
      <c r="R54" s="30" t="str">
        <f t="shared" si="50"/>
        <v xml:space="preserve"> </v>
      </c>
      <c r="S54" s="30" t="str">
        <f t="shared" si="50"/>
        <v xml:space="preserve"> </v>
      </c>
      <c r="T54" s="30" t="str">
        <f t="shared" ref="T54:AG54" si="51">IF(COUNTIF(T53:T53,"C")=1,"C",IF(COUNTIF(T53:T53,"C")&gt;0,"P"," "))</f>
        <v xml:space="preserve"> </v>
      </c>
      <c r="U54" s="30" t="str">
        <f t="shared" si="51"/>
        <v xml:space="preserve"> </v>
      </c>
      <c r="V54" s="30" t="str">
        <f t="shared" si="51"/>
        <v xml:space="preserve"> </v>
      </c>
      <c r="W54" s="30" t="str">
        <f t="shared" si="51"/>
        <v xml:space="preserve"> </v>
      </c>
      <c r="X54" s="30" t="str">
        <f t="shared" si="51"/>
        <v xml:space="preserve"> </v>
      </c>
      <c r="Y54" s="30" t="str">
        <f t="shared" si="51"/>
        <v xml:space="preserve"> </v>
      </c>
      <c r="Z54" s="30" t="str">
        <f t="shared" si="51"/>
        <v xml:space="preserve"> </v>
      </c>
      <c r="AA54" s="30" t="str">
        <f t="shared" si="51"/>
        <v xml:space="preserve"> </v>
      </c>
      <c r="AB54" s="30" t="str">
        <f t="shared" si="51"/>
        <v xml:space="preserve"> </v>
      </c>
      <c r="AC54" s="30" t="str">
        <f t="shared" si="51"/>
        <v xml:space="preserve"> </v>
      </c>
      <c r="AD54" s="30" t="str">
        <f t="shared" si="51"/>
        <v xml:space="preserve"> </v>
      </c>
      <c r="AE54" s="30" t="str">
        <f t="shared" si="51"/>
        <v xml:space="preserve"> </v>
      </c>
      <c r="AF54" s="30" t="str">
        <f t="shared" si="51"/>
        <v xml:space="preserve"> </v>
      </c>
      <c r="AG54" s="30" t="str">
        <f t="shared" si="51"/>
        <v xml:space="preserve"> </v>
      </c>
    </row>
    <row r="55" spans="1:33">
      <c r="A55" s="242"/>
      <c r="B55" s="418"/>
      <c r="C55" s="2" t="s">
        <v>931</v>
      </c>
      <c r="D55" s="250" t="str">
        <f>IF(D54="C","A"," ")</f>
        <v xml:space="preserve"> </v>
      </c>
      <c r="E55" s="250" t="str">
        <f>IF(E54="C","A"," ")</f>
        <v xml:space="preserve"> </v>
      </c>
      <c r="F55" s="250" t="str">
        <f t="shared" ref="F55:S55" si="52">IF(F54="C","A"," ")</f>
        <v xml:space="preserve"> </v>
      </c>
      <c r="G55" s="250" t="str">
        <f t="shared" si="52"/>
        <v xml:space="preserve"> </v>
      </c>
      <c r="H55" s="250" t="str">
        <f t="shared" si="52"/>
        <v xml:space="preserve"> </v>
      </c>
      <c r="I55" s="250" t="str">
        <f t="shared" si="52"/>
        <v xml:space="preserve"> </v>
      </c>
      <c r="J55" s="250" t="str">
        <f t="shared" si="52"/>
        <v xml:space="preserve"> </v>
      </c>
      <c r="K55" s="250" t="str">
        <f t="shared" si="52"/>
        <v xml:space="preserve"> </v>
      </c>
      <c r="L55" s="250" t="str">
        <f t="shared" si="52"/>
        <v xml:space="preserve"> </v>
      </c>
      <c r="M55" s="250" t="str">
        <f t="shared" si="52"/>
        <v xml:space="preserve"> </v>
      </c>
      <c r="N55" s="250" t="str">
        <f t="shared" si="52"/>
        <v xml:space="preserve"> </v>
      </c>
      <c r="O55" s="250" t="str">
        <f t="shared" si="52"/>
        <v xml:space="preserve"> </v>
      </c>
      <c r="P55" s="250" t="str">
        <f t="shared" si="52"/>
        <v xml:space="preserve"> </v>
      </c>
      <c r="Q55" s="250" t="str">
        <f t="shared" si="52"/>
        <v xml:space="preserve"> </v>
      </c>
      <c r="R55" s="250" t="str">
        <f t="shared" si="52"/>
        <v xml:space="preserve"> </v>
      </c>
      <c r="S55" s="250" t="str">
        <f t="shared" si="52"/>
        <v xml:space="preserve"> </v>
      </c>
      <c r="T55" s="250" t="str">
        <f t="shared" ref="T55:AG55" si="53">IF(T54="C","A"," ")</f>
        <v xml:space="preserve"> </v>
      </c>
      <c r="U55" s="250" t="str">
        <f t="shared" si="53"/>
        <v xml:space="preserve"> </v>
      </c>
      <c r="V55" s="250" t="str">
        <f t="shared" si="53"/>
        <v xml:space="preserve"> </v>
      </c>
      <c r="W55" s="250" t="str">
        <f t="shared" si="53"/>
        <v xml:space="preserve"> </v>
      </c>
      <c r="X55" s="250" t="str">
        <f t="shared" si="53"/>
        <v xml:space="preserve"> </v>
      </c>
      <c r="Y55" s="250" t="str">
        <f t="shared" si="53"/>
        <v xml:space="preserve"> </v>
      </c>
      <c r="Z55" s="250" t="str">
        <f t="shared" si="53"/>
        <v xml:space="preserve"> </v>
      </c>
      <c r="AA55" s="250" t="str">
        <f t="shared" si="53"/>
        <v xml:space="preserve"> </v>
      </c>
      <c r="AB55" s="250" t="str">
        <f t="shared" si="53"/>
        <v xml:space="preserve"> </v>
      </c>
      <c r="AC55" s="250" t="str">
        <f t="shared" si="53"/>
        <v xml:space="preserve"> </v>
      </c>
      <c r="AD55" s="250" t="str">
        <f t="shared" si="53"/>
        <v xml:space="preserve"> </v>
      </c>
      <c r="AE55" s="250" t="str">
        <f t="shared" si="53"/>
        <v xml:space="preserve"> </v>
      </c>
      <c r="AF55" s="250" t="str">
        <f t="shared" si="53"/>
        <v xml:space="preserve"> </v>
      </c>
      <c r="AG55" s="250" t="str">
        <f t="shared" si="53"/>
        <v xml:space="preserve"> </v>
      </c>
    </row>
    <row r="56" spans="1:33" ht="13.5" thickBot="1">
      <c r="A56" s="418"/>
      <c r="B56" s="64"/>
      <c r="C56" s="234" t="s">
        <v>932</v>
      </c>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row>
    <row r="57" spans="1:33" ht="13.5" thickBot="1">
      <c r="A57" s="239"/>
      <c r="B57" s="240"/>
      <c r="C57" s="423" t="s">
        <v>117</v>
      </c>
      <c r="D57" s="30" t="str">
        <f>IF(COUNTIF(D56:D56,"C")=1,"C",IF(COUNTIF(D56:D56,"C")&gt;0,"P"," "))</f>
        <v xml:space="preserve"> </v>
      </c>
      <c r="E57" s="30" t="str">
        <f>IF(COUNTIF(E56:E56,"C")=1,"C",IF(COUNTIF(E56:E56,"C")&gt;0,"P"," "))</f>
        <v xml:space="preserve"> </v>
      </c>
      <c r="F57" s="30" t="str">
        <f t="shared" ref="F57:S57" si="54">IF(COUNTIF(F56:F56,"C")=1,"C",IF(COUNTIF(F56:F56,"C")&gt;0,"P"," "))</f>
        <v xml:space="preserve"> </v>
      </c>
      <c r="G57" s="30" t="str">
        <f t="shared" si="54"/>
        <v xml:space="preserve"> </v>
      </c>
      <c r="H57" s="30" t="str">
        <f t="shared" si="54"/>
        <v xml:space="preserve"> </v>
      </c>
      <c r="I57" s="30" t="str">
        <f t="shared" si="54"/>
        <v xml:space="preserve"> </v>
      </c>
      <c r="J57" s="30" t="str">
        <f t="shared" si="54"/>
        <v xml:space="preserve"> </v>
      </c>
      <c r="K57" s="30" t="str">
        <f t="shared" si="54"/>
        <v xml:space="preserve"> </v>
      </c>
      <c r="L57" s="30" t="str">
        <f t="shared" si="54"/>
        <v xml:space="preserve"> </v>
      </c>
      <c r="M57" s="30" t="str">
        <f t="shared" si="54"/>
        <v xml:space="preserve"> </v>
      </c>
      <c r="N57" s="30" t="str">
        <f t="shared" si="54"/>
        <v xml:space="preserve"> </v>
      </c>
      <c r="O57" s="30" t="str">
        <f t="shared" si="54"/>
        <v xml:space="preserve"> </v>
      </c>
      <c r="P57" s="30" t="str">
        <f t="shared" si="54"/>
        <v xml:space="preserve"> </v>
      </c>
      <c r="Q57" s="30" t="str">
        <f t="shared" si="54"/>
        <v xml:space="preserve"> </v>
      </c>
      <c r="R57" s="30" t="str">
        <f t="shared" si="54"/>
        <v xml:space="preserve"> </v>
      </c>
      <c r="S57" s="30" t="str">
        <f t="shared" si="54"/>
        <v xml:space="preserve"> </v>
      </c>
      <c r="T57" s="30" t="str">
        <f t="shared" ref="T57:AG57" si="55">IF(COUNTIF(T56:T56,"C")=1,"C",IF(COUNTIF(T56:T56,"C")&gt;0,"P"," "))</f>
        <v xml:space="preserve"> </v>
      </c>
      <c r="U57" s="30" t="str">
        <f t="shared" si="55"/>
        <v xml:space="preserve"> </v>
      </c>
      <c r="V57" s="30" t="str">
        <f t="shared" si="55"/>
        <v xml:space="preserve"> </v>
      </c>
      <c r="W57" s="30" t="str">
        <f t="shared" si="55"/>
        <v xml:space="preserve"> </v>
      </c>
      <c r="X57" s="30" t="str">
        <f t="shared" si="55"/>
        <v xml:space="preserve"> </v>
      </c>
      <c r="Y57" s="30" t="str">
        <f t="shared" si="55"/>
        <v xml:space="preserve"> </v>
      </c>
      <c r="Z57" s="30" t="str">
        <f t="shared" si="55"/>
        <v xml:space="preserve"> </v>
      </c>
      <c r="AA57" s="30" t="str">
        <f t="shared" si="55"/>
        <v xml:space="preserve"> </v>
      </c>
      <c r="AB57" s="30" t="str">
        <f t="shared" si="55"/>
        <v xml:space="preserve"> </v>
      </c>
      <c r="AC57" s="30" t="str">
        <f t="shared" si="55"/>
        <v xml:space="preserve"> </v>
      </c>
      <c r="AD57" s="30" t="str">
        <f t="shared" si="55"/>
        <v xml:space="preserve"> </v>
      </c>
      <c r="AE57" s="30" t="str">
        <f t="shared" si="55"/>
        <v xml:space="preserve"> </v>
      </c>
      <c r="AF57" s="30" t="str">
        <f t="shared" si="55"/>
        <v xml:space="preserve"> </v>
      </c>
      <c r="AG57" s="30" t="str">
        <f t="shared" si="55"/>
        <v xml:space="preserve"> </v>
      </c>
    </row>
    <row r="58" spans="1:33">
      <c r="A58" s="239"/>
      <c r="B58" s="240"/>
      <c r="C58" s="423"/>
      <c r="D58" s="249" t="str">
        <f>IF(D57="C","A"," ")</f>
        <v xml:space="preserve"> </v>
      </c>
      <c r="E58" s="249" t="str">
        <f>IF(E57="C","A"," ")</f>
        <v xml:space="preserve"> </v>
      </c>
      <c r="F58" s="249" t="str">
        <f t="shared" ref="F58:S58" si="56">IF(F57="C","A"," ")</f>
        <v xml:space="preserve"> </v>
      </c>
      <c r="G58" s="249" t="str">
        <f t="shared" si="56"/>
        <v xml:space="preserve"> </v>
      </c>
      <c r="H58" s="249" t="str">
        <f t="shared" si="56"/>
        <v xml:space="preserve"> </v>
      </c>
      <c r="I58" s="249" t="str">
        <f t="shared" si="56"/>
        <v xml:space="preserve"> </v>
      </c>
      <c r="J58" s="249" t="str">
        <f t="shared" si="56"/>
        <v xml:space="preserve"> </v>
      </c>
      <c r="K58" s="249" t="str">
        <f t="shared" si="56"/>
        <v xml:space="preserve"> </v>
      </c>
      <c r="L58" s="249" t="str">
        <f t="shared" si="56"/>
        <v xml:space="preserve"> </v>
      </c>
      <c r="M58" s="249" t="str">
        <f t="shared" si="56"/>
        <v xml:space="preserve"> </v>
      </c>
      <c r="N58" s="249" t="str">
        <f t="shared" si="56"/>
        <v xml:space="preserve"> </v>
      </c>
      <c r="O58" s="249" t="str">
        <f t="shared" si="56"/>
        <v xml:space="preserve"> </v>
      </c>
      <c r="P58" s="249" t="str">
        <f t="shared" si="56"/>
        <v xml:space="preserve"> </v>
      </c>
      <c r="Q58" s="249" t="str">
        <f t="shared" si="56"/>
        <v xml:space="preserve"> </v>
      </c>
      <c r="R58" s="249" t="str">
        <f t="shared" si="56"/>
        <v xml:space="preserve"> </v>
      </c>
      <c r="S58" s="249" t="str">
        <f t="shared" si="56"/>
        <v xml:space="preserve"> </v>
      </c>
      <c r="T58" s="249" t="str">
        <f t="shared" ref="T58:AG58" si="57">IF(T57="C","A"," ")</f>
        <v xml:space="preserve"> </v>
      </c>
      <c r="U58" s="249" t="str">
        <f t="shared" si="57"/>
        <v xml:space="preserve"> </v>
      </c>
      <c r="V58" s="249" t="str">
        <f t="shared" si="57"/>
        <v xml:space="preserve"> </v>
      </c>
      <c r="W58" s="249" t="str">
        <f t="shared" si="57"/>
        <v xml:space="preserve"> </v>
      </c>
      <c r="X58" s="249" t="str">
        <f t="shared" si="57"/>
        <v xml:space="preserve"> </v>
      </c>
      <c r="Y58" s="249" t="str">
        <f t="shared" si="57"/>
        <v xml:space="preserve"> </v>
      </c>
      <c r="Z58" s="249" t="str">
        <f t="shared" si="57"/>
        <v xml:space="preserve"> </v>
      </c>
      <c r="AA58" s="249" t="str">
        <f t="shared" si="57"/>
        <v xml:space="preserve"> </v>
      </c>
      <c r="AB58" s="249" t="str">
        <f t="shared" si="57"/>
        <v xml:space="preserve"> </v>
      </c>
      <c r="AC58" s="249" t="str">
        <f t="shared" si="57"/>
        <v xml:space="preserve"> </v>
      </c>
      <c r="AD58" s="249" t="str">
        <f t="shared" si="57"/>
        <v xml:space="preserve"> </v>
      </c>
      <c r="AE58" s="249" t="str">
        <f t="shared" si="57"/>
        <v xml:space="preserve"> </v>
      </c>
      <c r="AF58" s="249" t="str">
        <f t="shared" si="57"/>
        <v xml:space="preserve"> </v>
      </c>
      <c r="AG58" s="249" t="str">
        <f t="shared" si="57"/>
        <v xml:space="preserve"> </v>
      </c>
    </row>
    <row r="59" spans="1:33" s="254" customFormat="1" hidden="1">
      <c r="A59" s="252"/>
      <c r="B59" s="253"/>
      <c r="C59" s="251"/>
      <c r="D59" s="251" t="str">
        <f>IF(COUNTIF(D48:D58,"A")=4,"C",IF(COUNTIF(D48:D58,"A")&gt;0,"P"," "))</f>
        <v xml:space="preserve"> </v>
      </c>
      <c r="E59" s="251" t="str">
        <f>IF(COUNTIF(E48:E58,"A")=4,"C",IF(COUNTIF(E48:E58,"A")&gt;0,"P"," "))</f>
        <v xml:space="preserve"> </v>
      </c>
      <c r="F59" s="251" t="str">
        <f t="shared" ref="F59:S59" si="58">IF(COUNTIF(F48:F58,"A")=4,"C",IF(COUNTIF(F48:F58,"A")&gt;0,"P"," "))</f>
        <v xml:space="preserve"> </v>
      </c>
      <c r="G59" s="251" t="str">
        <f t="shared" si="58"/>
        <v xml:space="preserve"> </v>
      </c>
      <c r="H59" s="251" t="str">
        <f t="shared" si="58"/>
        <v xml:space="preserve"> </v>
      </c>
      <c r="I59" s="251" t="str">
        <f t="shared" si="58"/>
        <v xml:space="preserve"> </v>
      </c>
      <c r="J59" s="251" t="str">
        <f t="shared" si="58"/>
        <v xml:space="preserve"> </v>
      </c>
      <c r="K59" s="251" t="str">
        <f t="shared" si="58"/>
        <v xml:space="preserve"> </v>
      </c>
      <c r="L59" s="251" t="str">
        <f t="shared" si="58"/>
        <v xml:space="preserve"> </v>
      </c>
      <c r="M59" s="251" t="str">
        <f t="shared" si="58"/>
        <v xml:space="preserve"> </v>
      </c>
      <c r="N59" s="251" t="str">
        <f t="shared" si="58"/>
        <v xml:space="preserve"> </v>
      </c>
      <c r="O59" s="251" t="str">
        <f t="shared" si="58"/>
        <v xml:space="preserve"> </v>
      </c>
      <c r="P59" s="251" t="str">
        <f t="shared" si="58"/>
        <v xml:space="preserve"> </v>
      </c>
      <c r="Q59" s="251" t="str">
        <f t="shared" si="58"/>
        <v xml:space="preserve"> </v>
      </c>
      <c r="R59" s="251" t="str">
        <f t="shared" si="58"/>
        <v xml:space="preserve"> </v>
      </c>
      <c r="S59" s="251" t="str">
        <f t="shared" si="58"/>
        <v xml:space="preserve"> </v>
      </c>
      <c r="T59" s="251" t="str">
        <f t="shared" ref="T59:AB59" si="59">IF(COUNTIF(T48:T58,"A")=4,"C",IF(COUNTIF(T48:T58,"A")&gt;0,"P"," "))</f>
        <v xml:space="preserve"> </v>
      </c>
      <c r="U59" s="251" t="str">
        <f t="shared" si="59"/>
        <v xml:space="preserve"> </v>
      </c>
      <c r="V59" s="251" t="str">
        <f t="shared" si="59"/>
        <v xml:space="preserve"> </v>
      </c>
      <c r="W59" s="251" t="str">
        <f t="shared" si="59"/>
        <v xml:space="preserve"> </v>
      </c>
      <c r="X59" s="251" t="str">
        <f t="shared" si="59"/>
        <v xml:space="preserve"> </v>
      </c>
      <c r="Y59" s="251" t="str">
        <f t="shared" si="59"/>
        <v xml:space="preserve"> </v>
      </c>
      <c r="Z59" s="251" t="str">
        <f t="shared" si="59"/>
        <v xml:space="preserve"> </v>
      </c>
      <c r="AA59" s="251" t="str">
        <f t="shared" si="59"/>
        <v xml:space="preserve"> </v>
      </c>
      <c r="AB59" s="251" t="str">
        <f t="shared" si="59"/>
        <v xml:space="preserve"> </v>
      </c>
      <c r="AC59" s="251" t="str">
        <f>IF(COUNTIF(AC48:AC58,"A")=4,"C",IF(COUNTIF(AC48:AC58,"A")&gt;0,"P"," "))</f>
        <v xml:space="preserve"> </v>
      </c>
      <c r="AD59" s="251" t="str">
        <f>IF(COUNTIF(AD48:AD58,"A")=4,"C",IF(COUNTIF(AD48:AD58,"A")&gt;0,"P"," "))</f>
        <v xml:space="preserve"> </v>
      </c>
      <c r="AE59" s="251" t="str">
        <f>IF(COUNTIF(AE48:AE58,"A")=4,"C",IF(COUNTIF(AE48:AE58,"A")&gt;0,"P"," "))</f>
        <v xml:space="preserve"> </v>
      </c>
      <c r="AF59" s="251" t="str">
        <f>IF(COUNTIF(AF48:AF58,"A")=4,"C",IF(COUNTIF(AF48:AF58,"A")&gt;0,"P"," "))</f>
        <v xml:space="preserve"> </v>
      </c>
      <c r="AG59" s="251" t="str">
        <f>IF(COUNTIF(AG48:AG58,"A")=4,"C",IF(COUNTIF(AG48:AG58,"A")&gt;0,"P"," "))</f>
        <v xml:space="preserve"> </v>
      </c>
    </row>
    <row r="60" spans="1:33" ht="18">
      <c r="A60" s="259" t="s">
        <v>933</v>
      </c>
      <c r="B60" s="260"/>
      <c r="C60" s="260"/>
      <c r="D60" s="261" t="str">
        <f>IF(D66="C","B"," ")</f>
        <v xml:space="preserve"> </v>
      </c>
      <c r="E60" s="261" t="str">
        <f>IF(E66="C","B"," ")</f>
        <v xml:space="preserve"> </v>
      </c>
      <c r="F60" s="261" t="str">
        <f t="shared" ref="F60:S60" si="60">IF(F66="C","B"," ")</f>
        <v xml:space="preserve"> </v>
      </c>
      <c r="G60" s="261" t="str">
        <f t="shared" si="60"/>
        <v xml:space="preserve"> </v>
      </c>
      <c r="H60" s="261" t="str">
        <f t="shared" si="60"/>
        <v xml:space="preserve"> </v>
      </c>
      <c r="I60" s="261" t="str">
        <f t="shared" si="60"/>
        <v xml:space="preserve"> </v>
      </c>
      <c r="J60" s="261" t="str">
        <f t="shared" si="60"/>
        <v xml:space="preserve"> </v>
      </c>
      <c r="K60" s="261" t="str">
        <f t="shared" si="60"/>
        <v xml:space="preserve"> </v>
      </c>
      <c r="L60" s="261" t="str">
        <f t="shared" si="60"/>
        <v xml:space="preserve"> </v>
      </c>
      <c r="M60" s="261" t="str">
        <f t="shared" si="60"/>
        <v xml:space="preserve"> </v>
      </c>
      <c r="N60" s="261" t="str">
        <f t="shared" si="60"/>
        <v xml:space="preserve"> </v>
      </c>
      <c r="O60" s="261" t="str">
        <f t="shared" si="60"/>
        <v xml:space="preserve"> </v>
      </c>
      <c r="P60" s="261" t="str">
        <f t="shared" si="60"/>
        <v xml:space="preserve"> </v>
      </c>
      <c r="Q60" s="261" t="str">
        <f t="shared" si="60"/>
        <v xml:space="preserve"> </v>
      </c>
      <c r="R60" s="261" t="str">
        <f t="shared" si="60"/>
        <v xml:space="preserve"> </v>
      </c>
      <c r="S60" s="261" t="str">
        <f t="shared" si="60"/>
        <v xml:space="preserve"> </v>
      </c>
      <c r="T60" s="261" t="str">
        <f t="shared" ref="T60:AB60" si="61">IF(T66="C","B"," ")</f>
        <v xml:space="preserve"> </v>
      </c>
      <c r="U60" s="261" t="str">
        <f t="shared" si="61"/>
        <v xml:space="preserve"> </v>
      </c>
      <c r="V60" s="261" t="str">
        <f t="shared" si="61"/>
        <v xml:space="preserve"> </v>
      </c>
      <c r="W60" s="261" t="str">
        <f t="shared" si="61"/>
        <v xml:space="preserve"> </v>
      </c>
      <c r="X60" s="261" t="str">
        <f t="shared" si="61"/>
        <v xml:space="preserve"> </v>
      </c>
      <c r="Y60" s="261" t="str">
        <f t="shared" si="61"/>
        <v xml:space="preserve"> </v>
      </c>
      <c r="Z60" s="261" t="str">
        <f t="shared" si="61"/>
        <v xml:space="preserve"> </v>
      </c>
      <c r="AA60" s="261" t="str">
        <f t="shared" si="61"/>
        <v xml:space="preserve"> </v>
      </c>
      <c r="AB60" s="261" t="str">
        <f t="shared" si="61"/>
        <v xml:space="preserve"> </v>
      </c>
      <c r="AC60" s="261" t="str">
        <f>IF(AC66="C","B"," ")</f>
        <v xml:space="preserve"> </v>
      </c>
      <c r="AD60" s="261" t="str">
        <f>IF(AD66="C","B"," ")</f>
        <v xml:space="preserve"> </v>
      </c>
      <c r="AE60" s="261" t="str">
        <f>IF(AE66="C","B"," ")</f>
        <v xml:space="preserve"> </v>
      </c>
      <c r="AF60" s="261" t="str">
        <f>IF(AF66="C","B"," ")</f>
        <v xml:space="preserve"> </v>
      </c>
      <c r="AG60" s="261" t="str">
        <f>IF(AG66="C","B"," ")</f>
        <v xml:space="preserve"> </v>
      </c>
    </row>
    <row r="61" spans="1:33">
      <c r="A61" s="418"/>
      <c r="B61" s="418"/>
      <c r="C61" s="234" t="str">
        <f>Badges!B235</f>
        <v>First Aid</v>
      </c>
      <c r="D61" s="211" t="str">
        <f>IF(Badges!D257="C","C"," ")</f>
        <v xml:space="preserve"> </v>
      </c>
      <c r="E61" s="211" t="str">
        <f>IF(Badges!E257="C","C"," ")</f>
        <v xml:space="preserve"> </v>
      </c>
      <c r="F61" s="211" t="str">
        <f>IF(Badges!F257="C","C"," ")</f>
        <v xml:space="preserve"> </v>
      </c>
      <c r="G61" s="211" t="str">
        <f>IF(Badges!G257="C","C"," ")</f>
        <v xml:space="preserve"> </v>
      </c>
      <c r="H61" s="211" t="str">
        <f>IF(Badges!H257="C","C"," ")</f>
        <v xml:space="preserve"> </v>
      </c>
      <c r="I61" s="211" t="str">
        <f>IF(Badges!I257="C","C"," ")</f>
        <v xml:space="preserve"> </v>
      </c>
      <c r="J61" s="211" t="str">
        <f>IF(Badges!J257="C","C"," ")</f>
        <v xml:space="preserve"> </v>
      </c>
      <c r="K61" s="211" t="str">
        <f>IF(Badges!K257="C","C"," ")</f>
        <v xml:space="preserve"> </v>
      </c>
      <c r="L61" s="211" t="str">
        <f>IF(Badges!L257="C","C"," ")</f>
        <v xml:space="preserve"> </v>
      </c>
      <c r="M61" s="211" t="str">
        <f>IF(Badges!M257="C","C"," ")</f>
        <v xml:space="preserve"> </v>
      </c>
      <c r="N61" s="211" t="str">
        <f>IF(Badges!N257="C","C"," ")</f>
        <v xml:space="preserve"> </v>
      </c>
      <c r="O61" s="211" t="str">
        <f>IF(Badges!O257="C","C"," ")</f>
        <v xml:space="preserve"> </v>
      </c>
      <c r="P61" s="211" t="str">
        <f>IF(Badges!P257="C","C"," ")</f>
        <v xml:space="preserve"> </v>
      </c>
      <c r="Q61" s="211" t="str">
        <f>IF(Badges!Q257="C","C"," ")</f>
        <v xml:space="preserve"> </v>
      </c>
      <c r="R61" s="211" t="str">
        <f>IF(Badges!R257="C","C"," ")</f>
        <v xml:space="preserve"> </v>
      </c>
      <c r="S61" s="211" t="str">
        <f>IF(Badges!S257="C","C"," ")</f>
        <v xml:space="preserve"> </v>
      </c>
      <c r="T61" s="211" t="str">
        <f>IF(Badges!T257="C","C"," ")</f>
        <v xml:space="preserve"> </v>
      </c>
      <c r="U61" s="211" t="str">
        <f>IF(Badges!U257="C","C"," ")</f>
        <v xml:space="preserve"> </v>
      </c>
      <c r="V61" s="211" t="str">
        <f>IF(Badges!V257="C","C"," ")</f>
        <v xml:space="preserve"> </v>
      </c>
      <c r="W61" s="211" t="str">
        <f>IF(Badges!W257="C","C"," ")</f>
        <v xml:space="preserve"> </v>
      </c>
      <c r="X61" s="211" t="str">
        <f>IF(Badges!X257="C","C"," ")</f>
        <v xml:space="preserve"> </v>
      </c>
      <c r="Y61" s="211" t="str">
        <f>IF(Badges!Y257="C","C"," ")</f>
        <v xml:space="preserve"> </v>
      </c>
      <c r="Z61" s="211" t="str">
        <f>IF(Badges!Z257="C","C"," ")</f>
        <v xml:space="preserve"> </v>
      </c>
      <c r="AA61" s="211" t="str">
        <f>IF(Badges!AA257="C","C"," ")</f>
        <v xml:space="preserve"> </v>
      </c>
      <c r="AB61" s="211" t="str">
        <f>IF(Badges!AB257="C","C"," ")</f>
        <v xml:space="preserve"> </v>
      </c>
      <c r="AC61" s="211" t="str">
        <f>IF(Badges!AC257="C","C"," ")</f>
        <v xml:space="preserve"> </v>
      </c>
      <c r="AD61" s="211" t="str">
        <f>IF(Badges!AD257="C","C"," ")</f>
        <v xml:space="preserve"> </v>
      </c>
      <c r="AE61" s="211" t="str">
        <f>IF(Badges!AE257="C","C"," ")</f>
        <v xml:space="preserve"> </v>
      </c>
      <c r="AF61" s="211" t="str">
        <f>IF(Badges!AF257="C","C"," ")</f>
        <v xml:space="preserve"> </v>
      </c>
      <c r="AG61" s="211" t="str">
        <f>IF(Badges!AG257="C","C"," ")</f>
        <v xml:space="preserve"> </v>
      </c>
    </row>
    <row r="62" spans="1:33">
      <c r="A62" s="418"/>
      <c r="B62" s="418"/>
      <c r="C62" s="234" t="str">
        <f>Badges!B52</f>
        <v>Cabin Camper</v>
      </c>
      <c r="D62" s="211" t="str">
        <f>IF(Badges!D74="C","C"," ")</f>
        <v xml:space="preserve"> </v>
      </c>
      <c r="E62" s="211" t="str">
        <f>IF(Badges!E74="C","C"," ")</f>
        <v xml:space="preserve"> </v>
      </c>
      <c r="F62" s="211" t="str">
        <f>IF(Badges!F74="C","C"," ")</f>
        <v xml:space="preserve"> </v>
      </c>
      <c r="G62" s="211" t="str">
        <f>IF(Badges!G74="C","C"," ")</f>
        <v xml:space="preserve"> </v>
      </c>
      <c r="H62" s="211" t="str">
        <f>IF(Badges!H74="C","C"," ")</f>
        <v xml:space="preserve"> </v>
      </c>
      <c r="I62" s="211" t="str">
        <f>IF(Badges!I74="C","C"," ")</f>
        <v xml:space="preserve"> </v>
      </c>
      <c r="J62" s="211" t="str">
        <f>IF(Badges!J74="C","C"," ")</f>
        <v xml:space="preserve"> </v>
      </c>
      <c r="K62" s="211" t="str">
        <f>IF(Badges!K74="C","C"," ")</f>
        <v xml:space="preserve"> </v>
      </c>
      <c r="L62" s="211" t="str">
        <f>IF(Badges!L74="C","C"," ")</f>
        <v xml:space="preserve"> </v>
      </c>
      <c r="M62" s="211" t="str">
        <f>IF(Badges!M74="C","C"," ")</f>
        <v xml:space="preserve"> </v>
      </c>
      <c r="N62" s="211" t="str">
        <f>IF(Badges!N74="C","C"," ")</f>
        <v xml:space="preserve"> </v>
      </c>
      <c r="O62" s="211" t="str">
        <f>IF(Badges!O74="C","C"," ")</f>
        <v xml:space="preserve"> </v>
      </c>
      <c r="P62" s="211" t="str">
        <f>IF(Badges!P74="C","C"," ")</f>
        <v xml:space="preserve"> </v>
      </c>
      <c r="Q62" s="211" t="str">
        <f>IF(Badges!Q74="C","C"," ")</f>
        <v xml:space="preserve"> </v>
      </c>
      <c r="R62" s="211" t="str">
        <f>IF(Badges!R74="C","C"," ")</f>
        <v xml:space="preserve"> </v>
      </c>
      <c r="S62" s="211" t="str">
        <f>IF(Badges!S74="C","C"," ")</f>
        <v xml:space="preserve"> </v>
      </c>
      <c r="T62" s="211" t="str">
        <f>IF(Badges!T74="C","C"," ")</f>
        <v xml:space="preserve"> </v>
      </c>
      <c r="U62" s="211" t="str">
        <f>IF(Badges!U74="C","C"," ")</f>
        <v xml:space="preserve"> </v>
      </c>
      <c r="V62" s="211" t="str">
        <f>IF(Badges!V74="C","C"," ")</f>
        <v xml:space="preserve"> </v>
      </c>
      <c r="W62" s="211" t="str">
        <f>IF(Badges!W74="C","C"," ")</f>
        <v xml:space="preserve"> </v>
      </c>
      <c r="X62" s="211" t="str">
        <f>IF(Badges!X74="C","C"," ")</f>
        <v xml:space="preserve"> </v>
      </c>
      <c r="Y62" s="211" t="str">
        <f>IF(Badges!Y74="C","C"," ")</f>
        <v xml:space="preserve"> </v>
      </c>
      <c r="Z62" s="211" t="str">
        <f>IF(Badges!Z74="C","C"," ")</f>
        <v xml:space="preserve"> </v>
      </c>
      <c r="AA62" s="211" t="str">
        <f>IF(Badges!AA74="C","C"," ")</f>
        <v xml:space="preserve"> </v>
      </c>
      <c r="AB62" s="211" t="str">
        <f>IF(Badges!AB74="C","C"," ")</f>
        <v xml:space="preserve"> </v>
      </c>
      <c r="AC62" s="211" t="str">
        <f>IF(Badges!AC74="C","C"," ")</f>
        <v xml:space="preserve"> </v>
      </c>
      <c r="AD62" s="211" t="str">
        <f>IF(Badges!AD74="C","C"," ")</f>
        <v xml:space="preserve"> </v>
      </c>
      <c r="AE62" s="211" t="str">
        <f>IF(Badges!AE74="C","C"," ")</f>
        <v xml:space="preserve"> </v>
      </c>
      <c r="AF62" s="211" t="str">
        <f>IF(Badges!AF74="C","C"," ")</f>
        <v xml:space="preserve"> </v>
      </c>
      <c r="AG62" s="211" t="str">
        <f>IF(Badges!AG74="C","C"," ")</f>
        <v xml:space="preserve"> </v>
      </c>
    </row>
    <row r="63" spans="1:33">
      <c r="A63" s="418"/>
      <c r="B63" s="418"/>
      <c r="C63" s="234" t="str">
        <f>Badges!B294</f>
        <v>Hiker</v>
      </c>
      <c r="D63" s="211" t="str">
        <f>IF(Badges!D316="C","C"," ")</f>
        <v xml:space="preserve"> </v>
      </c>
      <c r="E63" s="211" t="str">
        <f>IF(Badges!E316="C","C"," ")</f>
        <v xml:space="preserve"> </v>
      </c>
      <c r="F63" s="211" t="str">
        <f>IF(Badges!F316="C","C"," ")</f>
        <v xml:space="preserve"> </v>
      </c>
      <c r="G63" s="211" t="str">
        <f>IF(Badges!G316="C","C"," ")</f>
        <v xml:space="preserve"> </v>
      </c>
      <c r="H63" s="211" t="str">
        <f>IF(Badges!H316="C","C"," ")</f>
        <v xml:space="preserve"> </v>
      </c>
      <c r="I63" s="211" t="str">
        <f>IF(Badges!I316="C","C"," ")</f>
        <v xml:space="preserve"> </v>
      </c>
      <c r="J63" s="211" t="str">
        <f>IF(Badges!J316="C","C"," ")</f>
        <v xml:space="preserve"> </v>
      </c>
      <c r="K63" s="211" t="str">
        <f>IF(Badges!K316="C","C"," ")</f>
        <v xml:space="preserve"> </v>
      </c>
      <c r="L63" s="211" t="str">
        <f>IF(Badges!L316="C","C"," ")</f>
        <v xml:space="preserve"> </v>
      </c>
      <c r="M63" s="211" t="str">
        <f>IF(Badges!M316="C","C"," ")</f>
        <v xml:space="preserve"> </v>
      </c>
      <c r="N63" s="211" t="str">
        <f>IF(Badges!N316="C","C"," ")</f>
        <v xml:space="preserve"> </v>
      </c>
      <c r="O63" s="211" t="str">
        <f>IF(Badges!O316="C","C"," ")</f>
        <v xml:space="preserve"> </v>
      </c>
      <c r="P63" s="211" t="str">
        <f>IF(Badges!P316="C","C"," ")</f>
        <v xml:space="preserve"> </v>
      </c>
      <c r="Q63" s="211" t="str">
        <f>IF(Badges!Q316="C","C"," ")</f>
        <v xml:space="preserve"> </v>
      </c>
      <c r="R63" s="211" t="str">
        <f>IF(Badges!R316="C","C"," ")</f>
        <v xml:space="preserve"> </v>
      </c>
      <c r="S63" s="211" t="str">
        <f>IF(Badges!S316="C","C"," ")</f>
        <v xml:space="preserve"> </v>
      </c>
      <c r="T63" s="211" t="str">
        <f>IF(Badges!T316="C","C"," ")</f>
        <v xml:space="preserve"> </v>
      </c>
      <c r="U63" s="211" t="str">
        <f>IF(Badges!U316="C","C"," ")</f>
        <v xml:space="preserve"> </v>
      </c>
      <c r="V63" s="211" t="str">
        <f>IF(Badges!V316="C","C"," ")</f>
        <v xml:space="preserve"> </v>
      </c>
      <c r="W63" s="211" t="str">
        <f>IF(Badges!W316="C","C"," ")</f>
        <v xml:space="preserve"> </v>
      </c>
      <c r="X63" s="211" t="str">
        <f>IF(Badges!X316="C","C"," ")</f>
        <v xml:space="preserve"> </v>
      </c>
      <c r="Y63" s="211" t="str">
        <f>IF(Badges!Y316="C","C"," ")</f>
        <v xml:space="preserve"> </v>
      </c>
      <c r="Z63" s="211" t="str">
        <f>IF(Badges!Z316="C","C"," ")</f>
        <v xml:space="preserve"> </v>
      </c>
      <c r="AA63" s="211" t="str">
        <f>IF(Badges!AA316="C","C"," ")</f>
        <v xml:space="preserve"> </v>
      </c>
      <c r="AB63" s="211" t="str">
        <f>IF(Badges!AB316="C","C"," ")</f>
        <v xml:space="preserve"> </v>
      </c>
      <c r="AC63" s="211" t="str">
        <f>IF(Badges!AC316="C","C"," ")</f>
        <v xml:space="preserve"> </v>
      </c>
      <c r="AD63" s="211" t="str">
        <f>IF(Badges!AD316="C","C"," ")</f>
        <v xml:space="preserve"> </v>
      </c>
      <c r="AE63" s="211" t="str">
        <f>IF(Badges!AE316="C","C"," ")</f>
        <v xml:space="preserve"> </v>
      </c>
      <c r="AF63" s="211" t="str">
        <f>IF(Badges!AF316="C","C"," ")</f>
        <v xml:space="preserve"> </v>
      </c>
      <c r="AG63" s="211" t="str">
        <f>IF(Badges!AG316="C","C"," ")</f>
        <v xml:space="preserve"> </v>
      </c>
    </row>
    <row r="64" spans="1:33" s="136" customFormat="1" hidden="1">
      <c r="C64" s="236"/>
      <c r="D64" s="215" t="str">
        <f>IF(COUNTIF(D61:D63,"C")&gt;2,"C",IF(COUNTIF(D61:D63,"C")&gt;0,"P"," "))</f>
        <v xml:space="preserve"> </v>
      </c>
      <c r="E64" s="215" t="str">
        <f>IF(COUNTIF(E61:E63,"C")&gt;2,"C",IF(COUNTIF(E61:E63,"C")&gt;0,"P"," "))</f>
        <v xml:space="preserve"> </v>
      </c>
      <c r="F64" s="215" t="str">
        <f t="shared" ref="F64:S64" si="62">IF(COUNTIF(F61:F63,"C")&gt;2,"C",IF(COUNTIF(F61:F63,"C")&gt;0,"P"," "))</f>
        <v xml:space="preserve"> </v>
      </c>
      <c r="G64" s="215" t="str">
        <f t="shared" si="62"/>
        <v xml:space="preserve"> </v>
      </c>
      <c r="H64" s="215" t="str">
        <f t="shared" si="62"/>
        <v xml:space="preserve"> </v>
      </c>
      <c r="I64" s="215" t="str">
        <f t="shared" si="62"/>
        <v xml:space="preserve"> </v>
      </c>
      <c r="J64" s="215" t="str">
        <f t="shared" si="62"/>
        <v xml:space="preserve"> </v>
      </c>
      <c r="K64" s="215" t="str">
        <f t="shared" si="62"/>
        <v xml:space="preserve"> </v>
      </c>
      <c r="L64" s="215" t="str">
        <f t="shared" si="62"/>
        <v xml:space="preserve"> </v>
      </c>
      <c r="M64" s="215" t="str">
        <f t="shared" si="62"/>
        <v xml:space="preserve"> </v>
      </c>
      <c r="N64" s="215" t="str">
        <f t="shared" si="62"/>
        <v xml:space="preserve"> </v>
      </c>
      <c r="O64" s="215" t="str">
        <f t="shared" si="62"/>
        <v xml:space="preserve"> </v>
      </c>
      <c r="P64" s="215" t="str">
        <f t="shared" si="62"/>
        <v xml:space="preserve"> </v>
      </c>
      <c r="Q64" s="215" t="str">
        <f t="shared" si="62"/>
        <v xml:space="preserve"> </v>
      </c>
      <c r="R64" s="215" t="str">
        <f t="shared" si="62"/>
        <v xml:space="preserve"> </v>
      </c>
      <c r="S64" s="215" t="str">
        <f t="shared" si="62"/>
        <v xml:space="preserve"> </v>
      </c>
      <c r="T64" s="215" t="str">
        <f t="shared" ref="T64:AB64" si="63">IF(COUNTIF(T61:T63,"C")&gt;2,"C",IF(COUNTIF(T61:T63,"C")&gt;0,"P"," "))</f>
        <v xml:space="preserve"> </v>
      </c>
      <c r="U64" s="215" t="str">
        <f t="shared" si="63"/>
        <v xml:space="preserve"> </v>
      </c>
      <c r="V64" s="215" t="str">
        <f t="shared" si="63"/>
        <v xml:space="preserve"> </v>
      </c>
      <c r="W64" s="215" t="str">
        <f t="shared" si="63"/>
        <v xml:space="preserve"> </v>
      </c>
      <c r="X64" s="215" t="str">
        <f t="shared" si="63"/>
        <v xml:space="preserve"> </v>
      </c>
      <c r="Y64" s="215" t="str">
        <f t="shared" si="63"/>
        <v xml:space="preserve"> </v>
      </c>
      <c r="Z64" s="215" t="str">
        <f t="shared" si="63"/>
        <v xml:space="preserve"> </v>
      </c>
      <c r="AA64" s="215" t="str">
        <f t="shared" si="63"/>
        <v xml:space="preserve"> </v>
      </c>
      <c r="AB64" s="215" t="str">
        <f t="shared" si="63"/>
        <v xml:space="preserve"> </v>
      </c>
      <c r="AC64" s="215" t="str">
        <f>IF(COUNTIF(AC61:AC63,"C")&gt;2,"C",IF(COUNTIF(AC61:AC63,"C")&gt;0,"P"," "))</f>
        <v xml:space="preserve"> </v>
      </c>
      <c r="AD64" s="215" t="str">
        <f>IF(COUNTIF(AD61:AD63,"C")&gt;2,"C",IF(COUNTIF(AD61:AD63,"C")&gt;0,"P"," "))</f>
        <v xml:space="preserve"> </v>
      </c>
      <c r="AE64" s="215" t="str">
        <f>IF(COUNTIF(AE61:AE63,"C")&gt;2,"C",IF(COUNTIF(AE61:AE63,"C")&gt;0,"P"," "))</f>
        <v xml:space="preserve"> </v>
      </c>
      <c r="AF64" s="215" t="str">
        <f>IF(COUNTIF(AF61:AF63,"C")&gt;2,"C",IF(COUNTIF(AF61:AF63,"C")&gt;0,"P"," "))</f>
        <v xml:space="preserve"> </v>
      </c>
      <c r="AG64" s="215" t="str">
        <f>IF(COUNTIF(AG61:AG63,"C")&gt;2,"C",IF(COUNTIF(AG61:AG63,"C")&gt;0,"P"," "))</f>
        <v xml:space="preserve"> </v>
      </c>
    </row>
    <row r="65" spans="1:33" ht="13.5" thickBot="1">
      <c r="A65" s="418"/>
      <c r="B65" s="418"/>
      <c r="C65" s="234" t="s">
        <v>907</v>
      </c>
      <c r="D65" s="198"/>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row>
    <row r="66" spans="1:33" ht="13.5" thickBot="1">
      <c r="A66" s="239"/>
      <c r="B66" s="418"/>
      <c r="C66" s="423" t="s">
        <v>117</v>
      </c>
      <c r="D66" s="155" t="str">
        <f>IF(COUNTIF(D64:D65,"C")&gt;1,"C",IF(COUNTIF(D64:D65,"P")&gt;0,"P",IF(COUNTIF(D64:D65,"C")&gt;0,"P"," ")))</f>
        <v xml:space="preserve"> </v>
      </c>
      <c r="E66" s="155" t="str">
        <f t="shared" ref="E66:AG66" si="64">IF(COUNTIF(E64:E65,"C")&gt;1,"C",IF(COUNTIF(E64:E65,"P")&gt;0,"P",IF(COUNTIF(E64:E65,"C")&gt;0,"P"," ")))</f>
        <v xml:space="preserve"> </v>
      </c>
      <c r="F66" s="155" t="str">
        <f t="shared" si="64"/>
        <v xml:space="preserve"> </v>
      </c>
      <c r="G66" s="155" t="str">
        <f t="shared" si="64"/>
        <v xml:space="preserve"> </v>
      </c>
      <c r="H66" s="155" t="str">
        <f t="shared" si="64"/>
        <v xml:space="preserve"> </v>
      </c>
      <c r="I66" s="155" t="str">
        <f t="shared" si="64"/>
        <v xml:space="preserve"> </v>
      </c>
      <c r="J66" s="155" t="str">
        <f t="shared" si="64"/>
        <v xml:space="preserve"> </v>
      </c>
      <c r="K66" s="155" t="str">
        <f t="shared" si="64"/>
        <v xml:space="preserve"> </v>
      </c>
      <c r="L66" s="155" t="str">
        <f t="shared" si="64"/>
        <v xml:space="preserve"> </v>
      </c>
      <c r="M66" s="155" t="str">
        <f t="shared" si="64"/>
        <v xml:space="preserve"> </v>
      </c>
      <c r="N66" s="155" t="str">
        <f t="shared" si="64"/>
        <v xml:space="preserve"> </v>
      </c>
      <c r="O66" s="155" t="str">
        <f t="shared" si="64"/>
        <v xml:space="preserve"> </v>
      </c>
      <c r="P66" s="155" t="str">
        <f t="shared" si="64"/>
        <v xml:space="preserve"> </v>
      </c>
      <c r="Q66" s="155" t="str">
        <f t="shared" si="64"/>
        <v xml:space="preserve"> </v>
      </c>
      <c r="R66" s="155" t="str">
        <f t="shared" si="64"/>
        <v xml:space="preserve"> </v>
      </c>
      <c r="S66" s="155" t="str">
        <f t="shared" si="64"/>
        <v xml:space="preserve"> </v>
      </c>
      <c r="T66" s="155" t="str">
        <f t="shared" si="64"/>
        <v xml:space="preserve"> </v>
      </c>
      <c r="U66" s="155" t="str">
        <f t="shared" si="64"/>
        <v xml:space="preserve"> </v>
      </c>
      <c r="V66" s="155" t="str">
        <f t="shared" si="64"/>
        <v xml:space="preserve"> </v>
      </c>
      <c r="W66" s="155" t="str">
        <f t="shared" si="64"/>
        <v xml:space="preserve"> </v>
      </c>
      <c r="X66" s="155" t="str">
        <f t="shared" si="64"/>
        <v xml:space="preserve"> </v>
      </c>
      <c r="Y66" s="155" t="str">
        <f t="shared" si="64"/>
        <v xml:space="preserve"> </v>
      </c>
      <c r="Z66" s="155" t="str">
        <f t="shared" si="64"/>
        <v xml:space="preserve"> </v>
      </c>
      <c r="AA66" s="155" t="str">
        <f t="shared" si="64"/>
        <v xml:space="preserve"> </v>
      </c>
      <c r="AB66" s="155" t="str">
        <f t="shared" si="64"/>
        <v xml:space="preserve"> </v>
      </c>
      <c r="AC66" s="155" t="str">
        <f t="shared" si="64"/>
        <v xml:space="preserve"> </v>
      </c>
      <c r="AD66" s="155" t="str">
        <f t="shared" si="64"/>
        <v xml:space="preserve"> </v>
      </c>
      <c r="AE66" s="155" t="str">
        <f t="shared" si="64"/>
        <v xml:space="preserve"> </v>
      </c>
      <c r="AF66" s="155" t="str">
        <f t="shared" si="64"/>
        <v xml:space="preserve"> </v>
      </c>
      <c r="AG66" s="155" t="str">
        <f t="shared" si="64"/>
        <v xml:space="preserve"> </v>
      </c>
    </row>
    <row r="67" spans="1:33">
      <c r="A67" s="239"/>
      <c r="B67" s="418"/>
      <c r="C67" s="423"/>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row>
    <row r="68" spans="1:33" ht="18">
      <c r="A68" s="580" t="s">
        <v>934</v>
      </c>
      <c r="B68" s="581"/>
      <c r="C68" s="581"/>
      <c r="D68" s="581"/>
      <c r="E68" s="581"/>
      <c r="F68" s="581"/>
      <c r="G68" s="581"/>
      <c r="H68" s="581"/>
      <c r="I68" s="581"/>
      <c r="J68" s="581"/>
      <c r="K68" s="581"/>
      <c r="L68" s="581"/>
      <c r="M68" s="581"/>
      <c r="N68" s="581"/>
      <c r="O68" s="581"/>
      <c r="P68" s="581"/>
      <c r="Q68" s="581"/>
      <c r="R68" s="581"/>
      <c r="S68" s="581"/>
      <c r="T68" s="581"/>
      <c r="U68" s="581"/>
      <c r="V68" s="581"/>
      <c r="W68" s="581"/>
      <c r="X68" s="581"/>
      <c r="Y68" s="581"/>
      <c r="Z68" s="581"/>
      <c r="AA68" s="581"/>
      <c r="AB68" s="581"/>
      <c r="AC68" s="581"/>
      <c r="AD68" s="581"/>
      <c r="AE68" s="581"/>
      <c r="AF68" s="581"/>
      <c r="AG68" s="581"/>
    </row>
    <row r="69" spans="1:33">
      <c r="A69" s="418"/>
      <c r="B69" s="418"/>
      <c r="C69" s="31" t="s">
        <v>935</v>
      </c>
      <c r="D69" s="258" t="str">
        <f>IF(D79="C","B"," ")</f>
        <v xml:space="preserve"> </v>
      </c>
      <c r="E69" s="258" t="str">
        <f>IF(E79="C","B"," ")</f>
        <v xml:space="preserve"> </v>
      </c>
      <c r="F69" s="258" t="str">
        <f t="shared" ref="F69:S69" si="65">IF(F79="C","B"," ")</f>
        <v xml:space="preserve"> </v>
      </c>
      <c r="G69" s="258" t="str">
        <f t="shared" si="65"/>
        <v xml:space="preserve"> </v>
      </c>
      <c r="H69" s="258" t="str">
        <f t="shared" si="65"/>
        <v xml:space="preserve"> </v>
      </c>
      <c r="I69" s="258" t="str">
        <f t="shared" si="65"/>
        <v xml:space="preserve"> </v>
      </c>
      <c r="J69" s="258" t="str">
        <f t="shared" si="65"/>
        <v xml:space="preserve"> </v>
      </c>
      <c r="K69" s="258" t="str">
        <f t="shared" si="65"/>
        <v xml:space="preserve"> </v>
      </c>
      <c r="L69" s="258" t="str">
        <f t="shared" si="65"/>
        <v xml:space="preserve"> </v>
      </c>
      <c r="M69" s="258" t="str">
        <f t="shared" si="65"/>
        <v xml:space="preserve"> </v>
      </c>
      <c r="N69" s="258" t="str">
        <f t="shared" si="65"/>
        <v xml:space="preserve"> </v>
      </c>
      <c r="O69" s="258" t="str">
        <f t="shared" si="65"/>
        <v xml:space="preserve"> </v>
      </c>
      <c r="P69" s="258" t="str">
        <f t="shared" si="65"/>
        <v xml:space="preserve"> </v>
      </c>
      <c r="Q69" s="258" t="str">
        <f t="shared" si="65"/>
        <v xml:space="preserve"> </v>
      </c>
      <c r="R69" s="258" t="str">
        <f t="shared" si="65"/>
        <v xml:space="preserve"> </v>
      </c>
      <c r="S69" s="258" t="str">
        <f t="shared" si="65"/>
        <v xml:space="preserve"> </v>
      </c>
      <c r="T69" s="258" t="str">
        <f t="shared" ref="T69:AB69" si="66">IF(T79="C","B"," ")</f>
        <v xml:space="preserve"> </v>
      </c>
      <c r="U69" s="258" t="str">
        <f t="shared" si="66"/>
        <v xml:space="preserve"> </v>
      </c>
      <c r="V69" s="258" t="str">
        <f t="shared" si="66"/>
        <v xml:space="preserve"> </v>
      </c>
      <c r="W69" s="258" t="str">
        <f t="shared" si="66"/>
        <v xml:space="preserve"> </v>
      </c>
      <c r="X69" s="258" t="str">
        <f t="shared" si="66"/>
        <v xml:space="preserve"> </v>
      </c>
      <c r="Y69" s="258" t="str">
        <f t="shared" si="66"/>
        <v xml:space="preserve"> </v>
      </c>
      <c r="Z69" s="258" t="str">
        <f t="shared" si="66"/>
        <v xml:space="preserve"> </v>
      </c>
      <c r="AA69" s="258" t="str">
        <f t="shared" si="66"/>
        <v xml:space="preserve"> </v>
      </c>
      <c r="AB69" s="258" t="str">
        <f t="shared" si="66"/>
        <v xml:space="preserve"> </v>
      </c>
      <c r="AC69" s="258" t="str">
        <f>IF(AC79="C","B"," ")</f>
        <v xml:space="preserve"> </v>
      </c>
      <c r="AD69" s="258" t="str">
        <f>IF(AD79="C","B"," ")</f>
        <v xml:space="preserve"> </v>
      </c>
      <c r="AE69" s="258" t="str">
        <f>IF(AE79="C","B"," ")</f>
        <v xml:space="preserve"> </v>
      </c>
      <c r="AF69" s="258" t="str">
        <f>IF(AF79="C","B"," ")</f>
        <v xml:space="preserve"> </v>
      </c>
      <c r="AG69" s="258" t="str">
        <f>IF(AG79="C","B"," ")</f>
        <v xml:space="preserve"> </v>
      </c>
    </row>
    <row r="70" spans="1:33">
      <c r="A70" s="418"/>
      <c r="B70" s="275">
        <v>1</v>
      </c>
      <c r="C70" s="276" t="s">
        <v>936</v>
      </c>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row>
    <row r="71" spans="1:33">
      <c r="A71" s="418"/>
      <c r="B71" s="275">
        <v>2</v>
      </c>
      <c r="C71" s="304" t="s">
        <v>937</v>
      </c>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row>
    <row r="72" spans="1:33">
      <c r="A72" s="418"/>
      <c r="B72"/>
      <c r="C72" s="276" t="s">
        <v>938</v>
      </c>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row>
    <row r="73" spans="1:33">
      <c r="A73" s="418"/>
      <c r="B73"/>
      <c r="C73" s="276" t="s">
        <v>938</v>
      </c>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row>
    <row r="74" spans="1:33">
      <c r="A74" s="418"/>
      <c r="B74"/>
      <c r="C74" s="276" t="s">
        <v>939</v>
      </c>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row>
    <row r="75" spans="1:33" hidden="1">
      <c r="A75" s="418"/>
      <c r="B75"/>
      <c r="C75" s="277"/>
      <c r="D75" s="278" t="str">
        <f>IF(COUNTIF(D70:D74,"C")&gt;3,"A",IF(COUNTIF(D70:D74,"C")&gt;0,"P"," "))</f>
        <v xml:space="preserve"> </v>
      </c>
      <c r="E75" s="278" t="str">
        <f>IF(COUNTIF(E70:E74,"C")&gt;3,"A",IF(COUNTIF(E70:E74,"C")&gt;0,"P"," "))</f>
        <v xml:space="preserve"> </v>
      </c>
      <c r="F75" s="278" t="str">
        <f t="shared" ref="F75:S75" si="67">IF(COUNTIF(F70:F74,"C")&gt;3,"A",IF(COUNTIF(F70:F74,"C")&gt;0,"P"," "))</f>
        <v xml:space="preserve"> </v>
      </c>
      <c r="G75" s="278" t="str">
        <f t="shared" si="67"/>
        <v xml:space="preserve"> </v>
      </c>
      <c r="H75" s="278" t="str">
        <f t="shared" si="67"/>
        <v xml:space="preserve"> </v>
      </c>
      <c r="I75" s="278" t="str">
        <f t="shared" si="67"/>
        <v xml:space="preserve"> </v>
      </c>
      <c r="J75" s="278" t="str">
        <f t="shared" si="67"/>
        <v xml:space="preserve"> </v>
      </c>
      <c r="K75" s="278" t="str">
        <f t="shared" si="67"/>
        <v xml:space="preserve"> </v>
      </c>
      <c r="L75" s="278" t="str">
        <f t="shared" si="67"/>
        <v xml:space="preserve"> </v>
      </c>
      <c r="M75" s="278" t="str">
        <f t="shared" si="67"/>
        <v xml:space="preserve"> </v>
      </c>
      <c r="N75" s="278" t="str">
        <f t="shared" si="67"/>
        <v xml:space="preserve"> </v>
      </c>
      <c r="O75" s="278" t="str">
        <f t="shared" si="67"/>
        <v xml:space="preserve"> </v>
      </c>
      <c r="P75" s="278" t="str">
        <f t="shared" si="67"/>
        <v xml:space="preserve"> </v>
      </c>
      <c r="Q75" s="278" t="str">
        <f t="shared" si="67"/>
        <v xml:space="preserve"> </v>
      </c>
      <c r="R75" s="278" t="str">
        <f t="shared" si="67"/>
        <v xml:space="preserve"> </v>
      </c>
      <c r="S75" s="278" t="str">
        <f t="shared" si="67"/>
        <v xml:space="preserve"> </v>
      </c>
      <c r="T75" s="278" t="str">
        <f t="shared" ref="T75:AG75" si="68">IF(COUNTIF(T70:T74,"C")&gt;3,"A",IF(COUNTIF(T70:T74,"C")&gt;0,"P"," "))</f>
        <v xml:space="preserve"> </v>
      </c>
      <c r="U75" s="278" t="str">
        <f t="shared" si="68"/>
        <v xml:space="preserve"> </v>
      </c>
      <c r="V75" s="278" t="str">
        <f t="shared" si="68"/>
        <v xml:space="preserve"> </v>
      </c>
      <c r="W75" s="278" t="str">
        <f t="shared" si="68"/>
        <v xml:space="preserve"> </v>
      </c>
      <c r="X75" s="278" t="str">
        <f t="shared" si="68"/>
        <v xml:space="preserve"> </v>
      </c>
      <c r="Y75" s="278" t="str">
        <f t="shared" si="68"/>
        <v xml:space="preserve"> </v>
      </c>
      <c r="Z75" s="278" t="str">
        <f t="shared" si="68"/>
        <v xml:space="preserve"> </v>
      </c>
      <c r="AA75" s="278" t="str">
        <f t="shared" si="68"/>
        <v xml:space="preserve"> </v>
      </c>
      <c r="AB75" s="278" t="str">
        <f t="shared" si="68"/>
        <v xml:space="preserve"> </v>
      </c>
      <c r="AC75" s="278" t="str">
        <f t="shared" si="68"/>
        <v xml:space="preserve"> </v>
      </c>
      <c r="AD75" s="278" t="str">
        <f t="shared" si="68"/>
        <v xml:space="preserve"> </v>
      </c>
      <c r="AE75" s="278" t="str">
        <f t="shared" si="68"/>
        <v xml:space="preserve"> </v>
      </c>
      <c r="AF75" s="278" t="str">
        <f t="shared" si="68"/>
        <v xml:space="preserve"> </v>
      </c>
      <c r="AG75" s="278" t="str">
        <f t="shared" si="68"/>
        <v xml:space="preserve"> </v>
      </c>
    </row>
    <row r="76" spans="1:33">
      <c r="A76" s="418"/>
      <c r="B76">
        <v>3</v>
      </c>
      <c r="C76" s="276" t="s">
        <v>940</v>
      </c>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row>
    <row r="77" spans="1:33" ht="13.5" thickBot="1">
      <c r="A77" s="418"/>
      <c r="B77">
        <v>4</v>
      </c>
      <c r="C77" s="279" t="s">
        <v>941</v>
      </c>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row>
    <row r="78" spans="1:33" s="136" customFormat="1" ht="13.5" hidden="1" thickBot="1">
      <c r="B78"/>
      <c r="C78" s="281"/>
      <c r="D78" s="278" t="str">
        <f>IF(COUNTIF(D76:D77,"C")&gt;1,"A",IF(COUNTIF(D76:D77,"C")&gt;0,"P"," "))</f>
        <v xml:space="preserve"> </v>
      </c>
      <c r="E78" s="278" t="str">
        <f>IF(COUNTIF(E76:E77,"C")&gt;1,"A",IF(COUNTIF(E76:E77,"C")&gt;0,"P"," "))</f>
        <v xml:space="preserve"> </v>
      </c>
      <c r="F78" s="278" t="str">
        <f t="shared" ref="F78:S78" si="69">IF(COUNTIF(F76:F77,"C")&gt;1,"A",IF(COUNTIF(F76:F77,"C")&gt;0,"P"," "))</f>
        <v xml:space="preserve"> </v>
      </c>
      <c r="G78" s="278" t="str">
        <f t="shared" si="69"/>
        <v xml:space="preserve"> </v>
      </c>
      <c r="H78" s="278" t="str">
        <f t="shared" si="69"/>
        <v xml:space="preserve"> </v>
      </c>
      <c r="I78" s="278" t="str">
        <f t="shared" si="69"/>
        <v xml:space="preserve"> </v>
      </c>
      <c r="J78" s="278" t="str">
        <f t="shared" si="69"/>
        <v xml:space="preserve"> </v>
      </c>
      <c r="K78" s="278" t="str">
        <f t="shared" si="69"/>
        <v xml:space="preserve"> </v>
      </c>
      <c r="L78" s="278" t="str">
        <f t="shared" si="69"/>
        <v xml:space="preserve"> </v>
      </c>
      <c r="M78" s="278" t="str">
        <f t="shared" si="69"/>
        <v xml:space="preserve"> </v>
      </c>
      <c r="N78" s="278" t="str">
        <f t="shared" si="69"/>
        <v xml:space="preserve"> </v>
      </c>
      <c r="O78" s="278" t="str">
        <f t="shared" si="69"/>
        <v xml:space="preserve"> </v>
      </c>
      <c r="P78" s="278" t="str">
        <f t="shared" si="69"/>
        <v xml:space="preserve"> </v>
      </c>
      <c r="Q78" s="278" t="str">
        <f t="shared" si="69"/>
        <v xml:space="preserve"> </v>
      </c>
      <c r="R78" s="278" t="str">
        <f t="shared" si="69"/>
        <v xml:space="preserve"> </v>
      </c>
      <c r="S78" s="278" t="str">
        <f t="shared" si="69"/>
        <v xml:space="preserve"> </v>
      </c>
      <c r="T78" s="278" t="str">
        <f t="shared" ref="T78:AG78" si="70">IF(COUNTIF(T76:T77,"C")&gt;1,"A",IF(COUNTIF(T76:T77,"C")&gt;0,"P"," "))</f>
        <v xml:space="preserve"> </v>
      </c>
      <c r="U78" s="278" t="str">
        <f t="shared" si="70"/>
        <v xml:space="preserve"> </v>
      </c>
      <c r="V78" s="278" t="str">
        <f t="shared" si="70"/>
        <v xml:space="preserve"> </v>
      </c>
      <c r="W78" s="278" t="str">
        <f t="shared" si="70"/>
        <v xml:space="preserve"> </v>
      </c>
      <c r="X78" s="278" t="str">
        <f t="shared" si="70"/>
        <v xml:space="preserve"> </v>
      </c>
      <c r="Y78" s="278" t="str">
        <f t="shared" si="70"/>
        <v xml:space="preserve"> </v>
      </c>
      <c r="Z78" s="278" t="str">
        <f t="shared" si="70"/>
        <v xml:space="preserve"> </v>
      </c>
      <c r="AA78" s="278" t="str">
        <f t="shared" si="70"/>
        <v xml:space="preserve"> </v>
      </c>
      <c r="AB78" s="278" t="str">
        <f t="shared" si="70"/>
        <v xml:space="preserve"> </v>
      </c>
      <c r="AC78" s="278" t="str">
        <f t="shared" si="70"/>
        <v xml:space="preserve"> </v>
      </c>
      <c r="AD78" s="278" t="str">
        <f t="shared" si="70"/>
        <v xml:space="preserve"> </v>
      </c>
      <c r="AE78" s="278" t="str">
        <f t="shared" si="70"/>
        <v xml:space="preserve"> </v>
      </c>
      <c r="AF78" s="278" t="str">
        <f t="shared" si="70"/>
        <v xml:space="preserve"> </v>
      </c>
      <c r="AG78" s="278" t="str">
        <f t="shared" si="70"/>
        <v xml:space="preserve"> </v>
      </c>
    </row>
    <row r="79" spans="1:33" ht="13.5" thickBot="1">
      <c r="A79" s="239"/>
      <c r="B79" s="418"/>
      <c r="C79" s="423" t="s">
        <v>117</v>
      </c>
      <c r="D79" s="155" t="str">
        <f>IF(COUNTIF(D75:D78,"A")&gt;1,"C",IF(COUNTIF(D75:D78,"P")&gt;0,"P",IF(COUNTIF(D75:D78,"A")&gt;0,"P"," ")))</f>
        <v xml:space="preserve"> </v>
      </c>
      <c r="E79" s="155" t="str">
        <f>IF(COUNTIF(E75:E78,"A")&gt;1,"C",IF(COUNTIF(E75:E78,"P")&gt;0,"P",IF(COUNTIF(E75:E78,"A")&gt;0,"P"," ")))</f>
        <v xml:space="preserve"> </v>
      </c>
      <c r="F79" s="155" t="str">
        <f t="shared" ref="F79:S79" si="71">IF(COUNTIF(F75:F78,"A")&gt;1,"C",IF(COUNTIF(F75:F78,"P")&gt;0,"P",IF(COUNTIF(F75:F78,"A")&gt;0,"P"," ")))</f>
        <v xml:space="preserve"> </v>
      </c>
      <c r="G79" s="155" t="str">
        <f t="shared" si="71"/>
        <v xml:space="preserve"> </v>
      </c>
      <c r="H79" s="155" t="str">
        <f t="shared" si="71"/>
        <v xml:space="preserve"> </v>
      </c>
      <c r="I79" s="155" t="str">
        <f t="shared" si="71"/>
        <v xml:space="preserve"> </v>
      </c>
      <c r="J79" s="155" t="str">
        <f t="shared" si="71"/>
        <v xml:space="preserve"> </v>
      </c>
      <c r="K79" s="155" t="str">
        <f t="shared" si="71"/>
        <v xml:space="preserve"> </v>
      </c>
      <c r="L79" s="155" t="str">
        <f t="shared" si="71"/>
        <v xml:space="preserve"> </v>
      </c>
      <c r="M79" s="155" t="str">
        <f t="shared" si="71"/>
        <v xml:space="preserve"> </v>
      </c>
      <c r="N79" s="155" t="str">
        <f t="shared" si="71"/>
        <v xml:space="preserve"> </v>
      </c>
      <c r="O79" s="155" t="str">
        <f t="shared" si="71"/>
        <v xml:space="preserve"> </v>
      </c>
      <c r="P79" s="155" t="str">
        <f t="shared" si="71"/>
        <v xml:space="preserve"> </v>
      </c>
      <c r="Q79" s="155" t="str">
        <f t="shared" si="71"/>
        <v xml:space="preserve"> </v>
      </c>
      <c r="R79" s="155" t="str">
        <f t="shared" si="71"/>
        <v xml:space="preserve"> </v>
      </c>
      <c r="S79" s="155" t="str">
        <f t="shared" si="71"/>
        <v xml:space="preserve"> </v>
      </c>
      <c r="T79" s="155" t="str">
        <f t="shared" ref="T79:AG79" si="72">IF(COUNTIF(T75:T78,"A")&gt;1,"C",IF(COUNTIF(T75:T78,"P")&gt;0,"P",IF(COUNTIF(T75:T78,"A")&gt;0,"P"," ")))</f>
        <v xml:space="preserve"> </v>
      </c>
      <c r="U79" s="155" t="str">
        <f t="shared" si="72"/>
        <v xml:space="preserve"> </v>
      </c>
      <c r="V79" s="155" t="str">
        <f t="shared" si="72"/>
        <v xml:space="preserve"> </v>
      </c>
      <c r="W79" s="155" t="str">
        <f t="shared" si="72"/>
        <v xml:space="preserve"> </v>
      </c>
      <c r="X79" s="155" t="str">
        <f t="shared" si="72"/>
        <v xml:space="preserve"> </v>
      </c>
      <c r="Y79" s="155" t="str">
        <f t="shared" si="72"/>
        <v xml:space="preserve"> </v>
      </c>
      <c r="Z79" s="155" t="str">
        <f t="shared" si="72"/>
        <v xml:space="preserve"> </v>
      </c>
      <c r="AA79" s="155" t="str">
        <f t="shared" si="72"/>
        <v xml:space="preserve"> </v>
      </c>
      <c r="AB79" s="155" t="str">
        <f t="shared" si="72"/>
        <v xml:space="preserve"> </v>
      </c>
      <c r="AC79" s="155" t="str">
        <f t="shared" si="72"/>
        <v xml:space="preserve"> </v>
      </c>
      <c r="AD79" s="155" t="str">
        <f t="shared" si="72"/>
        <v xml:space="preserve"> </v>
      </c>
      <c r="AE79" s="155" t="str">
        <f t="shared" si="72"/>
        <v xml:space="preserve"> </v>
      </c>
      <c r="AF79" s="155" t="str">
        <f t="shared" si="72"/>
        <v xml:space="preserve"> </v>
      </c>
      <c r="AG79" s="155" t="str">
        <f t="shared" si="72"/>
        <v xml:space="preserve"> </v>
      </c>
    </row>
    <row r="80" spans="1:33">
      <c r="A80" s="418"/>
      <c r="B80" s="418"/>
      <c r="C80" s="31" t="s">
        <v>942</v>
      </c>
      <c r="D80" s="258" t="str">
        <f>IF(D90="C","B"," ")</f>
        <v xml:space="preserve"> </v>
      </c>
      <c r="E80" s="258" t="str">
        <f>IF(E90="C","B"," ")</f>
        <v xml:space="preserve"> </v>
      </c>
      <c r="F80" s="258" t="str">
        <f t="shared" ref="F80:S80" si="73">IF(F90="C","B"," ")</f>
        <v xml:space="preserve"> </v>
      </c>
      <c r="G80" s="258" t="str">
        <f t="shared" si="73"/>
        <v xml:space="preserve"> </v>
      </c>
      <c r="H80" s="258" t="str">
        <f t="shared" si="73"/>
        <v xml:space="preserve"> </v>
      </c>
      <c r="I80" s="258" t="str">
        <f t="shared" si="73"/>
        <v xml:space="preserve"> </v>
      </c>
      <c r="J80" s="258" t="str">
        <f t="shared" si="73"/>
        <v xml:space="preserve"> </v>
      </c>
      <c r="K80" s="258" t="str">
        <f t="shared" si="73"/>
        <v xml:space="preserve"> </v>
      </c>
      <c r="L80" s="258" t="str">
        <f t="shared" si="73"/>
        <v xml:space="preserve"> </v>
      </c>
      <c r="M80" s="258" t="str">
        <f t="shared" si="73"/>
        <v xml:space="preserve"> </v>
      </c>
      <c r="N80" s="258" t="str">
        <f t="shared" si="73"/>
        <v xml:space="preserve"> </v>
      </c>
      <c r="O80" s="258" t="str">
        <f t="shared" si="73"/>
        <v xml:space="preserve"> </v>
      </c>
      <c r="P80" s="258" t="str">
        <f t="shared" si="73"/>
        <v xml:space="preserve"> </v>
      </c>
      <c r="Q80" s="258" t="str">
        <f t="shared" si="73"/>
        <v xml:space="preserve"> </v>
      </c>
      <c r="R80" s="258" t="str">
        <f t="shared" si="73"/>
        <v xml:space="preserve"> </v>
      </c>
      <c r="S80" s="258" t="str">
        <f t="shared" si="73"/>
        <v xml:space="preserve"> </v>
      </c>
      <c r="T80" s="258" t="str">
        <f t="shared" ref="T80:AG80" si="74">IF(T90="C","B"," ")</f>
        <v xml:space="preserve"> </v>
      </c>
      <c r="U80" s="258" t="str">
        <f t="shared" si="74"/>
        <v xml:space="preserve"> </v>
      </c>
      <c r="V80" s="258" t="str">
        <f t="shared" si="74"/>
        <v xml:space="preserve"> </v>
      </c>
      <c r="W80" s="258" t="str">
        <f t="shared" si="74"/>
        <v xml:space="preserve"> </v>
      </c>
      <c r="X80" s="258" t="str">
        <f t="shared" si="74"/>
        <v xml:space="preserve"> </v>
      </c>
      <c r="Y80" s="258" t="str">
        <f t="shared" si="74"/>
        <v xml:space="preserve"> </v>
      </c>
      <c r="Z80" s="258" t="str">
        <f t="shared" si="74"/>
        <v xml:space="preserve"> </v>
      </c>
      <c r="AA80" s="258" t="str">
        <f t="shared" si="74"/>
        <v xml:space="preserve"> </v>
      </c>
      <c r="AB80" s="258" t="str">
        <f t="shared" si="74"/>
        <v xml:space="preserve"> </v>
      </c>
      <c r="AC80" s="258" t="str">
        <f t="shared" si="74"/>
        <v xml:space="preserve"> </v>
      </c>
      <c r="AD80" s="258" t="str">
        <f t="shared" si="74"/>
        <v xml:space="preserve"> </v>
      </c>
      <c r="AE80" s="258" t="str">
        <f t="shared" si="74"/>
        <v xml:space="preserve"> </v>
      </c>
      <c r="AF80" s="258" t="str">
        <f t="shared" si="74"/>
        <v xml:space="preserve"> </v>
      </c>
      <c r="AG80" s="258" t="str">
        <f t="shared" si="74"/>
        <v xml:space="preserve"> </v>
      </c>
    </row>
    <row r="81" spans="1:33" ht="13.5" customHeight="1">
      <c r="A81" s="418"/>
      <c r="B81" s="275">
        <v>1</v>
      </c>
      <c r="C81" s="282" t="s">
        <v>943</v>
      </c>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row>
    <row r="82" spans="1:33">
      <c r="A82" s="418"/>
      <c r="B82" s="275">
        <v>2</v>
      </c>
      <c r="C82" s="304" t="s">
        <v>944</v>
      </c>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row>
    <row r="83" spans="1:33">
      <c r="A83" s="418"/>
      <c r="B83" s="275"/>
      <c r="C83" s="276" t="s">
        <v>945</v>
      </c>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row>
    <row r="84" spans="1:33">
      <c r="A84" s="418"/>
      <c r="B84" s="275"/>
      <c r="C84" s="276" t="s">
        <v>946</v>
      </c>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row>
    <row r="85" spans="1:33">
      <c r="A85" s="418"/>
      <c r="B85" s="275"/>
      <c r="C85" s="276" t="s">
        <v>947</v>
      </c>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row>
    <row r="86" spans="1:33" hidden="1">
      <c r="A86" s="418"/>
      <c r="B86" s="94"/>
      <c r="C86" s="277"/>
      <c r="D86" s="278" t="str">
        <f>IF(COUNTIF(D81:D85,"C")&gt;3,"A",IF(COUNTIF(D81:D85,"C")&gt;0,"P"," "))</f>
        <v xml:space="preserve"> </v>
      </c>
      <c r="E86" s="278" t="str">
        <f>IF(COUNTIF(E81:E85,"C")&gt;3,"A",IF(COUNTIF(E81:E85,"C")&gt;0,"P"," "))</f>
        <v xml:space="preserve"> </v>
      </c>
      <c r="F86" s="278" t="str">
        <f t="shared" ref="F86:S86" si="75">IF(COUNTIF(F81:F85,"C")&gt;3,"A",IF(COUNTIF(F81:F85,"C")&gt;0,"P"," "))</f>
        <v xml:space="preserve"> </v>
      </c>
      <c r="G86" s="278" t="str">
        <f t="shared" si="75"/>
        <v xml:space="preserve"> </v>
      </c>
      <c r="H86" s="278" t="str">
        <f t="shared" si="75"/>
        <v xml:space="preserve"> </v>
      </c>
      <c r="I86" s="278" t="str">
        <f t="shared" si="75"/>
        <v xml:space="preserve"> </v>
      </c>
      <c r="J86" s="278" t="str">
        <f t="shared" si="75"/>
        <v xml:space="preserve"> </v>
      </c>
      <c r="K86" s="278" t="str">
        <f t="shared" si="75"/>
        <v xml:space="preserve"> </v>
      </c>
      <c r="L86" s="278" t="str">
        <f t="shared" si="75"/>
        <v xml:space="preserve"> </v>
      </c>
      <c r="M86" s="278" t="str">
        <f t="shared" si="75"/>
        <v xml:space="preserve"> </v>
      </c>
      <c r="N86" s="278" t="str">
        <f t="shared" si="75"/>
        <v xml:space="preserve"> </v>
      </c>
      <c r="O86" s="278" t="str">
        <f t="shared" si="75"/>
        <v xml:space="preserve"> </v>
      </c>
      <c r="P86" s="278" t="str">
        <f t="shared" si="75"/>
        <v xml:space="preserve"> </v>
      </c>
      <c r="Q86" s="278" t="str">
        <f t="shared" si="75"/>
        <v xml:space="preserve"> </v>
      </c>
      <c r="R86" s="278" t="str">
        <f t="shared" si="75"/>
        <v xml:space="preserve"> </v>
      </c>
      <c r="S86" s="278" t="str">
        <f t="shared" si="75"/>
        <v xml:space="preserve"> </v>
      </c>
      <c r="T86" s="278" t="str">
        <f t="shared" ref="T86:AG86" si="76">IF(COUNTIF(T81:T85,"C")&gt;3,"A",IF(COUNTIF(T81:T85,"C")&gt;0,"P"," "))</f>
        <v xml:space="preserve"> </v>
      </c>
      <c r="U86" s="278" t="str">
        <f t="shared" si="76"/>
        <v xml:space="preserve"> </v>
      </c>
      <c r="V86" s="278" t="str">
        <f t="shared" si="76"/>
        <v xml:space="preserve"> </v>
      </c>
      <c r="W86" s="278" t="str">
        <f t="shared" si="76"/>
        <v xml:space="preserve"> </v>
      </c>
      <c r="X86" s="278" t="str">
        <f t="shared" si="76"/>
        <v xml:space="preserve"> </v>
      </c>
      <c r="Y86" s="278" t="str">
        <f t="shared" si="76"/>
        <v xml:space="preserve"> </v>
      </c>
      <c r="Z86" s="278" t="str">
        <f t="shared" si="76"/>
        <v xml:space="preserve"> </v>
      </c>
      <c r="AA86" s="278" t="str">
        <f t="shared" si="76"/>
        <v xml:space="preserve"> </v>
      </c>
      <c r="AB86" s="278" t="str">
        <f t="shared" si="76"/>
        <v xml:space="preserve"> </v>
      </c>
      <c r="AC86" s="278" t="str">
        <f t="shared" si="76"/>
        <v xml:space="preserve"> </v>
      </c>
      <c r="AD86" s="278" t="str">
        <f t="shared" si="76"/>
        <v xml:space="preserve"> </v>
      </c>
      <c r="AE86" s="278" t="str">
        <f t="shared" si="76"/>
        <v xml:space="preserve"> </v>
      </c>
      <c r="AF86" s="278" t="str">
        <f t="shared" si="76"/>
        <v xml:space="preserve"> </v>
      </c>
      <c r="AG86" s="278" t="str">
        <f t="shared" si="76"/>
        <v xml:space="preserve"> </v>
      </c>
    </row>
    <row r="87" spans="1:33">
      <c r="A87" s="418"/>
      <c r="B87" s="275">
        <v>3</v>
      </c>
      <c r="C87" s="276" t="s">
        <v>940</v>
      </c>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row>
    <row r="88" spans="1:33" s="136" customFormat="1" ht="13.5" thickBot="1">
      <c r="B88">
        <v>4</v>
      </c>
      <c r="C88" s="279" t="s">
        <v>941</v>
      </c>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row>
    <row r="89" spans="1:33" ht="13.5" hidden="1" thickBot="1">
      <c r="A89" s="418"/>
      <c r="B89"/>
      <c r="C89" s="281"/>
      <c r="D89" s="278" t="str">
        <f>IF(COUNTIF(D87:D88,"C")&gt;1,"A",IF(COUNTIF(D87:D88,"C")&gt;0,"P"," "))</f>
        <v xml:space="preserve"> </v>
      </c>
      <c r="E89" s="278" t="str">
        <f>IF(COUNTIF(E87:E88,"C")&gt;1,"A",IF(COUNTIF(E87:E88,"C")&gt;0,"P"," "))</f>
        <v xml:space="preserve"> </v>
      </c>
      <c r="F89" s="278" t="str">
        <f t="shared" ref="F89:S89" si="77">IF(COUNTIF(F87:F88,"C")&gt;1,"A",IF(COUNTIF(F87:F88,"C")&gt;0,"P"," "))</f>
        <v xml:space="preserve"> </v>
      </c>
      <c r="G89" s="278" t="str">
        <f t="shared" si="77"/>
        <v xml:space="preserve"> </v>
      </c>
      <c r="H89" s="278" t="str">
        <f t="shared" si="77"/>
        <v xml:space="preserve"> </v>
      </c>
      <c r="I89" s="278" t="str">
        <f t="shared" si="77"/>
        <v xml:space="preserve"> </v>
      </c>
      <c r="J89" s="278" t="str">
        <f t="shared" si="77"/>
        <v xml:space="preserve"> </v>
      </c>
      <c r="K89" s="278" t="str">
        <f t="shared" si="77"/>
        <v xml:space="preserve"> </v>
      </c>
      <c r="L89" s="278" t="str">
        <f t="shared" si="77"/>
        <v xml:space="preserve"> </v>
      </c>
      <c r="M89" s="278" t="str">
        <f t="shared" si="77"/>
        <v xml:space="preserve"> </v>
      </c>
      <c r="N89" s="278" t="str">
        <f t="shared" si="77"/>
        <v xml:space="preserve"> </v>
      </c>
      <c r="O89" s="278" t="str">
        <f t="shared" si="77"/>
        <v xml:space="preserve"> </v>
      </c>
      <c r="P89" s="278" t="str">
        <f t="shared" si="77"/>
        <v xml:space="preserve"> </v>
      </c>
      <c r="Q89" s="278" t="str">
        <f t="shared" si="77"/>
        <v xml:space="preserve"> </v>
      </c>
      <c r="R89" s="278" t="str">
        <f t="shared" si="77"/>
        <v xml:space="preserve"> </v>
      </c>
      <c r="S89" s="278" t="str">
        <f t="shared" si="77"/>
        <v xml:space="preserve"> </v>
      </c>
      <c r="T89" s="278" t="str">
        <f t="shared" ref="T89:AG89" si="78">IF(COUNTIF(T87:T88,"C")&gt;1,"A",IF(COUNTIF(T87:T88,"C")&gt;0,"P"," "))</f>
        <v xml:space="preserve"> </v>
      </c>
      <c r="U89" s="278" t="str">
        <f t="shared" si="78"/>
        <v xml:space="preserve"> </v>
      </c>
      <c r="V89" s="278" t="str">
        <f t="shared" si="78"/>
        <v xml:space="preserve"> </v>
      </c>
      <c r="W89" s="278" t="str">
        <f t="shared" si="78"/>
        <v xml:space="preserve"> </v>
      </c>
      <c r="X89" s="278" t="str">
        <f t="shared" si="78"/>
        <v xml:space="preserve"> </v>
      </c>
      <c r="Y89" s="278" t="str">
        <f t="shared" si="78"/>
        <v xml:space="preserve"> </v>
      </c>
      <c r="Z89" s="278" t="str">
        <f t="shared" si="78"/>
        <v xml:space="preserve"> </v>
      </c>
      <c r="AA89" s="278" t="str">
        <f t="shared" si="78"/>
        <v xml:space="preserve"> </v>
      </c>
      <c r="AB89" s="278" t="str">
        <f t="shared" si="78"/>
        <v xml:space="preserve"> </v>
      </c>
      <c r="AC89" s="278" t="str">
        <f t="shared" si="78"/>
        <v xml:space="preserve"> </v>
      </c>
      <c r="AD89" s="278" t="str">
        <f t="shared" si="78"/>
        <v xml:space="preserve"> </v>
      </c>
      <c r="AE89" s="278" t="str">
        <f t="shared" si="78"/>
        <v xml:space="preserve"> </v>
      </c>
      <c r="AF89" s="278" t="str">
        <f t="shared" si="78"/>
        <v xml:space="preserve"> </v>
      </c>
      <c r="AG89" s="278" t="str">
        <f t="shared" si="78"/>
        <v xml:space="preserve"> </v>
      </c>
    </row>
    <row r="90" spans="1:33" ht="13.5" thickBot="1">
      <c r="A90" s="239"/>
      <c r="B90" s="418"/>
      <c r="C90" s="423" t="s">
        <v>117</v>
      </c>
      <c r="D90" s="155" t="str">
        <f>IF(COUNTIF(D86:D89,"A")&gt;1,"C",IF(COUNTIF(D86:D89,"P")&gt;0,"P",IF(COUNTIF(D86:D89,"A")&gt;0,"P"," ")))</f>
        <v xml:space="preserve"> </v>
      </c>
      <c r="E90" s="155" t="str">
        <f>IF(COUNTIF(E86:E89,"A")&gt;1,"C",IF(COUNTIF(E86:E89,"P")&gt;0,"P",IF(COUNTIF(E86:E89,"A")&gt;0,"P"," ")))</f>
        <v xml:space="preserve"> </v>
      </c>
      <c r="F90" s="155" t="str">
        <f t="shared" ref="F90:S90" si="79">IF(COUNTIF(F86:F89,"A")&gt;1,"C",IF(COUNTIF(F86:F89,"P")&gt;0,"P",IF(COUNTIF(F86:F89,"A")&gt;0,"P"," ")))</f>
        <v xml:space="preserve"> </v>
      </c>
      <c r="G90" s="155" t="str">
        <f t="shared" si="79"/>
        <v xml:space="preserve"> </v>
      </c>
      <c r="H90" s="155" t="str">
        <f t="shared" si="79"/>
        <v xml:space="preserve"> </v>
      </c>
      <c r="I90" s="155" t="str">
        <f t="shared" si="79"/>
        <v xml:space="preserve"> </v>
      </c>
      <c r="J90" s="155" t="str">
        <f t="shared" si="79"/>
        <v xml:space="preserve"> </v>
      </c>
      <c r="K90" s="155" t="str">
        <f t="shared" si="79"/>
        <v xml:space="preserve"> </v>
      </c>
      <c r="L90" s="155" t="str">
        <f t="shared" si="79"/>
        <v xml:space="preserve"> </v>
      </c>
      <c r="M90" s="155" t="str">
        <f t="shared" si="79"/>
        <v xml:space="preserve"> </v>
      </c>
      <c r="N90" s="155" t="str">
        <f t="shared" si="79"/>
        <v xml:space="preserve"> </v>
      </c>
      <c r="O90" s="155" t="str">
        <f t="shared" si="79"/>
        <v xml:space="preserve"> </v>
      </c>
      <c r="P90" s="155" t="str">
        <f t="shared" si="79"/>
        <v xml:space="preserve"> </v>
      </c>
      <c r="Q90" s="155" t="str">
        <f t="shared" si="79"/>
        <v xml:space="preserve"> </v>
      </c>
      <c r="R90" s="155" t="str">
        <f t="shared" si="79"/>
        <v xml:space="preserve"> </v>
      </c>
      <c r="S90" s="155" t="str">
        <f t="shared" si="79"/>
        <v xml:space="preserve"> </v>
      </c>
      <c r="T90" s="155" t="str">
        <f t="shared" ref="T90:AG90" si="80">IF(COUNTIF(T86:T89,"A")&gt;1,"C",IF(COUNTIF(T86:T89,"P")&gt;0,"P",IF(COUNTIF(T86:T89,"A")&gt;0,"P"," ")))</f>
        <v xml:space="preserve"> </v>
      </c>
      <c r="U90" s="155" t="str">
        <f t="shared" si="80"/>
        <v xml:space="preserve"> </v>
      </c>
      <c r="V90" s="155" t="str">
        <f t="shared" si="80"/>
        <v xml:space="preserve"> </v>
      </c>
      <c r="W90" s="155" t="str">
        <f t="shared" si="80"/>
        <v xml:space="preserve"> </v>
      </c>
      <c r="X90" s="155" t="str">
        <f t="shared" si="80"/>
        <v xml:space="preserve"> </v>
      </c>
      <c r="Y90" s="155" t="str">
        <f t="shared" si="80"/>
        <v xml:space="preserve"> </v>
      </c>
      <c r="Z90" s="155" t="str">
        <f t="shared" si="80"/>
        <v xml:space="preserve"> </v>
      </c>
      <c r="AA90" s="155" t="str">
        <f t="shared" si="80"/>
        <v xml:space="preserve"> </v>
      </c>
      <c r="AB90" s="155" t="str">
        <f t="shared" si="80"/>
        <v xml:space="preserve"> </v>
      </c>
      <c r="AC90" s="155" t="str">
        <f t="shared" si="80"/>
        <v xml:space="preserve"> </v>
      </c>
      <c r="AD90" s="155" t="str">
        <f t="shared" si="80"/>
        <v xml:space="preserve"> </v>
      </c>
      <c r="AE90" s="155" t="str">
        <f t="shared" si="80"/>
        <v xml:space="preserve"> </v>
      </c>
      <c r="AF90" s="155" t="str">
        <f t="shared" si="80"/>
        <v xml:space="preserve"> </v>
      </c>
      <c r="AG90" s="155" t="str">
        <f t="shared" si="80"/>
        <v xml:space="preserve"> </v>
      </c>
    </row>
    <row r="91" spans="1:33">
      <c r="A91" s="418"/>
      <c r="B91" s="418"/>
      <c r="C91" s="31" t="s">
        <v>948</v>
      </c>
      <c r="D91" s="258" t="str">
        <f>IF(D101="C","B"," ")</f>
        <v xml:space="preserve"> </v>
      </c>
      <c r="E91" s="258" t="str">
        <f>IF(E101="C","B"," ")</f>
        <v xml:space="preserve"> </v>
      </c>
      <c r="F91" s="258" t="str">
        <f t="shared" ref="F91:S91" si="81">IF(F101="C","B"," ")</f>
        <v xml:space="preserve"> </v>
      </c>
      <c r="G91" s="258" t="str">
        <f t="shared" si="81"/>
        <v xml:space="preserve"> </v>
      </c>
      <c r="H91" s="258" t="str">
        <f t="shared" si="81"/>
        <v xml:space="preserve"> </v>
      </c>
      <c r="I91" s="258" t="str">
        <f t="shared" si="81"/>
        <v xml:space="preserve"> </v>
      </c>
      <c r="J91" s="258" t="str">
        <f t="shared" si="81"/>
        <v xml:space="preserve"> </v>
      </c>
      <c r="K91" s="258" t="str">
        <f t="shared" si="81"/>
        <v xml:space="preserve"> </v>
      </c>
      <c r="L91" s="258" t="str">
        <f t="shared" si="81"/>
        <v xml:space="preserve"> </v>
      </c>
      <c r="M91" s="258" t="str">
        <f t="shared" si="81"/>
        <v xml:space="preserve"> </v>
      </c>
      <c r="N91" s="258" t="str">
        <f t="shared" si="81"/>
        <v xml:space="preserve"> </v>
      </c>
      <c r="O91" s="258" t="str">
        <f t="shared" si="81"/>
        <v xml:space="preserve"> </v>
      </c>
      <c r="P91" s="258" t="str">
        <f t="shared" si="81"/>
        <v xml:space="preserve"> </v>
      </c>
      <c r="Q91" s="258" t="str">
        <f t="shared" si="81"/>
        <v xml:space="preserve"> </v>
      </c>
      <c r="R91" s="258" t="str">
        <f t="shared" si="81"/>
        <v xml:space="preserve"> </v>
      </c>
      <c r="S91" s="258" t="str">
        <f t="shared" si="81"/>
        <v xml:space="preserve"> </v>
      </c>
      <c r="T91" s="258" t="str">
        <f t="shared" ref="T91:AB91" si="82">IF(T101="C","B"," ")</f>
        <v xml:space="preserve"> </v>
      </c>
      <c r="U91" s="258" t="str">
        <f t="shared" si="82"/>
        <v xml:space="preserve"> </v>
      </c>
      <c r="V91" s="258" t="str">
        <f t="shared" si="82"/>
        <v xml:space="preserve"> </v>
      </c>
      <c r="W91" s="258" t="str">
        <f t="shared" si="82"/>
        <v xml:space="preserve"> </v>
      </c>
      <c r="X91" s="258" t="str">
        <f t="shared" si="82"/>
        <v xml:space="preserve"> </v>
      </c>
      <c r="Y91" s="258" t="str">
        <f t="shared" si="82"/>
        <v xml:space="preserve"> </v>
      </c>
      <c r="Z91" s="258" t="str">
        <f t="shared" si="82"/>
        <v xml:space="preserve"> </v>
      </c>
      <c r="AA91" s="258" t="str">
        <f t="shared" si="82"/>
        <v xml:space="preserve"> </v>
      </c>
      <c r="AB91" s="258" t="str">
        <f t="shared" si="82"/>
        <v xml:space="preserve"> </v>
      </c>
      <c r="AC91" s="258" t="str">
        <f>IF(AC101="C","B"," ")</f>
        <v xml:space="preserve"> </v>
      </c>
      <c r="AD91" s="258" t="str">
        <f>IF(AD101="C","B"," ")</f>
        <v xml:space="preserve"> </v>
      </c>
      <c r="AE91" s="258" t="str">
        <f>IF(AE101="C","B"," ")</f>
        <v xml:space="preserve"> </v>
      </c>
      <c r="AF91" s="258" t="str">
        <f>IF(AF101="C","B"," ")</f>
        <v xml:space="preserve"> </v>
      </c>
      <c r="AG91" s="258" t="str">
        <f>IF(AG101="C","B"," ")</f>
        <v xml:space="preserve"> </v>
      </c>
    </row>
    <row r="92" spans="1:33">
      <c r="A92" s="418"/>
      <c r="B92" s="275">
        <v>1</v>
      </c>
      <c r="C92" s="276" t="s">
        <v>949</v>
      </c>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row>
    <row r="93" spans="1:33">
      <c r="A93" s="418"/>
      <c r="B93" s="275">
        <v>2</v>
      </c>
      <c r="C93" s="304" t="s">
        <v>950</v>
      </c>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row>
    <row r="94" spans="1:33">
      <c r="A94" s="418"/>
      <c r="B94" s="275"/>
      <c r="C94" s="276" t="s">
        <v>951</v>
      </c>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row>
    <row r="95" spans="1:33">
      <c r="A95" s="418"/>
      <c r="B95" s="275"/>
      <c r="C95" s="276" t="s">
        <v>952</v>
      </c>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row>
    <row r="96" spans="1:33">
      <c r="A96" s="418"/>
      <c r="B96" s="275"/>
      <c r="C96" s="276" t="s">
        <v>953</v>
      </c>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row>
    <row r="97" spans="1:33" hidden="1">
      <c r="A97" s="418"/>
      <c r="B97" s="94"/>
      <c r="C97" s="277"/>
      <c r="D97" s="278" t="str">
        <f>IF(COUNTIF(D92:D96,"C")&gt;3,"A",IF(COUNTIF(D92:D96,"C")&gt;0,"P"," "))</f>
        <v xml:space="preserve"> </v>
      </c>
      <c r="E97" s="278" t="str">
        <f>IF(COUNTIF(E92:E96,"C")&gt;3,"A",IF(COUNTIF(E92:E96,"C")&gt;0,"P"," "))</f>
        <v xml:space="preserve"> </v>
      </c>
      <c r="F97" s="278" t="str">
        <f t="shared" ref="F97:S97" si="83">IF(COUNTIF(F92:F96,"C")&gt;3,"A",IF(COUNTIF(F92:F96,"C")&gt;0,"P"," "))</f>
        <v xml:space="preserve"> </v>
      </c>
      <c r="G97" s="278" t="str">
        <f t="shared" si="83"/>
        <v xml:space="preserve"> </v>
      </c>
      <c r="H97" s="278" t="str">
        <f t="shared" si="83"/>
        <v xml:space="preserve"> </v>
      </c>
      <c r="I97" s="278" t="str">
        <f t="shared" si="83"/>
        <v xml:space="preserve"> </v>
      </c>
      <c r="J97" s="278" t="str">
        <f t="shared" si="83"/>
        <v xml:space="preserve"> </v>
      </c>
      <c r="K97" s="278" t="str">
        <f t="shared" si="83"/>
        <v xml:space="preserve"> </v>
      </c>
      <c r="L97" s="278" t="str">
        <f t="shared" si="83"/>
        <v xml:space="preserve"> </v>
      </c>
      <c r="M97" s="278" t="str">
        <f t="shared" si="83"/>
        <v xml:space="preserve"> </v>
      </c>
      <c r="N97" s="278" t="str">
        <f t="shared" si="83"/>
        <v xml:space="preserve"> </v>
      </c>
      <c r="O97" s="278" t="str">
        <f t="shared" si="83"/>
        <v xml:space="preserve"> </v>
      </c>
      <c r="P97" s="278" t="str">
        <f t="shared" si="83"/>
        <v xml:space="preserve"> </v>
      </c>
      <c r="Q97" s="278" t="str">
        <f t="shared" si="83"/>
        <v xml:space="preserve"> </v>
      </c>
      <c r="R97" s="278" t="str">
        <f t="shared" si="83"/>
        <v xml:space="preserve"> </v>
      </c>
      <c r="S97" s="278" t="str">
        <f t="shared" si="83"/>
        <v xml:space="preserve"> </v>
      </c>
      <c r="T97" s="278" t="str">
        <f t="shared" ref="T97:AG97" si="84">IF(COUNTIF(T92:T96,"C")&gt;3,"A",IF(COUNTIF(T92:T96,"C")&gt;0,"P"," "))</f>
        <v xml:space="preserve"> </v>
      </c>
      <c r="U97" s="278" t="str">
        <f t="shared" si="84"/>
        <v xml:space="preserve"> </v>
      </c>
      <c r="V97" s="278" t="str">
        <f t="shared" si="84"/>
        <v xml:space="preserve"> </v>
      </c>
      <c r="W97" s="278" t="str">
        <f t="shared" si="84"/>
        <v xml:space="preserve"> </v>
      </c>
      <c r="X97" s="278" t="str">
        <f t="shared" si="84"/>
        <v xml:space="preserve"> </v>
      </c>
      <c r="Y97" s="278" t="str">
        <f t="shared" si="84"/>
        <v xml:space="preserve"> </v>
      </c>
      <c r="Z97" s="278" t="str">
        <f t="shared" si="84"/>
        <v xml:space="preserve"> </v>
      </c>
      <c r="AA97" s="278" t="str">
        <f t="shared" si="84"/>
        <v xml:space="preserve"> </v>
      </c>
      <c r="AB97" s="278" t="str">
        <f t="shared" si="84"/>
        <v xml:space="preserve"> </v>
      </c>
      <c r="AC97" s="278" t="str">
        <f t="shared" si="84"/>
        <v xml:space="preserve"> </v>
      </c>
      <c r="AD97" s="278" t="str">
        <f t="shared" si="84"/>
        <v xml:space="preserve"> </v>
      </c>
      <c r="AE97" s="278" t="str">
        <f t="shared" si="84"/>
        <v xml:space="preserve"> </v>
      </c>
      <c r="AF97" s="278" t="str">
        <f t="shared" si="84"/>
        <v xml:space="preserve"> </v>
      </c>
      <c r="AG97" s="278" t="str">
        <f t="shared" si="84"/>
        <v xml:space="preserve"> </v>
      </c>
    </row>
    <row r="98" spans="1:33">
      <c r="A98" s="418"/>
      <c r="B98" s="275">
        <v>3</v>
      </c>
      <c r="C98" s="276" t="s">
        <v>940</v>
      </c>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row>
    <row r="99" spans="1:33" ht="13.5" thickBot="1">
      <c r="A99" s="418"/>
      <c r="B99">
        <v>4</v>
      </c>
      <c r="C99" s="279" t="s">
        <v>941</v>
      </c>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row>
    <row r="100" spans="1:33" ht="13.5" hidden="1" thickBot="1">
      <c r="A100" s="418"/>
      <c r="B100"/>
      <c r="C100" s="281"/>
      <c r="D100" s="278" t="str">
        <f>IF(COUNTIF(D98:D99,"C")&gt;1,"A",IF(COUNTIF(D98:D99,"C")&gt;0,"P"," "))</f>
        <v xml:space="preserve"> </v>
      </c>
      <c r="E100" s="278" t="str">
        <f>IF(COUNTIF(E98:E99,"C")&gt;1,"A",IF(COUNTIF(E98:E99,"C")&gt;0,"P"," "))</f>
        <v xml:space="preserve"> </v>
      </c>
      <c r="F100" s="278" t="str">
        <f t="shared" ref="F100:S100" si="85">IF(COUNTIF(F98:F99,"C")&gt;1,"A",IF(COUNTIF(F98:F99,"C")&gt;0,"P"," "))</f>
        <v xml:space="preserve"> </v>
      </c>
      <c r="G100" s="278" t="str">
        <f t="shared" si="85"/>
        <v xml:space="preserve"> </v>
      </c>
      <c r="H100" s="278" t="str">
        <f t="shared" si="85"/>
        <v xml:space="preserve"> </v>
      </c>
      <c r="I100" s="278" t="str">
        <f t="shared" si="85"/>
        <v xml:space="preserve"> </v>
      </c>
      <c r="J100" s="278" t="str">
        <f t="shared" si="85"/>
        <v xml:space="preserve"> </v>
      </c>
      <c r="K100" s="278" t="str">
        <f t="shared" si="85"/>
        <v xml:space="preserve"> </v>
      </c>
      <c r="L100" s="278" t="str">
        <f t="shared" si="85"/>
        <v xml:space="preserve"> </v>
      </c>
      <c r="M100" s="278" t="str">
        <f t="shared" si="85"/>
        <v xml:space="preserve"> </v>
      </c>
      <c r="N100" s="278" t="str">
        <f t="shared" si="85"/>
        <v xml:space="preserve"> </v>
      </c>
      <c r="O100" s="278" t="str">
        <f t="shared" si="85"/>
        <v xml:space="preserve"> </v>
      </c>
      <c r="P100" s="278" t="str">
        <f t="shared" si="85"/>
        <v xml:space="preserve"> </v>
      </c>
      <c r="Q100" s="278" t="str">
        <f t="shared" si="85"/>
        <v xml:space="preserve"> </v>
      </c>
      <c r="R100" s="278" t="str">
        <f t="shared" si="85"/>
        <v xml:space="preserve"> </v>
      </c>
      <c r="S100" s="278" t="str">
        <f t="shared" si="85"/>
        <v xml:space="preserve"> </v>
      </c>
      <c r="T100" s="278" t="str">
        <f t="shared" ref="T100:AG100" si="86">IF(COUNTIF(T98:T99,"C")&gt;1,"A",IF(COUNTIF(T98:T99,"C")&gt;0,"P"," "))</f>
        <v xml:space="preserve"> </v>
      </c>
      <c r="U100" s="278" t="str">
        <f t="shared" si="86"/>
        <v xml:space="preserve"> </v>
      </c>
      <c r="V100" s="278" t="str">
        <f t="shared" si="86"/>
        <v xml:space="preserve"> </v>
      </c>
      <c r="W100" s="278" t="str">
        <f t="shared" si="86"/>
        <v xml:space="preserve"> </v>
      </c>
      <c r="X100" s="278" t="str">
        <f t="shared" si="86"/>
        <v xml:space="preserve"> </v>
      </c>
      <c r="Y100" s="278" t="str">
        <f t="shared" si="86"/>
        <v xml:space="preserve"> </v>
      </c>
      <c r="Z100" s="278" t="str">
        <f t="shared" si="86"/>
        <v xml:space="preserve"> </v>
      </c>
      <c r="AA100" s="278" t="str">
        <f t="shared" si="86"/>
        <v xml:space="preserve"> </v>
      </c>
      <c r="AB100" s="278" t="str">
        <f t="shared" si="86"/>
        <v xml:space="preserve"> </v>
      </c>
      <c r="AC100" s="278" t="str">
        <f t="shared" si="86"/>
        <v xml:space="preserve"> </v>
      </c>
      <c r="AD100" s="278" t="str">
        <f t="shared" si="86"/>
        <v xml:space="preserve"> </v>
      </c>
      <c r="AE100" s="278" t="str">
        <f t="shared" si="86"/>
        <v xml:space="preserve"> </v>
      </c>
      <c r="AF100" s="278" t="str">
        <f t="shared" si="86"/>
        <v xml:space="preserve"> </v>
      </c>
      <c r="AG100" s="278" t="str">
        <f t="shared" si="86"/>
        <v xml:space="preserve"> </v>
      </c>
    </row>
    <row r="101" spans="1:33" ht="13.5" thickBot="1">
      <c r="A101" s="239"/>
      <c r="B101" s="418"/>
      <c r="C101" s="423" t="s">
        <v>117</v>
      </c>
      <c r="D101" s="155" t="str">
        <f>IF(COUNTIF(D97:D100,"A")&gt;1,"C",IF(COUNTIF(D97:D100,"P")&gt;0,"P",IF(COUNTIF(D97:D100,"A")&gt;0,"P"," ")))</f>
        <v xml:space="preserve"> </v>
      </c>
      <c r="E101" s="155" t="str">
        <f>IF(COUNTIF(E97:E100,"A")&gt;1,"C",IF(COUNTIF(E97:E100,"P")&gt;0,"P",IF(COUNTIF(E97:E100,"A")&gt;0,"P"," ")))</f>
        <v xml:space="preserve"> </v>
      </c>
      <c r="F101" s="155" t="str">
        <f t="shared" ref="F101:S101" si="87">IF(COUNTIF(F97:F100,"A")&gt;1,"C",IF(COUNTIF(F97:F100,"P")&gt;0,"P",IF(COUNTIF(F97:F100,"A")&gt;0,"P"," ")))</f>
        <v xml:space="preserve"> </v>
      </c>
      <c r="G101" s="155" t="str">
        <f t="shared" si="87"/>
        <v xml:space="preserve"> </v>
      </c>
      <c r="H101" s="155" t="str">
        <f t="shared" si="87"/>
        <v xml:space="preserve"> </v>
      </c>
      <c r="I101" s="155" t="str">
        <f t="shared" si="87"/>
        <v xml:space="preserve"> </v>
      </c>
      <c r="J101" s="155" t="str">
        <f t="shared" si="87"/>
        <v xml:space="preserve"> </v>
      </c>
      <c r="K101" s="155" t="str">
        <f t="shared" si="87"/>
        <v xml:space="preserve"> </v>
      </c>
      <c r="L101" s="155" t="str">
        <f t="shared" si="87"/>
        <v xml:space="preserve"> </v>
      </c>
      <c r="M101" s="155" t="str">
        <f t="shared" si="87"/>
        <v xml:space="preserve"> </v>
      </c>
      <c r="N101" s="155" t="str">
        <f t="shared" si="87"/>
        <v xml:space="preserve"> </v>
      </c>
      <c r="O101" s="155" t="str">
        <f t="shared" si="87"/>
        <v xml:space="preserve"> </v>
      </c>
      <c r="P101" s="155" t="str">
        <f t="shared" si="87"/>
        <v xml:space="preserve"> </v>
      </c>
      <c r="Q101" s="155" t="str">
        <f t="shared" si="87"/>
        <v xml:space="preserve"> </v>
      </c>
      <c r="R101" s="155" t="str">
        <f t="shared" si="87"/>
        <v xml:space="preserve"> </v>
      </c>
      <c r="S101" s="155" t="str">
        <f t="shared" si="87"/>
        <v xml:space="preserve"> </v>
      </c>
      <c r="T101" s="155" t="str">
        <f t="shared" ref="T101:AG101" si="88">IF(COUNTIF(T97:T100,"A")&gt;1,"C",IF(COUNTIF(T97:T100,"P")&gt;0,"P",IF(COUNTIF(T97:T100,"A")&gt;0,"P"," ")))</f>
        <v xml:space="preserve"> </v>
      </c>
      <c r="U101" s="155" t="str">
        <f t="shared" si="88"/>
        <v xml:space="preserve"> </v>
      </c>
      <c r="V101" s="155" t="str">
        <f t="shared" si="88"/>
        <v xml:space="preserve"> </v>
      </c>
      <c r="W101" s="155" t="str">
        <f t="shared" si="88"/>
        <v xml:space="preserve"> </v>
      </c>
      <c r="X101" s="155" t="str">
        <f t="shared" si="88"/>
        <v xml:space="preserve"> </v>
      </c>
      <c r="Y101" s="155" t="str">
        <f t="shared" si="88"/>
        <v xml:space="preserve"> </v>
      </c>
      <c r="Z101" s="155" t="str">
        <f t="shared" si="88"/>
        <v xml:space="preserve"> </v>
      </c>
      <c r="AA101" s="155" t="str">
        <f t="shared" si="88"/>
        <v xml:space="preserve"> </v>
      </c>
      <c r="AB101" s="155" t="str">
        <f t="shared" si="88"/>
        <v xml:space="preserve"> </v>
      </c>
      <c r="AC101" s="155" t="str">
        <f t="shared" si="88"/>
        <v xml:space="preserve"> </v>
      </c>
      <c r="AD101" s="155" t="str">
        <f t="shared" si="88"/>
        <v xml:space="preserve"> </v>
      </c>
      <c r="AE101" s="155" t="str">
        <f t="shared" si="88"/>
        <v xml:space="preserve"> </v>
      </c>
      <c r="AF101" s="155" t="str">
        <f t="shared" si="88"/>
        <v xml:space="preserve"> </v>
      </c>
      <c r="AG101" s="155" t="str">
        <f t="shared" si="88"/>
        <v xml:space="preserve"> </v>
      </c>
    </row>
  </sheetData>
  <sheetProtection algorithmName="SHA-512" hashValue="aftJjIR0uPcZi/WH+z7tz6WePgaOYuJty1nPv4Y/cULVkbg21TQL7IEJeVQL4DqtKU81VVMlwzX1mj22apfBIg==" saltValue="CuYdj2UsJLcI52wAaAtYig==" spinCount="100000" sheet="1" objects="1" scenarios="1" selectLockedCells="1"/>
  <mergeCells count="39">
    <mergeCell ref="S1:S4"/>
    <mergeCell ref="E1:E4"/>
    <mergeCell ref="N1:N4"/>
    <mergeCell ref="O1:O4"/>
    <mergeCell ref="P1:P4"/>
    <mergeCell ref="Q1:Q4"/>
    <mergeCell ref="R1:R4"/>
    <mergeCell ref="A68:AG68"/>
    <mergeCell ref="V1:V4"/>
    <mergeCell ref="T1:T4"/>
    <mergeCell ref="W1:W4"/>
    <mergeCell ref="X1:X4"/>
    <mergeCell ref="A45:AG45"/>
    <mergeCell ref="A28:AG28"/>
    <mergeCell ref="U1:U4"/>
    <mergeCell ref="A6:AG6"/>
    <mergeCell ref="AB1:AB4"/>
    <mergeCell ref="A44:AG44"/>
    <mergeCell ref="A27:AG27"/>
    <mergeCell ref="AA1:AA4"/>
    <mergeCell ref="A5:AG5"/>
    <mergeCell ref="AC1:AC4"/>
    <mergeCell ref="AD1:AD4"/>
    <mergeCell ref="AE1:AE4"/>
    <mergeCell ref="AF1:AF4"/>
    <mergeCell ref="AG1:AG4"/>
    <mergeCell ref="Y1:Y4"/>
    <mergeCell ref="A3:C3"/>
    <mergeCell ref="A4:C4"/>
    <mergeCell ref="D1:D4"/>
    <mergeCell ref="Z1:Z4"/>
    <mergeCell ref="F1:F4"/>
    <mergeCell ref="G1:G4"/>
    <mergeCell ref="H1:H4"/>
    <mergeCell ref="I1:I4"/>
    <mergeCell ref="J1:J4"/>
    <mergeCell ref="K1:K4"/>
    <mergeCell ref="L1:L4"/>
    <mergeCell ref="M1:M4"/>
  </mergeCells>
  <phoneticPr fontId="6" type="noConversion"/>
  <conditionalFormatting sqref="D8:AG10 D13:AG15 D18:AG20 D23:AG23 D30:AG31 D34:AG34 D37:AG37 D40:AG40 D47:AG47 D50:AG50 D53:AG53 D56:AG56 D61:AG65 D70:AG77 D81:AG88 D92:AG99">
    <cfRule type="containsText" dxfId="206" priority="2" operator="containsText" text="C">
      <formula>NOT(ISERROR(SEARCH("C",D8)))</formula>
    </cfRule>
  </conditionalFormatting>
  <conditionalFormatting sqref="D101:AG101 D90:AG90 D79:AG79 D57:AG57 D54:AG54 D51:AG51 D48:AG48 D41:AG41 D38:AG38 D35:AG35 D32:AG32 D24:AG24 D21:AG21 D16:AG16 D11:AG11 D66:AG66">
    <cfRule type="containsText" dxfId="205" priority="1" operator="containsText" text="C">
      <formula>NOT(ISERROR(SEARCH("C",D11)))</formula>
    </cfRule>
  </conditionalFormatting>
  <pageMargins left="0.75" right="0.75" top="1" bottom="0.5" header="0.5" footer="0.25"/>
  <pageSetup scale="84" orientation="portrait" r:id="rId1"/>
  <headerFooter alignWithMargins="0">
    <oddHeader>&amp;C&amp;"Arial,Bold"&amp;14BrownieTrax&amp;12
Journey Awards - &amp;D</oddHeader>
    <oddFooter>&amp;CPage &amp;P</oddFooter>
  </headerFooter>
  <rowBreaks count="1" manualBreakCount="1">
    <brk id="5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tint="-0.499984740745262"/>
  </sheetPr>
  <dimension ref="A1:AO243"/>
  <sheetViews>
    <sheetView showGridLines="0" zoomScaleNormal="100" workbookViewId="0">
      <pane ySplit="4" topLeftCell="A5" activePane="bottomLeft" state="frozen"/>
      <selection pane="bottomLeft" activeCell="B6" sqref="B6:C6"/>
    </sheetView>
  </sheetViews>
  <sheetFormatPr defaultColWidth="9.140625" defaultRowHeight="12.75"/>
  <cols>
    <col min="1" max="1" width="14.7109375" style="74" customWidth="1"/>
    <col min="2" max="2" width="2.7109375" style="57" customWidth="1"/>
    <col min="3" max="3" width="32.7109375" style="57" customWidth="1"/>
    <col min="4" max="33" width="3.28515625" style="75" customWidth="1"/>
    <col min="34" max="41" width="8.85546875" style="57" customWidth="1"/>
    <col min="42" max="16384" width="9.140625" style="57"/>
  </cols>
  <sheetData>
    <row r="1" spans="1:41" ht="12.75" customHeight="1">
      <c r="A1" s="73"/>
      <c r="B1" s="230" t="s">
        <v>954</v>
      </c>
      <c r="C1" s="433">
        <f>Instructions!E4</f>
        <v>0</v>
      </c>
      <c r="D1" s="547" t="str">
        <f ca="1">Brownie_1!$U$1</f>
        <v>Brownie_1</v>
      </c>
      <c r="E1" s="547" t="str">
        <f ca="1">Brownie_2!$U$1</f>
        <v>Brownie_2</v>
      </c>
      <c r="F1" s="547" t="str">
        <f ca="1">Brownie_3!$U$1</f>
        <v>Brownie_3</v>
      </c>
      <c r="G1" s="547" t="str">
        <f ca="1">Brownie_4!$U$1</f>
        <v>Brownie_4</v>
      </c>
      <c r="H1" s="547" t="str">
        <f ca="1">Brownie_5!$U$1</f>
        <v>Brownie_5</v>
      </c>
      <c r="I1" s="547" t="str">
        <f ca="1">Brownie_6!$U$1</f>
        <v>Brownie_6</v>
      </c>
      <c r="J1" s="547" t="str">
        <f ca="1">Brownie_7!$U$1</f>
        <v>Brownie_7</v>
      </c>
      <c r="K1" s="547" t="str">
        <f ca="1">Brownie_8!$U$1</f>
        <v>Brownie_8</v>
      </c>
      <c r="L1" s="547" t="str">
        <f ca="1">Brownie_9!$U$1</f>
        <v>Brownie_9</v>
      </c>
      <c r="M1" s="547" t="str">
        <f ca="1">Brownie_10!$U$1</f>
        <v>Brownie_10</v>
      </c>
      <c r="N1" s="547" t="str">
        <f ca="1">Brownie_11!$U$1</f>
        <v>Brownie_11</v>
      </c>
      <c r="O1" s="547" t="str">
        <f ca="1">Brownie_12!$U$1</f>
        <v>Brownie_12</v>
      </c>
      <c r="P1" s="547" t="str">
        <f ca="1">Brownie_13!$U$1</f>
        <v>Brownie_13</v>
      </c>
      <c r="Q1" s="547" t="str">
        <f ca="1">Brownie_14!$U$1</f>
        <v>Brownie_14</v>
      </c>
      <c r="R1" s="547" t="str">
        <f ca="1">Brownie_15!$U$1</f>
        <v>Brownie_15</v>
      </c>
      <c r="S1" s="547" t="str">
        <f ca="1">Brownie_16!$U$1</f>
        <v>Brownie_16</v>
      </c>
      <c r="T1" s="547" t="str">
        <f ca="1">Brownie_17!$U$1</f>
        <v>Brownie_17</v>
      </c>
      <c r="U1" s="547" t="str">
        <f ca="1">Brownie_18!$U$1</f>
        <v>Brownie_18</v>
      </c>
      <c r="V1" s="547" t="str">
        <f ca="1">Brownie_19!$U$1</f>
        <v>Brownie_19</v>
      </c>
      <c r="W1" s="547" t="str">
        <f ca="1">Brownie_20!$U$1</f>
        <v>Brownie_20</v>
      </c>
      <c r="X1" s="547" t="str">
        <f ca="1">Brownie_21!$U$1</f>
        <v>Brownie_21</v>
      </c>
      <c r="Y1" s="547" t="str">
        <f ca="1">Brownie_22!$U$1</f>
        <v>Brownie_22</v>
      </c>
      <c r="Z1" s="547" t="str">
        <f ca="1">Brownie_23!$U$1</f>
        <v>Brownie_23</v>
      </c>
      <c r="AA1" s="547" t="str">
        <f ca="1">Brownie_24!$U$1</f>
        <v>Brownie_24</v>
      </c>
      <c r="AB1" s="547" t="str">
        <f ca="1">Brownie_25!$U$1</f>
        <v>Brownie_25</v>
      </c>
      <c r="AC1" s="547" t="str">
        <f ca="1">Brownie_26!$U$1</f>
        <v>Brownie_26</v>
      </c>
      <c r="AD1" s="547" t="str">
        <f ca="1">Brownie_27!$U$1</f>
        <v>Brownie_27</v>
      </c>
      <c r="AE1" s="547" t="str">
        <f ca="1">Brownie_28!$U$1</f>
        <v>Brownie_28</v>
      </c>
      <c r="AF1" s="547" t="str">
        <f ca="1">Brownie_29!$U$1</f>
        <v>Brownie_29</v>
      </c>
      <c r="AG1" s="547" t="str">
        <f ca="1">Brownie_30!$U$1</f>
        <v>Brownie_30</v>
      </c>
      <c r="AH1" s="189"/>
      <c r="AI1" s="189"/>
      <c r="AJ1" s="189"/>
      <c r="AK1" s="189"/>
      <c r="AL1" s="189"/>
      <c r="AM1" s="189"/>
      <c r="AN1" s="189"/>
      <c r="AO1" s="189"/>
    </row>
    <row r="2" spans="1:41" ht="15">
      <c r="A2" s="76"/>
      <c r="B2" s="77" t="s">
        <v>955</v>
      </c>
      <c r="C2" s="78">
        <f>Instructions!E6</f>
        <v>0</v>
      </c>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189"/>
      <c r="AI2" s="189"/>
      <c r="AJ2" s="189"/>
      <c r="AK2" s="189"/>
      <c r="AL2" s="189"/>
      <c r="AM2" s="189"/>
      <c r="AN2" s="189"/>
      <c r="AO2" s="189"/>
    </row>
    <row r="3" spans="1:41">
      <c r="A3" s="73"/>
      <c r="B3" s="585"/>
      <c r="C3" s="586"/>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189"/>
      <c r="AI3" s="189"/>
      <c r="AJ3" s="189"/>
      <c r="AK3" s="189"/>
      <c r="AL3" s="189"/>
      <c r="AM3" s="189"/>
      <c r="AN3" s="189"/>
      <c r="AO3" s="189"/>
    </row>
    <row r="4" spans="1:41">
      <c r="A4" s="587" t="s">
        <v>956</v>
      </c>
      <c r="B4" s="587"/>
      <c r="C4" s="588"/>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189"/>
      <c r="AI4" s="189"/>
      <c r="AJ4" s="189"/>
      <c r="AK4" s="189"/>
      <c r="AL4" s="189"/>
      <c r="AM4" s="189"/>
      <c r="AN4" s="189"/>
      <c r="AO4" s="189"/>
    </row>
    <row r="5" spans="1:41" s="180" customFormat="1" ht="15.75">
      <c r="A5" s="589" t="s">
        <v>957</v>
      </c>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row>
    <row r="6" spans="1:41" ht="15.75">
      <c r="A6" s="72"/>
      <c r="B6" s="593" t="s">
        <v>958</v>
      </c>
      <c r="C6" s="594"/>
      <c r="D6" s="571" t="s">
        <v>131</v>
      </c>
      <c r="E6" s="571"/>
      <c r="F6" s="571"/>
      <c r="G6" s="571"/>
      <c r="H6" s="571"/>
      <c r="I6" s="571"/>
      <c r="J6" s="571"/>
      <c r="K6" s="571"/>
      <c r="L6" s="571"/>
      <c r="M6" s="571"/>
      <c r="N6" s="571"/>
      <c r="O6" s="571"/>
      <c r="P6" s="571"/>
      <c r="Q6" s="571"/>
      <c r="R6" s="571"/>
      <c r="S6" s="571"/>
      <c r="T6" s="584"/>
      <c r="U6" s="584"/>
      <c r="V6" s="584"/>
      <c r="W6" s="584"/>
      <c r="X6" s="584"/>
      <c r="Y6" s="584"/>
      <c r="Z6" s="584"/>
      <c r="AA6" s="584"/>
      <c r="AB6" s="584"/>
      <c r="AC6" s="584"/>
      <c r="AD6" s="584"/>
      <c r="AE6" s="584"/>
      <c r="AF6" s="584"/>
      <c r="AG6" s="584"/>
      <c r="AH6" s="189"/>
      <c r="AI6" s="189"/>
      <c r="AJ6" s="189"/>
      <c r="AK6" s="189"/>
      <c r="AL6" s="189"/>
      <c r="AM6" s="189"/>
      <c r="AN6" s="189"/>
      <c r="AO6" s="189"/>
    </row>
    <row r="7" spans="1:41" ht="12.75" customHeight="1">
      <c r="A7" s="79"/>
      <c r="B7" s="20">
        <v>1</v>
      </c>
      <c r="C7" s="187" t="s">
        <v>959</v>
      </c>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591" t="s">
        <v>960</v>
      </c>
      <c r="AI7" s="592"/>
      <c r="AJ7" s="592"/>
      <c r="AK7" s="592"/>
      <c r="AL7" s="592"/>
      <c r="AM7" s="592"/>
      <c r="AN7" s="592"/>
      <c r="AO7" s="592"/>
    </row>
    <row r="8" spans="1:41">
      <c r="A8" s="1"/>
      <c r="B8" s="130"/>
      <c r="C8" s="263" t="s">
        <v>959</v>
      </c>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592"/>
      <c r="AI8" s="592"/>
      <c r="AJ8" s="592"/>
      <c r="AK8" s="592"/>
      <c r="AL8" s="592"/>
      <c r="AM8" s="592"/>
      <c r="AN8" s="592"/>
      <c r="AO8" s="592"/>
    </row>
    <row r="9" spans="1:41">
      <c r="A9" s="1"/>
      <c r="B9" s="130"/>
      <c r="C9" s="263" t="s">
        <v>959</v>
      </c>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592"/>
      <c r="AI9" s="592"/>
      <c r="AJ9" s="592"/>
      <c r="AK9" s="592"/>
      <c r="AL9" s="592"/>
      <c r="AM9" s="592"/>
      <c r="AN9" s="592"/>
      <c r="AO9" s="592"/>
    </row>
    <row r="10" spans="1:41">
      <c r="A10" s="1"/>
      <c r="B10" s="130"/>
      <c r="C10" s="263" t="s">
        <v>959</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592"/>
      <c r="AI10" s="592"/>
      <c r="AJ10" s="592"/>
      <c r="AK10" s="592"/>
      <c r="AL10" s="592"/>
      <c r="AM10" s="592"/>
      <c r="AN10" s="592"/>
      <c r="AO10" s="592"/>
    </row>
    <row r="11" spans="1:41">
      <c r="A11" s="1"/>
      <c r="B11" s="20">
        <v>2</v>
      </c>
      <c r="C11" s="264" t="s">
        <v>959</v>
      </c>
      <c r="D11" s="118" t="str">
        <f t="shared" ref="D11:AG11" si="0">IF(COUNTIF(D8:D10,"C")&gt;=1,"A",IF(COUNTIF(D8:D10,"C")&gt;0,"P"," "))</f>
        <v xml:space="preserve"> </v>
      </c>
      <c r="E11" s="118" t="str">
        <f t="shared" ref="E11:S11" si="1">IF(COUNTIF(E8:E10,"C")&gt;=1,"A",IF(COUNTIF(E8:E10,"C")&gt;0,"P"," "))</f>
        <v xml:space="preserve"> </v>
      </c>
      <c r="F11" s="118" t="str">
        <f>IF(COUNTIF(F8:F10,"C")&gt;=1,"A",IF(COUNTIF(F8:F10,"C")&gt;0,"P"," "))</f>
        <v xml:space="preserve"> </v>
      </c>
      <c r="G11" s="118" t="str">
        <f t="shared" si="1"/>
        <v xml:space="preserve"> </v>
      </c>
      <c r="H11" s="118" t="str">
        <f t="shared" si="1"/>
        <v xml:space="preserve"> </v>
      </c>
      <c r="I11" s="118" t="str">
        <f t="shared" si="1"/>
        <v xml:space="preserve"> </v>
      </c>
      <c r="J11" s="118" t="str">
        <f t="shared" si="1"/>
        <v xml:space="preserve"> </v>
      </c>
      <c r="K11" s="118" t="str">
        <f t="shared" si="1"/>
        <v xml:space="preserve"> </v>
      </c>
      <c r="L11" s="118" t="str">
        <f t="shared" si="1"/>
        <v xml:space="preserve"> </v>
      </c>
      <c r="M11" s="118" t="str">
        <f t="shared" si="1"/>
        <v xml:space="preserve"> </v>
      </c>
      <c r="N11" s="118" t="str">
        <f t="shared" si="1"/>
        <v xml:space="preserve"> </v>
      </c>
      <c r="O11" s="118" t="str">
        <f t="shared" si="1"/>
        <v xml:space="preserve"> </v>
      </c>
      <c r="P11" s="118" t="str">
        <f t="shared" si="1"/>
        <v xml:space="preserve"> </v>
      </c>
      <c r="Q11" s="118" t="str">
        <f t="shared" si="1"/>
        <v xml:space="preserve"> </v>
      </c>
      <c r="R11" s="118" t="str">
        <f t="shared" si="1"/>
        <v xml:space="preserve"> </v>
      </c>
      <c r="S11" s="118" t="str">
        <f t="shared" si="1"/>
        <v xml:space="preserve"> </v>
      </c>
      <c r="T11" s="118" t="str">
        <f t="shared" si="0"/>
        <v xml:space="preserve"> </v>
      </c>
      <c r="U11" s="118" t="str">
        <f t="shared" si="0"/>
        <v xml:space="preserve"> </v>
      </c>
      <c r="V11" s="118" t="str">
        <f t="shared" si="0"/>
        <v xml:space="preserve"> </v>
      </c>
      <c r="W11" s="118" t="str">
        <f t="shared" si="0"/>
        <v xml:space="preserve"> </v>
      </c>
      <c r="X11" s="118" t="str">
        <f t="shared" si="0"/>
        <v xml:space="preserve"> </v>
      </c>
      <c r="Y11" s="118" t="str">
        <f t="shared" si="0"/>
        <v xml:space="preserve"> </v>
      </c>
      <c r="Z11" s="118" t="str">
        <f t="shared" si="0"/>
        <v xml:space="preserve"> </v>
      </c>
      <c r="AA11" s="118" t="str">
        <f t="shared" si="0"/>
        <v xml:space="preserve"> </v>
      </c>
      <c r="AB11" s="118" t="str">
        <f t="shared" si="0"/>
        <v xml:space="preserve"> </v>
      </c>
      <c r="AC11" s="118" t="str">
        <f t="shared" si="0"/>
        <v xml:space="preserve"> </v>
      </c>
      <c r="AD11" s="118" t="str">
        <f t="shared" si="0"/>
        <v xml:space="preserve"> </v>
      </c>
      <c r="AE11" s="118" t="str">
        <f t="shared" si="0"/>
        <v xml:space="preserve"> </v>
      </c>
      <c r="AF11" s="118" t="str">
        <f t="shared" si="0"/>
        <v xml:space="preserve"> </v>
      </c>
      <c r="AG11" s="118" t="str">
        <f t="shared" si="0"/>
        <v xml:space="preserve"> </v>
      </c>
      <c r="AH11" s="592"/>
      <c r="AI11" s="592"/>
      <c r="AJ11" s="592"/>
      <c r="AK11" s="592"/>
      <c r="AL11" s="592"/>
      <c r="AM11" s="592"/>
      <c r="AN11" s="592"/>
      <c r="AO11" s="592"/>
    </row>
    <row r="12" spans="1:41">
      <c r="A12" s="73"/>
      <c r="B12" s="131"/>
      <c r="C12" s="263" t="s">
        <v>959</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592"/>
      <c r="AI12" s="592"/>
      <c r="AJ12" s="592"/>
      <c r="AK12" s="592"/>
      <c r="AL12" s="592"/>
      <c r="AM12" s="592"/>
      <c r="AN12" s="592"/>
      <c r="AO12" s="592"/>
    </row>
    <row r="13" spans="1:41">
      <c r="A13" s="73"/>
      <c r="B13" s="131"/>
      <c r="C13" s="263" t="s">
        <v>959</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592"/>
      <c r="AI13" s="592"/>
      <c r="AJ13" s="592"/>
      <c r="AK13" s="592"/>
      <c r="AL13" s="592"/>
      <c r="AM13" s="592"/>
      <c r="AN13" s="592"/>
      <c r="AO13" s="592"/>
    </row>
    <row r="14" spans="1:41">
      <c r="A14" s="73"/>
      <c r="B14" s="131"/>
      <c r="C14" s="263" t="s">
        <v>959</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592"/>
      <c r="AI14" s="592"/>
      <c r="AJ14" s="592"/>
      <c r="AK14" s="592"/>
      <c r="AL14" s="592"/>
      <c r="AM14" s="592"/>
      <c r="AN14" s="592"/>
      <c r="AO14" s="592"/>
    </row>
    <row r="15" spans="1:41" s="189" customFormat="1">
      <c r="A15" s="190"/>
      <c r="B15" s="136">
        <v>3</v>
      </c>
      <c r="C15" s="264" t="s">
        <v>959</v>
      </c>
      <c r="D15" s="188" t="str">
        <f t="shared" ref="D15:AG15" si="2">IF(COUNTIF(D12:D14,"C")&gt;=1,"A",IF(COUNTIF(D12:D14,"C")&gt;0,"P"," "))</f>
        <v xml:space="preserve"> </v>
      </c>
      <c r="E15" s="188" t="str">
        <f t="shared" ref="E15:S15" si="3">IF(COUNTIF(E12:E14,"C")&gt;=1,"A",IF(COUNTIF(E12:E14,"C")&gt;0,"P"," "))</f>
        <v xml:space="preserve"> </v>
      </c>
      <c r="F15" s="188" t="str">
        <f>IF(COUNTIF(F12:F14,"C")&gt;=1,"A",IF(COUNTIF(F12:F14,"C")&gt;0,"P"," "))</f>
        <v xml:space="preserve"> </v>
      </c>
      <c r="G15" s="188" t="str">
        <f t="shared" si="3"/>
        <v xml:space="preserve"> </v>
      </c>
      <c r="H15" s="188" t="str">
        <f t="shared" si="3"/>
        <v xml:space="preserve"> </v>
      </c>
      <c r="I15" s="188" t="str">
        <f t="shared" si="3"/>
        <v xml:space="preserve"> </v>
      </c>
      <c r="J15" s="188" t="str">
        <f t="shared" si="3"/>
        <v xml:space="preserve"> </v>
      </c>
      <c r="K15" s="188" t="str">
        <f t="shared" si="3"/>
        <v xml:space="preserve"> </v>
      </c>
      <c r="L15" s="188" t="str">
        <f t="shared" si="3"/>
        <v xml:space="preserve"> </v>
      </c>
      <c r="M15" s="188" t="str">
        <f t="shared" si="3"/>
        <v xml:space="preserve"> </v>
      </c>
      <c r="N15" s="188" t="str">
        <f t="shared" si="3"/>
        <v xml:space="preserve"> </v>
      </c>
      <c r="O15" s="188" t="str">
        <f t="shared" si="3"/>
        <v xml:space="preserve"> </v>
      </c>
      <c r="P15" s="188" t="str">
        <f t="shared" si="3"/>
        <v xml:space="preserve"> </v>
      </c>
      <c r="Q15" s="188" t="str">
        <f t="shared" si="3"/>
        <v xml:space="preserve"> </v>
      </c>
      <c r="R15" s="188" t="str">
        <f t="shared" si="3"/>
        <v xml:space="preserve"> </v>
      </c>
      <c r="S15" s="188" t="str">
        <f t="shared" si="3"/>
        <v xml:space="preserve"> </v>
      </c>
      <c r="T15" s="188" t="str">
        <f t="shared" si="2"/>
        <v xml:space="preserve"> </v>
      </c>
      <c r="U15" s="188" t="str">
        <f t="shared" si="2"/>
        <v xml:space="preserve"> </v>
      </c>
      <c r="V15" s="188" t="str">
        <f t="shared" si="2"/>
        <v xml:space="preserve"> </v>
      </c>
      <c r="W15" s="188" t="str">
        <f t="shared" si="2"/>
        <v xml:space="preserve"> </v>
      </c>
      <c r="X15" s="188" t="str">
        <f t="shared" si="2"/>
        <v xml:space="preserve"> </v>
      </c>
      <c r="Y15" s="188" t="str">
        <f t="shared" si="2"/>
        <v xml:space="preserve"> </v>
      </c>
      <c r="Z15" s="188" t="str">
        <f t="shared" si="2"/>
        <v xml:space="preserve"> </v>
      </c>
      <c r="AA15" s="188" t="str">
        <f t="shared" si="2"/>
        <v xml:space="preserve"> </v>
      </c>
      <c r="AB15" s="188" t="str">
        <f t="shared" si="2"/>
        <v xml:space="preserve"> </v>
      </c>
      <c r="AC15" s="188" t="str">
        <f t="shared" si="2"/>
        <v xml:space="preserve"> </v>
      </c>
      <c r="AD15" s="188" t="str">
        <f t="shared" si="2"/>
        <v xml:space="preserve"> </v>
      </c>
      <c r="AE15" s="188" t="str">
        <f t="shared" si="2"/>
        <v xml:space="preserve"> </v>
      </c>
      <c r="AF15" s="188" t="str">
        <f t="shared" si="2"/>
        <v xml:space="preserve"> </v>
      </c>
      <c r="AG15" s="188" t="str">
        <f t="shared" si="2"/>
        <v xml:space="preserve"> </v>
      </c>
      <c r="AH15" s="117"/>
      <c r="AI15" s="117"/>
      <c r="AJ15" s="117"/>
      <c r="AK15" s="117"/>
      <c r="AL15" s="117"/>
      <c r="AM15" s="117"/>
      <c r="AN15" s="117"/>
      <c r="AO15" s="117"/>
    </row>
    <row r="16" spans="1:41" ht="14.25">
      <c r="A16" s="79"/>
      <c r="B16" s="131"/>
      <c r="C16" s="263" t="s">
        <v>959</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117"/>
      <c r="AI16" s="117"/>
      <c r="AJ16" s="117"/>
      <c r="AK16" s="117"/>
      <c r="AL16" s="117"/>
      <c r="AM16" s="117"/>
      <c r="AN16" s="117"/>
      <c r="AO16" s="117"/>
    </row>
    <row r="17" spans="1:41">
      <c r="A17" s="1"/>
      <c r="B17" s="131"/>
      <c r="C17" s="263" t="s">
        <v>959</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117"/>
      <c r="AI17" s="117"/>
      <c r="AJ17" s="117"/>
      <c r="AK17" s="117"/>
      <c r="AL17" s="117"/>
      <c r="AM17" s="117"/>
      <c r="AN17" s="117"/>
      <c r="AO17" s="117"/>
    </row>
    <row r="18" spans="1:41">
      <c r="A18" s="1"/>
      <c r="B18" s="131"/>
      <c r="C18" s="263" t="s">
        <v>959</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189"/>
      <c r="AI18" s="189"/>
      <c r="AJ18" s="189"/>
      <c r="AK18" s="189"/>
      <c r="AL18" s="189"/>
      <c r="AM18" s="189"/>
      <c r="AN18" s="189"/>
      <c r="AO18" s="189"/>
    </row>
    <row r="19" spans="1:41">
      <c r="A19" s="1"/>
      <c r="B19" s="20">
        <v>4</v>
      </c>
      <c r="C19" s="264" t="s">
        <v>959</v>
      </c>
      <c r="D19" s="118" t="str">
        <f t="shared" ref="D19:AG19" si="4">IF(COUNTIF(D16:D18,"C")&gt;=1,"A",IF(COUNTIF(D16:D18,"C")&gt;0,"P"," "))</f>
        <v xml:space="preserve"> </v>
      </c>
      <c r="E19" s="118" t="str">
        <f t="shared" ref="E19:S19" si="5">IF(COUNTIF(E16:E18,"C")&gt;=1,"A",IF(COUNTIF(E16:E18,"C")&gt;0,"P"," "))</f>
        <v xml:space="preserve"> </v>
      </c>
      <c r="F19" s="118" t="str">
        <f>IF(COUNTIF(F16:F18,"C")&gt;=1,"A",IF(COUNTIF(F16:F18,"C")&gt;0,"P"," "))</f>
        <v xml:space="preserve"> </v>
      </c>
      <c r="G19" s="118" t="str">
        <f t="shared" si="5"/>
        <v xml:space="preserve"> </v>
      </c>
      <c r="H19" s="118" t="str">
        <f t="shared" si="5"/>
        <v xml:space="preserve"> </v>
      </c>
      <c r="I19" s="118" t="str">
        <f t="shared" si="5"/>
        <v xml:space="preserve"> </v>
      </c>
      <c r="J19" s="118" t="str">
        <f t="shared" si="5"/>
        <v xml:space="preserve"> </v>
      </c>
      <c r="K19" s="118" t="str">
        <f t="shared" si="5"/>
        <v xml:space="preserve"> </v>
      </c>
      <c r="L19" s="118" t="str">
        <f t="shared" si="5"/>
        <v xml:space="preserve"> </v>
      </c>
      <c r="M19" s="118" t="str">
        <f t="shared" si="5"/>
        <v xml:space="preserve"> </v>
      </c>
      <c r="N19" s="118" t="str">
        <f t="shared" si="5"/>
        <v xml:space="preserve"> </v>
      </c>
      <c r="O19" s="118" t="str">
        <f t="shared" si="5"/>
        <v xml:space="preserve"> </v>
      </c>
      <c r="P19" s="118" t="str">
        <f t="shared" si="5"/>
        <v xml:space="preserve"> </v>
      </c>
      <c r="Q19" s="118" t="str">
        <f t="shared" si="5"/>
        <v xml:space="preserve"> </v>
      </c>
      <c r="R19" s="118" t="str">
        <f t="shared" si="5"/>
        <v xml:space="preserve"> </v>
      </c>
      <c r="S19" s="118" t="str">
        <f t="shared" si="5"/>
        <v xml:space="preserve"> </v>
      </c>
      <c r="T19" s="118" t="str">
        <f t="shared" si="4"/>
        <v xml:space="preserve"> </v>
      </c>
      <c r="U19" s="118" t="str">
        <f t="shared" si="4"/>
        <v xml:space="preserve"> </v>
      </c>
      <c r="V19" s="118" t="str">
        <f t="shared" si="4"/>
        <v xml:space="preserve"> </v>
      </c>
      <c r="W19" s="118" t="str">
        <f t="shared" si="4"/>
        <v xml:space="preserve"> </v>
      </c>
      <c r="X19" s="118" t="str">
        <f t="shared" si="4"/>
        <v xml:space="preserve"> </v>
      </c>
      <c r="Y19" s="118" t="str">
        <f t="shared" si="4"/>
        <v xml:space="preserve"> </v>
      </c>
      <c r="Z19" s="118" t="str">
        <f t="shared" si="4"/>
        <v xml:space="preserve"> </v>
      </c>
      <c r="AA19" s="118" t="str">
        <f t="shared" si="4"/>
        <v xml:space="preserve"> </v>
      </c>
      <c r="AB19" s="118" t="str">
        <f t="shared" si="4"/>
        <v xml:space="preserve"> </v>
      </c>
      <c r="AC19" s="118" t="str">
        <f t="shared" si="4"/>
        <v xml:space="preserve"> </v>
      </c>
      <c r="AD19" s="118" t="str">
        <f t="shared" si="4"/>
        <v xml:space="preserve"> </v>
      </c>
      <c r="AE19" s="118" t="str">
        <f t="shared" si="4"/>
        <v xml:space="preserve"> </v>
      </c>
      <c r="AF19" s="118" t="str">
        <f t="shared" si="4"/>
        <v xml:space="preserve"> </v>
      </c>
      <c r="AG19" s="118" t="str">
        <f t="shared" si="4"/>
        <v xml:space="preserve"> </v>
      </c>
      <c r="AH19" s="189"/>
      <c r="AI19" s="189"/>
      <c r="AJ19" s="189"/>
      <c r="AK19" s="189"/>
      <c r="AL19" s="189"/>
      <c r="AM19" s="189"/>
      <c r="AN19" s="189"/>
      <c r="AO19" s="189"/>
    </row>
    <row r="20" spans="1:41">
      <c r="A20" s="1"/>
      <c r="B20" s="131"/>
      <c r="C20" s="263" t="s">
        <v>959</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189"/>
      <c r="AI20" s="189"/>
      <c r="AJ20" s="189"/>
      <c r="AK20" s="189"/>
      <c r="AL20" s="189"/>
      <c r="AM20" s="189"/>
      <c r="AN20" s="189"/>
      <c r="AO20" s="189"/>
    </row>
    <row r="21" spans="1:41">
      <c r="A21" s="1"/>
      <c r="B21" s="131"/>
      <c r="C21" s="263" t="s">
        <v>959</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189"/>
      <c r="AI21" s="189"/>
      <c r="AJ21" s="189"/>
      <c r="AK21" s="189"/>
      <c r="AL21" s="189"/>
      <c r="AM21" s="189"/>
      <c r="AN21" s="189"/>
      <c r="AO21" s="189"/>
    </row>
    <row r="22" spans="1:41">
      <c r="A22" s="73"/>
      <c r="B22" s="131"/>
      <c r="C22" s="263" t="s">
        <v>959</v>
      </c>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189"/>
      <c r="AI22" s="189"/>
      <c r="AJ22" s="189"/>
      <c r="AK22" s="189"/>
      <c r="AL22" s="189"/>
      <c r="AM22" s="189"/>
      <c r="AN22" s="189"/>
      <c r="AO22" s="189"/>
    </row>
    <row r="23" spans="1:41">
      <c r="A23" s="73"/>
      <c r="B23" s="20">
        <v>5</v>
      </c>
      <c r="C23" s="264" t="s">
        <v>959</v>
      </c>
      <c r="D23" s="118" t="str">
        <f t="shared" ref="D23:AG23" si="6">IF(COUNTIF(D20:D22,"C")&gt;=1,"A",IF(COUNTIF(D20:D22,"C")&gt;0,"P"," "))</f>
        <v xml:space="preserve"> </v>
      </c>
      <c r="E23" s="118" t="str">
        <f t="shared" ref="E23:S23" si="7">IF(COUNTIF(E20:E22,"C")&gt;=1,"A",IF(COUNTIF(E20:E22,"C")&gt;0,"P"," "))</f>
        <v xml:space="preserve"> </v>
      </c>
      <c r="F23" s="118" t="str">
        <f>IF(COUNTIF(F20:F22,"C")&gt;=1,"A",IF(COUNTIF(F20:F22,"C")&gt;0,"P"," "))</f>
        <v xml:space="preserve"> </v>
      </c>
      <c r="G23" s="118" t="str">
        <f t="shared" si="7"/>
        <v xml:space="preserve"> </v>
      </c>
      <c r="H23" s="118" t="str">
        <f t="shared" si="7"/>
        <v xml:space="preserve"> </v>
      </c>
      <c r="I23" s="118" t="str">
        <f t="shared" si="7"/>
        <v xml:space="preserve"> </v>
      </c>
      <c r="J23" s="118" t="str">
        <f t="shared" si="7"/>
        <v xml:space="preserve"> </v>
      </c>
      <c r="K23" s="118" t="str">
        <f t="shared" si="7"/>
        <v xml:space="preserve"> </v>
      </c>
      <c r="L23" s="118" t="str">
        <f t="shared" si="7"/>
        <v xml:space="preserve"> </v>
      </c>
      <c r="M23" s="118" t="str">
        <f t="shared" si="7"/>
        <v xml:space="preserve"> </v>
      </c>
      <c r="N23" s="118" t="str">
        <f t="shared" si="7"/>
        <v xml:space="preserve"> </v>
      </c>
      <c r="O23" s="118" t="str">
        <f t="shared" si="7"/>
        <v xml:space="preserve"> </v>
      </c>
      <c r="P23" s="118" t="str">
        <f t="shared" si="7"/>
        <v xml:space="preserve"> </v>
      </c>
      <c r="Q23" s="118" t="str">
        <f t="shared" si="7"/>
        <v xml:space="preserve"> </v>
      </c>
      <c r="R23" s="118" t="str">
        <f t="shared" si="7"/>
        <v xml:space="preserve"> </v>
      </c>
      <c r="S23" s="118" t="str">
        <f t="shared" si="7"/>
        <v xml:space="preserve"> </v>
      </c>
      <c r="T23" s="118" t="str">
        <f t="shared" si="6"/>
        <v xml:space="preserve"> </v>
      </c>
      <c r="U23" s="118" t="str">
        <f t="shared" si="6"/>
        <v xml:space="preserve"> </v>
      </c>
      <c r="V23" s="118" t="str">
        <f t="shared" si="6"/>
        <v xml:space="preserve"> </v>
      </c>
      <c r="W23" s="118" t="str">
        <f t="shared" si="6"/>
        <v xml:space="preserve"> </v>
      </c>
      <c r="X23" s="118" t="str">
        <f t="shared" si="6"/>
        <v xml:space="preserve"> </v>
      </c>
      <c r="Y23" s="118" t="str">
        <f t="shared" si="6"/>
        <v xml:space="preserve"> </v>
      </c>
      <c r="Z23" s="118" t="str">
        <f t="shared" si="6"/>
        <v xml:space="preserve"> </v>
      </c>
      <c r="AA23" s="118" t="str">
        <f t="shared" si="6"/>
        <v xml:space="preserve"> </v>
      </c>
      <c r="AB23" s="118" t="str">
        <f t="shared" si="6"/>
        <v xml:space="preserve"> </v>
      </c>
      <c r="AC23" s="118" t="str">
        <f t="shared" si="6"/>
        <v xml:space="preserve"> </v>
      </c>
      <c r="AD23" s="118" t="str">
        <f t="shared" si="6"/>
        <v xml:space="preserve"> </v>
      </c>
      <c r="AE23" s="118" t="str">
        <f t="shared" si="6"/>
        <v xml:space="preserve"> </v>
      </c>
      <c r="AF23" s="118" t="str">
        <f t="shared" si="6"/>
        <v xml:space="preserve"> </v>
      </c>
      <c r="AG23" s="118" t="str">
        <f t="shared" si="6"/>
        <v xml:space="preserve"> </v>
      </c>
      <c r="AH23" s="189"/>
      <c r="AI23" s="189"/>
      <c r="AJ23" s="189"/>
      <c r="AK23" s="189"/>
      <c r="AL23" s="189"/>
      <c r="AM23" s="189"/>
      <c r="AN23" s="189"/>
      <c r="AO23" s="189"/>
    </row>
    <row r="24" spans="1:41">
      <c r="A24" s="435"/>
      <c r="B24" s="131"/>
      <c r="C24" s="263" t="s">
        <v>959</v>
      </c>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189"/>
      <c r="AI24" s="189"/>
      <c r="AJ24" s="189"/>
      <c r="AK24" s="189"/>
      <c r="AL24" s="189"/>
      <c r="AM24" s="189"/>
      <c r="AN24" s="189"/>
      <c r="AO24" s="189"/>
    </row>
    <row r="25" spans="1:41">
      <c r="A25" s="435"/>
      <c r="B25" s="183"/>
      <c r="C25" s="263" t="s">
        <v>959</v>
      </c>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189"/>
      <c r="AI25" s="189"/>
      <c r="AJ25" s="189"/>
      <c r="AK25" s="189"/>
      <c r="AL25" s="189"/>
      <c r="AM25" s="189"/>
      <c r="AN25" s="189"/>
      <c r="AO25" s="189"/>
    </row>
    <row r="26" spans="1:41" s="256" customFormat="1">
      <c r="A26" s="436"/>
      <c r="B26" s="183"/>
      <c r="C26" s="263" t="s">
        <v>959</v>
      </c>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227"/>
      <c r="AI26" s="227"/>
      <c r="AJ26" s="227"/>
      <c r="AK26" s="227"/>
      <c r="AL26" s="227"/>
      <c r="AM26" s="227"/>
      <c r="AN26" s="227"/>
      <c r="AO26" s="227"/>
    </row>
    <row r="27" spans="1:41" s="256" customFormat="1" ht="0.75" customHeight="1" thickBot="1">
      <c r="A27" s="436"/>
      <c r="B27" s="20"/>
      <c r="C27" s="20"/>
      <c r="D27" s="257" t="str">
        <f t="shared" ref="D27:AG27" si="8">IF(COUNTIF(D24:D26,"C")&gt;=1,"A",IF(COUNTIF(D24:D26,"C")&gt;0,"P"," "))</f>
        <v xml:space="preserve"> </v>
      </c>
      <c r="E27" s="257" t="str">
        <f t="shared" ref="E27:S27" si="9">IF(COUNTIF(E24:E26,"C")&gt;=1,"A",IF(COUNTIF(E24:E26,"C")&gt;0,"P"," "))</f>
        <v xml:space="preserve"> </v>
      </c>
      <c r="F27" s="257" t="str">
        <f>IF(COUNTIF(F24:F26,"C")&gt;=1,"A",IF(COUNTIF(F24:F26,"C")&gt;0,"P"," "))</f>
        <v xml:space="preserve"> </v>
      </c>
      <c r="G27" s="257" t="str">
        <f t="shared" si="9"/>
        <v xml:space="preserve"> </v>
      </c>
      <c r="H27" s="257" t="str">
        <f t="shared" si="9"/>
        <v xml:space="preserve"> </v>
      </c>
      <c r="I27" s="257" t="str">
        <f t="shared" si="9"/>
        <v xml:space="preserve"> </v>
      </c>
      <c r="J27" s="257" t="str">
        <f t="shared" si="9"/>
        <v xml:space="preserve"> </v>
      </c>
      <c r="K27" s="257" t="str">
        <f t="shared" si="9"/>
        <v xml:space="preserve"> </v>
      </c>
      <c r="L27" s="257" t="str">
        <f t="shared" si="9"/>
        <v xml:space="preserve"> </v>
      </c>
      <c r="M27" s="257" t="str">
        <f t="shared" si="9"/>
        <v xml:space="preserve"> </v>
      </c>
      <c r="N27" s="257" t="str">
        <f t="shared" si="9"/>
        <v xml:space="preserve"> </v>
      </c>
      <c r="O27" s="257" t="str">
        <f t="shared" si="9"/>
        <v xml:space="preserve"> </v>
      </c>
      <c r="P27" s="257" t="str">
        <f t="shared" si="9"/>
        <v xml:space="preserve"> </v>
      </c>
      <c r="Q27" s="257" t="str">
        <f t="shared" si="9"/>
        <v xml:space="preserve"> </v>
      </c>
      <c r="R27" s="257" t="str">
        <f t="shared" si="9"/>
        <v xml:space="preserve"> </v>
      </c>
      <c r="S27" s="257" t="str">
        <f t="shared" si="9"/>
        <v xml:space="preserve"> </v>
      </c>
      <c r="T27" s="257" t="str">
        <f t="shared" si="8"/>
        <v xml:space="preserve"> </v>
      </c>
      <c r="U27" s="257" t="str">
        <f t="shared" si="8"/>
        <v xml:space="preserve"> </v>
      </c>
      <c r="V27" s="257" t="str">
        <f t="shared" si="8"/>
        <v xml:space="preserve"> </v>
      </c>
      <c r="W27" s="257" t="str">
        <f t="shared" si="8"/>
        <v xml:space="preserve"> </v>
      </c>
      <c r="X27" s="257" t="str">
        <f t="shared" si="8"/>
        <v xml:space="preserve"> </v>
      </c>
      <c r="Y27" s="257" t="str">
        <f t="shared" si="8"/>
        <v xml:space="preserve"> </v>
      </c>
      <c r="Z27" s="257" t="str">
        <f t="shared" si="8"/>
        <v xml:space="preserve"> </v>
      </c>
      <c r="AA27" s="257" t="str">
        <f t="shared" si="8"/>
        <v xml:space="preserve"> </v>
      </c>
      <c r="AB27" s="257" t="str">
        <f t="shared" si="8"/>
        <v xml:space="preserve"> </v>
      </c>
      <c r="AC27" s="257" t="str">
        <f t="shared" si="8"/>
        <v xml:space="preserve"> </v>
      </c>
      <c r="AD27" s="257" t="str">
        <f t="shared" si="8"/>
        <v xml:space="preserve"> </v>
      </c>
      <c r="AE27" s="257" t="str">
        <f t="shared" si="8"/>
        <v xml:space="preserve"> </v>
      </c>
      <c r="AF27" s="257" t="str">
        <f t="shared" si="8"/>
        <v xml:space="preserve"> </v>
      </c>
      <c r="AG27" s="257" t="str">
        <f t="shared" si="8"/>
        <v xml:space="preserve"> </v>
      </c>
      <c r="AH27" s="227"/>
      <c r="AI27" s="227"/>
      <c r="AJ27" s="227"/>
      <c r="AK27" s="227"/>
      <c r="AL27" s="227"/>
      <c r="AM27" s="227"/>
      <c r="AN27" s="227"/>
      <c r="AO27" s="227"/>
    </row>
    <row r="28" spans="1:41" s="256" customFormat="1" ht="13.5" thickBot="1">
      <c r="A28" s="436"/>
      <c r="B28" s="20"/>
      <c r="C28" s="44" t="s">
        <v>117</v>
      </c>
      <c r="D28" s="195" t="str">
        <f t="shared" ref="D28:AG28" si="10">IF(COUNTIF(D11:D27,"A")&gt;4,"C",IF(COUNTIF(D11:D27,"C")&gt;0,"P"," "))</f>
        <v xml:space="preserve"> </v>
      </c>
      <c r="E28" s="195" t="str">
        <f t="shared" ref="E28:S28" si="11">IF(COUNTIF(E11:E27,"A")&gt;4,"C",IF(COUNTIF(E11:E27,"C")&gt;0,"P"," "))</f>
        <v xml:space="preserve"> </v>
      </c>
      <c r="F28" s="195" t="str">
        <f>IF(COUNTIF(F11:F27,"A")&gt;4,"C",IF(COUNTIF(F11:F27,"C")&gt;0,"P"," "))</f>
        <v xml:space="preserve"> </v>
      </c>
      <c r="G28" s="195" t="str">
        <f t="shared" si="11"/>
        <v xml:space="preserve"> </v>
      </c>
      <c r="H28" s="195" t="str">
        <f t="shared" si="11"/>
        <v xml:space="preserve"> </v>
      </c>
      <c r="I28" s="195" t="str">
        <f t="shared" si="11"/>
        <v xml:space="preserve"> </v>
      </c>
      <c r="J28" s="195" t="str">
        <f t="shared" si="11"/>
        <v xml:space="preserve"> </v>
      </c>
      <c r="K28" s="195" t="str">
        <f t="shared" si="11"/>
        <v xml:space="preserve"> </v>
      </c>
      <c r="L28" s="195" t="str">
        <f t="shared" si="11"/>
        <v xml:space="preserve"> </v>
      </c>
      <c r="M28" s="195" t="str">
        <f t="shared" si="11"/>
        <v xml:space="preserve"> </v>
      </c>
      <c r="N28" s="195" t="str">
        <f t="shared" si="11"/>
        <v xml:space="preserve"> </v>
      </c>
      <c r="O28" s="195" t="str">
        <f t="shared" si="11"/>
        <v xml:space="preserve"> </v>
      </c>
      <c r="P28" s="195" t="str">
        <f t="shared" si="11"/>
        <v xml:space="preserve"> </v>
      </c>
      <c r="Q28" s="195" t="str">
        <f t="shared" si="11"/>
        <v xml:space="preserve"> </v>
      </c>
      <c r="R28" s="195" t="str">
        <f t="shared" si="11"/>
        <v xml:space="preserve"> </v>
      </c>
      <c r="S28" s="195" t="str">
        <f t="shared" si="11"/>
        <v xml:space="preserve"> </v>
      </c>
      <c r="T28" s="195" t="str">
        <f t="shared" si="10"/>
        <v xml:space="preserve"> </v>
      </c>
      <c r="U28" s="195" t="str">
        <f t="shared" si="10"/>
        <v xml:space="preserve"> </v>
      </c>
      <c r="V28" s="195" t="str">
        <f t="shared" si="10"/>
        <v xml:space="preserve"> </v>
      </c>
      <c r="W28" s="195" t="str">
        <f t="shared" si="10"/>
        <v xml:space="preserve"> </v>
      </c>
      <c r="X28" s="195" t="str">
        <f t="shared" si="10"/>
        <v xml:space="preserve"> </v>
      </c>
      <c r="Y28" s="195" t="str">
        <f t="shared" si="10"/>
        <v xml:space="preserve"> </v>
      </c>
      <c r="Z28" s="195" t="str">
        <f t="shared" si="10"/>
        <v xml:space="preserve"> </v>
      </c>
      <c r="AA28" s="195" t="str">
        <f t="shared" si="10"/>
        <v xml:space="preserve"> </v>
      </c>
      <c r="AB28" s="195" t="str">
        <f t="shared" si="10"/>
        <v xml:space="preserve"> </v>
      </c>
      <c r="AC28" s="195" t="str">
        <f t="shared" si="10"/>
        <v xml:space="preserve"> </v>
      </c>
      <c r="AD28" s="195" t="str">
        <f t="shared" si="10"/>
        <v xml:space="preserve"> </v>
      </c>
      <c r="AE28" s="195" t="str">
        <f t="shared" si="10"/>
        <v xml:space="preserve"> </v>
      </c>
      <c r="AF28" s="195" t="str">
        <f t="shared" si="10"/>
        <v xml:space="preserve"> </v>
      </c>
      <c r="AG28" s="195" t="str">
        <f t="shared" si="10"/>
        <v xml:space="preserve"> </v>
      </c>
      <c r="AH28" s="227"/>
      <c r="AI28" s="227"/>
      <c r="AJ28" s="227"/>
      <c r="AK28" s="227"/>
      <c r="AL28" s="227"/>
      <c r="AM28" s="227"/>
      <c r="AN28" s="227"/>
      <c r="AO28" s="227"/>
    </row>
    <row r="30" spans="1:41" ht="15">
      <c r="A30" s="435"/>
      <c r="B30" s="593" t="s">
        <v>961</v>
      </c>
      <c r="C30" s="594"/>
      <c r="D30" s="571"/>
      <c r="E30" s="571"/>
      <c r="F30" s="571"/>
      <c r="G30" s="571"/>
      <c r="H30" s="571"/>
      <c r="I30" s="571"/>
      <c r="J30" s="571"/>
      <c r="K30" s="571"/>
      <c r="L30" s="571"/>
      <c r="M30" s="571"/>
      <c r="N30" s="571"/>
      <c r="O30" s="571"/>
      <c r="P30" s="571"/>
      <c r="Q30" s="571"/>
      <c r="R30" s="571"/>
      <c r="S30" s="571"/>
      <c r="T30" s="584"/>
      <c r="U30" s="584"/>
      <c r="V30" s="584"/>
      <c r="W30" s="584"/>
      <c r="X30" s="584"/>
      <c r="Y30" s="584"/>
      <c r="Z30" s="584"/>
      <c r="AA30" s="584"/>
      <c r="AB30" s="584"/>
      <c r="AC30" s="584"/>
      <c r="AD30" s="584"/>
      <c r="AE30" s="584"/>
      <c r="AF30" s="584"/>
      <c r="AG30" s="584"/>
      <c r="AH30" s="189"/>
      <c r="AI30" s="189"/>
      <c r="AJ30" s="189"/>
      <c r="AK30" s="189"/>
      <c r="AL30" s="189"/>
      <c r="AM30" s="189"/>
      <c r="AN30" s="189"/>
      <c r="AO30" s="189"/>
    </row>
    <row r="31" spans="1:41">
      <c r="A31" s="435"/>
      <c r="B31" s="20">
        <v>1</v>
      </c>
      <c r="C31" s="187" t="s">
        <v>959</v>
      </c>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89"/>
      <c r="AI31" s="189"/>
      <c r="AJ31" s="189"/>
      <c r="AK31" s="189"/>
      <c r="AL31" s="189"/>
      <c r="AM31" s="189"/>
      <c r="AN31" s="189"/>
      <c r="AO31" s="189"/>
    </row>
    <row r="32" spans="1:41">
      <c r="A32" s="435"/>
      <c r="B32" s="130"/>
      <c r="C32" s="263" t="s">
        <v>959</v>
      </c>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189"/>
      <c r="AI32" s="189"/>
      <c r="AJ32" s="189"/>
      <c r="AK32" s="189"/>
      <c r="AL32" s="189"/>
      <c r="AM32" s="189"/>
      <c r="AN32" s="189"/>
      <c r="AO32" s="189"/>
    </row>
    <row r="33" spans="2:33">
      <c r="B33" s="130"/>
      <c r="C33" s="263" t="s">
        <v>959</v>
      </c>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row>
    <row r="34" spans="2:33">
      <c r="B34" s="130"/>
      <c r="C34" s="263" t="s">
        <v>959</v>
      </c>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row>
    <row r="35" spans="2:33">
      <c r="B35" s="20">
        <v>2</v>
      </c>
      <c r="C35" s="264" t="s">
        <v>959</v>
      </c>
      <c r="D35" s="118" t="str">
        <f t="shared" ref="D35:AG35" si="12">IF(COUNTIF(D32:D34,"C")&gt;=1,"A",IF(COUNTIF(D32:D34,"C")&gt;0,"P"," "))</f>
        <v xml:space="preserve"> </v>
      </c>
      <c r="E35" s="118" t="str">
        <f t="shared" ref="E35:S35" si="13">IF(COUNTIF(E32:E34,"C")&gt;=1,"A",IF(COUNTIF(E32:E34,"C")&gt;0,"P"," "))</f>
        <v xml:space="preserve"> </v>
      </c>
      <c r="F35" s="118" t="str">
        <f>IF(COUNTIF(F32:F34,"C")&gt;=1,"A",IF(COUNTIF(F32:F34,"C")&gt;0,"P"," "))</f>
        <v xml:space="preserve"> </v>
      </c>
      <c r="G35" s="118" t="str">
        <f t="shared" si="13"/>
        <v xml:space="preserve"> </v>
      </c>
      <c r="H35" s="118" t="str">
        <f t="shared" si="13"/>
        <v xml:space="preserve"> </v>
      </c>
      <c r="I35" s="118" t="str">
        <f t="shared" si="13"/>
        <v xml:space="preserve"> </v>
      </c>
      <c r="J35" s="118" t="str">
        <f t="shared" si="13"/>
        <v xml:space="preserve"> </v>
      </c>
      <c r="K35" s="118" t="str">
        <f t="shared" si="13"/>
        <v xml:space="preserve"> </v>
      </c>
      <c r="L35" s="118" t="str">
        <f t="shared" si="13"/>
        <v xml:space="preserve"> </v>
      </c>
      <c r="M35" s="118" t="str">
        <f t="shared" si="13"/>
        <v xml:space="preserve"> </v>
      </c>
      <c r="N35" s="118" t="str">
        <f t="shared" si="13"/>
        <v xml:space="preserve"> </v>
      </c>
      <c r="O35" s="118" t="str">
        <f t="shared" si="13"/>
        <v xml:space="preserve"> </v>
      </c>
      <c r="P35" s="118" t="str">
        <f t="shared" si="13"/>
        <v xml:space="preserve"> </v>
      </c>
      <c r="Q35" s="118" t="str">
        <f t="shared" si="13"/>
        <v xml:space="preserve"> </v>
      </c>
      <c r="R35" s="118" t="str">
        <f t="shared" si="13"/>
        <v xml:space="preserve"> </v>
      </c>
      <c r="S35" s="118" t="str">
        <f t="shared" si="13"/>
        <v xml:space="preserve"> </v>
      </c>
      <c r="T35" s="118" t="str">
        <f t="shared" si="12"/>
        <v xml:space="preserve"> </v>
      </c>
      <c r="U35" s="118" t="str">
        <f t="shared" si="12"/>
        <v xml:space="preserve"> </v>
      </c>
      <c r="V35" s="118" t="str">
        <f t="shared" si="12"/>
        <v xml:space="preserve"> </v>
      </c>
      <c r="W35" s="118" t="str">
        <f t="shared" si="12"/>
        <v xml:space="preserve"> </v>
      </c>
      <c r="X35" s="118" t="str">
        <f t="shared" si="12"/>
        <v xml:space="preserve"> </v>
      </c>
      <c r="Y35" s="118" t="str">
        <f t="shared" si="12"/>
        <v xml:space="preserve"> </v>
      </c>
      <c r="Z35" s="118" t="str">
        <f t="shared" si="12"/>
        <v xml:space="preserve"> </v>
      </c>
      <c r="AA35" s="118" t="str">
        <f t="shared" si="12"/>
        <v xml:space="preserve"> </v>
      </c>
      <c r="AB35" s="118" t="str">
        <f t="shared" si="12"/>
        <v xml:space="preserve"> </v>
      </c>
      <c r="AC35" s="118" t="str">
        <f t="shared" si="12"/>
        <v xml:space="preserve"> </v>
      </c>
      <c r="AD35" s="118" t="str">
        <f t="shared" si="12"/>
        <v xml:space="preserve"> </v>
      </c>
      <c r="AE35" s="118" t="str">
        <f t="shared" si="12"/>
        <v xml:space="preserve"> </v>
      </c>
      <c r="AF35" s="118" t="str">
        <f t="shared" si="12"/>
        <v xml:space="preserve"> </v>
      </c>
      <c r="AG35" s="118" t="str">
        <f t="shared" si="12"/>
        <v xml:space="preserve"> </v>
      </c>
    </row>
    <row r="36" spans="2:33">
      <c r="B36" s="131"/>
      <c r="C36" s="263" t="s">
        <v>959</v>
      </c>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row>
    <row r="37" spans="2:33">
      <c r="B37" s="131"/>
      <c r="C37" s="263" t="s">
        <v>959</v>
      </c>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row>
    <row r="38" spans="2:33">
      <c r="B38" s="131"/>
      <c r="C38" s="263" t="s">
        <v>959</v>
      </c>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row>
    <row r="39" spans="2:33">
      <c r="B39" s="20">
        <v>3</v>
      </c>
      <c r="C39" s="264" t="s">
        <v>959</v>
      </c>
      <c r="D39" s="118" t="str">
        <f t="shared" ref="D39:AG39" si="14">IF(COUNTIF(D36:D38,"C")&gt;=1,"A",IF(COUNTIF(D36:D38,"C")&gt;0,"P"," "))</f>
        <v xml:space="preserve"> </v>
      </c>
      <c r="E39" s="118" t="str">
        <f t="shared" ref="E39:S39" si="15">IF(COUNTIF(E36:E38,"C")&gt;=1,"A",IF(COUNTIF(E36:E38,"C")&gt;0,"P"," "))</f>
        <v xml:space="preserve"> </v>
      </c>
      <c r="F39" s="118" t="str">
        <f>IF(COUNTIF(F36:F38,"C")&gt;=1,"A",IF(COUNTIF(F36:F38,"C")&gt;0,"P"," "))</f>
        <v xml:space="preserve"> </v>
      </c>
      <c r="G39" s="118" t="str">
        <f t="shared" si="15"/>
        <v xml:space="preserve"> </v>
      </c>
      <c r="H39" s="118" t="str">
        <f t="shared" si="15"/>
        <v xml:space="preserve"> </v>
      </c>
      <c r="I39" s="118" t="str">
        <f t="shared" si="15"/>
        <v xml:space="preserve"> </v>
      </c>
      <c r="J39" s="118" t="str">
        <f t="shared" si="15"/>
        <v xml:space="preserve"> </v>
      </c>
      <c r="K39" s="118" t="str">
        <f t="shared" si="15"/>
        <v xml:space="preserve"> </v>
      </c>
      <c r="L39" s="118" t="str">
        <f t="shared" si="15"/>
        <v xml:space="preserve"> </v>
      </c>
      <c r="M39" s="118" t="str">
        <f t="shared" si="15"/>
        <v xml:space="preserve"> </v>
      </c>
      <c r="N39" s="118" t="str">
        <f t="shared" si="15"/>
        <v xml:space="preserve"> </v>
      </c>
      <c r="O39" s="118" t="str">
        <f t="shared" si="15"/>
        <v xml:space="preserve"> </v>
      </c>
      <c r="P39" s="118" t="str">
        <f t="shared" si="15"/>
        <v xml:space="preserve"> </v>
      </c>
      <c r="Q39" s="118" t="str">
        <f t="shared" si="15"/>
        <v xml:space="preserve"> </v>
      </c>
      <c r="R39" s="118" t="str">
        <f t="shared" si="15"/>
        <v xml:space="preserve"> </v>
      </c>
      <c r="S39" s="118" t="str">
        <f t="shared" si="15"/>
        <v xml:space="preserve"> </v>
      </c>
      <c r="T39" s="118" t="str">
        <f t="shared" si="14"/>
        <v xml:space="preserve"> </v>
      </c>
      <c r="U39" s="118" t="str">
        <f t="shared" si="14"/>
        <v xml:space="preserve"> </v>
      </c>
      <c r="V39" s="118" t="str">
        <f t="shared" si="14"/>
        <v xml:space="preserve"> </v>
      </c>
      <c r="W39" s="118" t="str">
        <f t="shared" si="14"/>
        <v xml:space="preserve"> </v>
      </c>
      <c r="X39" s="118" t="str">
        <f t="shared" si="14"/>
        <v xml:space="preserve"> </v>
      </c>
      <c r="Y39" s="118" t="str">
        <f t="shared" si="14"/>
        <v xml:space="preserve"> </v>
      </c>
      <c r="Z39" s="118" t="str">
        <f t="shared" si="14"/>
        <v xml:space="preserve"> </v>
      </c>
      <c r="AA39" s="118" t="str">
        <f t="shared" si="14"/>
        <v xml:space="preserve"> </v>
      </c>
      <c r="AB39" s="118" t="str">
        <f t="shared" si="14"/>
        <v xml:space="preserve"> </v>
      </c>
      <c r="AC39" s="118" t="str">
        <f t="shared" si="14"/>
        <v xml:space="preserve"> </v>
      </c>
      <c r="AD39" s="118" t="str">
        <f t="shared" si="14"/>
        <v xml:space="preserve"> </v>
      </c>
      <c r="AE39" s="118" t="str">
        <f t="shared" si="14"/>
        <v xml:space="preserve"> </v>
      </c>
      <c r="AF39" s="118" t="str">
        <f t="shared" si="14"/>
        <v xml:space="preserve"> </v>
      </c>
      <c r="AG39" s="118" t="str">
        <f t="shared" si="14"/>
        <v xml:space="preserve"> </v>
      </c>
    </row>
    <row r="40" spans="2:33">
      <c r="B40" s="131"/>
      <c r="C40" s="263" t="s">
        <v>959</v>
      </c>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row>
    <row r="41" spans="2:33">
      <c r="B41" s="131"/>
      <c r="C41" s="263" t="s">
        <v>959</v>
      </c>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row>
    <row r="42" spans="2:33">
      <c r="B42" s="131"/>
      <c r="C42" s="263" t="s">
        <v>959</v>
      </c>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row>
    <row r="43" spans="2:33">
      <c r="B43" s="20">
        <v>4</v>
      </c>
      <c r="C43" s="264" t="s">
        <v>959</v>
      </c>
      <c r="D43" s="118" t="str">
        <f t="shared" ref="D43:AG43" si="16">IF(COUNTIF(D40:D42,"C")&gt;=1,"A",IF(COUNTIF(D40:D42,"C")&gt;0,"P"," "))</f>
        <v xml:space="preserve"> </v>
      </c>
      <c r="E43" s="118" t="str">
        <f t="shared" ref="E43:S43" si="17">IF(COUNTIF(E40:E42,"C")&gt;=1,"A",IF(COUNTIF(E40:E42,"C")&gt;0,"P"," "))</f>
        <v xml:space="preserve"> </v>
      </c>
      <c r="F43" s="118" t="str">
        <f>IF(COUNTIF(F40:F42,"C")&gt;=1,"A",IF(COUNTIF(F40:F42,"C")&gt;0,"P"," "))</f>
        <v xml:space="preserve"> </v>
      </c>
      <c r="G43" s="118" t="str">
        <f t="shared" si="17"/>
        <v xml:space="preserve"> </v>
      </c>
      <c r="H43" s="118" t="str">
        <f t="shared" si="17"/>
        <v xml:space="preserve"> </v>
      </c>
      <c r="I43" s="118" t="str">
        <f t="shared" si="17"/>
        <v xml:space="preserve"> </v>
      </c>
      <c r="J43" s="118" t="str">
        <f t="shared" si="17"/>
        <v xml:space="preserve"> </v>
      </c>
      <c r="K43" s="118" t="str">
        <f t="shared" si="17"/>
        <v xml:space="preserve"> </v>
      </c>
      <c r="L43" s="118" t="str">
        <f t="shared" si="17"/>
        <v xml:space="preserve"> </v>
      </c>
      <c r="M43" s="118" t="str">
        <f t="shared" si="17"/>
        <v xml:space="preserve"> </v>
      </c>
      <c r="N43" s="118" t="str">
        <f t="shared" si="17"/>
        <v xml:space="preserve"> </v>
      </c>
      <c r="O43" s="118" t="str">
        <f t="shared" si="17"/>
        <v xml:space="preserve"> </v>
      </c>
      <c r="P43" s="118" t="str">
        <f t="shared" si="17"/>
        <v xml:space="preserve"> </v>
      </c>
      <c r="Q43" s="118" t="str">
        <f t="shared" si="17"/>
        <v xml:space="preserve"> </v>
      </c>
      <c r="R43" s="118" t="str">
        <f t="shared" si="17"/>
        <v xml:space="preserve"> </v>
      </c>
      <c r="S43" s="118" t="str">
        <f t="shared" si="17"/>
        <v xml:space="preserve"> </v>
      </c>
      <c r="T43" s="118" t="str">
        <f t="shared" si="16"/>
        <v xml:space="preserve"> </v>
      </c>
      <c r="U43" s="118" t="str">
        <f t="shared" si="16"/>
        <v xml:space="preserve"> </v>
      </c>
      <c r="V43" s="118" t="str">
        <f t="shared" si="16"/>
        <v xml:space="preserve"> </v>
      </c>
      <c r="W43" s="118" t="str">
        <f t="shared" si="16"/>
        <v xml:space="preserve"> </v>
      </c>
      <c r="X43" s="118" t="str">
        <f t="shared" si="16"/>
        <v xml:space="preserve"> </v>
      </c>
      <c r="Y43" s="118" t="str">
        <f t="shared" si="16"/>
        <v xml:space="preserve"> </v>
      </c>
      <c r="Z43" s="118" t="str">
        <f t="shared" si="16"/>
        <v xml:space="preserve"> </v>
      </c>
      <c r="AA43" s="118" t="str">
        <f t="shared" si="16"/>
        <v xml:space="preserve"> </v>
      </c>
      <c r="AB43" s="118" t="str">
        <f t="shared" si="16"/>
        <v xml:space="preserve"> </v>
      </c>
      <c r="AC43" s="118" t="str">
        <f t="shared" si="16"/>
        <v xml:space="preserve"> </v>
      </c>
      <c r="AD43" s="118" t="str">
        <f t="shared" si="16"/>
        <v xml:space="preserve"> </v>
      </c>
      <c r="AE43" s="118" t="str">
        <f t="shared" si="16"/>
        <v xml:space="preserve"> </v>
      </c>
      <c r="AF43" s="118" t="str">
        <f t="shared" si="16"/>
        <v xml:space="preserve"> </v>
      </c>
      <c r="AG43" s="118" t="str">
        <f t="shared" si="16"/>
        <v xml:space="preserve"> </v>
      </c>
    </row>
    <row r="44" spans="2:33">
      <c r="B44" s="131"/>
      <c r="C44" s="263" t="s">
        <v>959</v>
      </c>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row>
    <row r="45" spans="2:33">
      <c r="B45" s="131"/>
      <c r="C45" s="263" t="s">
        <v>959</v>
      </c>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row>
    <row r="46" spans="2:33">
      <c r="B46" s="131"/>
      <c r="C46" s="263" t="s">
        <v>959</v>
      </c>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row>
    <row r="47" spans="2:33">
      <c r="B47" s="20">
        <v>5</v>
      </c>
      <c r="C47" s="264" t="s">
        <v>959</v>
      </c>
      <c r="D47" s="118" t="str">
        <f t="shared" ref="D47:AG47" si="18">IF(COUNTIF(D44:D46,"C")&gt;=1,"A",IF(COUNTIF(D44:D46,"C")&gt;0,"P"," "))</f>
        <v xml:space="preserve"> </v>
      </c>
      <c r="E47" s="118" t="str">
        <f t="shared" ref="E47:S47" si="19">IF(COUNTIF(E44:E46,"C")&gt;=1,"A",IF(COUNTIF(E44:E46,"C")&gt;0,"P"," "))</f>
        <v xml:space="preserve"> </v>
      </c>
      <c r="F47" s="118" t="str">
        <f>IF(COUNTIF(F44:F46,"C")&gt;=1,"A",IF(COUNTIF(F44:F46,"C")&gt;0,"P"," "))</f>
        <v xml:space="preserve"> </v>
      </c>
      <c r="G47" s="118" t="str">
        <f t="shared" si="19"/>
        <v xml:space="preserve"> </v>
      </c>
      <c r="H47" s="118" t="str">
        <f t="shared" si="19"/>
        <v xml:space="preserve"> </v>
      </c>
      <c r="I47" s="118" t="str">
        <f t="shared" si="19"/>
        <v xml:space="preserve"> </v>
      </c>
      <c r="J47" s="118" t="str">
        <f t="shared" si="19"/>
        <v xml:space="preserve"> </v>
      </c>
      <c r="K47" s="118" t="str">
        <f t="shared" si="19"/>
        <v xml:space="preserve"> </v>
      </c>
      <c r="L47" s="118" t="str">
        <f t="shared" si="19"/>
        <v xml:space="preserve"> </v>
      </c>
      <c r="M47" s="118" t="str">
        <f t="shared" si="19"/>
        <v xml:space="preserve"> </v>
      </c>
      <c r="N47" s="118" t="str">
        <f t="shared" si="19"/>
        <v xml:space="preserve"> </v>
      </c>
      <c r="O47" s="118" t="str">
        <f t="shared" si="19"/>
        <v xml:space="preserve"> </v>
      </c>
      <c r="P47" s="118" t="str">
        <f t="shared" si="19"/>
        <v xml:space="preserve"> </v>
      </c>
      <c r="Q47" s="118" t="str">
        <f t="shared" si="19"/>
        <v xml:space="preserve"> </v>
      </c>
      <c r="R47" s="118" t="str">
        <f t="shared" si="19"/>
        <v xml:space="preserve"> </v>
      </c>
      <c r="S47" s="118" t="str">
        <f t="shared" si="19"/>
        <v xml:space="preserve"> </v>
      </c>
      <c r="T47" s="118" t="str">
        <f t="shared" si="18"/>
        <v xml:space="preserve"> </v>
      </c>
      <c r="U47" s="118" t="str">
        <f t="shared" si="18"/>
        <v xml:space="preserve"> </v>
      </c>
      <c r="V47" s="118" t="str">
        <f t="shared" si="18"/>
        <v xml:space="preserve"> </v>
      </c>
      <c r="W47" s="118" t="str">
        <f t="shared" si="18"/>
        <v xml:space="preserve"> </v>
      </c>
      <c r="X47" s="118" t="str">
        <f t="shared" si="18"/>
        <v xml:space="preserve"> </v>
      </c>
      <c r="Y47" s="118" t="str">
        <f t="shared" si="18"/>
        <v xml:space="preserve"> </v>
      </c>
      <c r="Z47" s="118" t="str">
        <f t="shared" si="18"/>
        <v xml:space="preserve"> </v>
      </c>
      <c r="AA47" s="118" t="str">
        <f t="shared" si="18"/>
        <v xml:space="preserve"> </v>
      </c>
      <c r="AB47" s="118" t="str">
        <f t="shared" si="18"/>
        <v xml:space="preserve"> </v>
      </c>
      <c r="AC47" s="118" t="str">
        <f t="shared" si="18"/>
        <v xml:space="preserve"> </v>
      </c>
      <c r="AD47" s="118" t="str">
        <f t="shared" si="18"/>
        <v xml:space="preserve"> </v>
      </c>
      <c r="AE47" s="118" t="str">
        <f t="shared" si="18"/>
        <v xml:space="preserve"> </v>
      </c>
      <c r="AF47" s="118" t="str">
        <f t="shared" si="18"/>
        <v xml:space="preserve"> </v>
      </c>
      <c r="AG47" s="118" t="str">
        <f t="shared" si="18"/>
        <v xml:space="preserve"> </v>
      </c>
    </row>
    <row r="48" spans="2:33">
      <c r="B48" s="131"/>
      <c r="C48" s="263" t="s">
        <v>959</v>
      </c>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row>
    <row r="49" spans="2:33">
      <c r="B49" s="131"/>
      <c r="C49" s="263" t="s">
        <v>959</v>
      </c>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row>
    <row r="50" spans="2:33">
      <c r="B50" s="131"/>
      <c r="C50" s="263" t="s">
        <v>959</v>
      </c>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row>
    <row r="51" spans="2:33" ht="0.75" customHeight="1" thickBot="1">
      <c r="B51" s="20"/>
      <c r="C51" s="20"/>
      <c r="D51" s="118" t="str">
        <f t="shared" ref="D51:AG51" si="20">IF(COUNTIF(D48:D50,"C")&gt;=1,"A",IF(COUNTIF(D48:D50,"C")&gt;0,"P"," "))</f>
        <v xml:space="preserve"> </v>
      </c>
      <c r="E51" s="118" t="str">
        <f t="shared" ref="E51:S51" si="21">IF(COUNTIF(E48:E50,"C")&gt;=1,"A",IF(COUNTIF(E48:E50,"C")&gt;0,"P"," "))</f>
        <v xml:space="preserve"> </v>
      </c>
      <c r="F51" s="118" t="str">
        <f>IF(COUNTIF(F48:F50,"C")&gt;=1,"A",IF(COUNTIF(F48:F50,"C")&gt;0,"P"," "))</f>
        <v xml:space="preserve"> </v>
      </c>
      <c r="G51" s="118" t="str">
        <f t="shared" si="21"/>
        <v xml:space="preserve"> </v>
      </c>
      <c r="H51" s="118" t="str">
        <f t="shared" si="21"/>
        <v xml:space="preserve"> </v>
      </c>
      <c r="I51" s="118" t="str">
        <f t="shared" si="21"/>
        <v xml:space="preserve"> </v>
      </c>
      <c r="J51" s="118" t="str">
        <f t="shared" si="21"/>
        <v xml:space="preserve"> </v>
      </c>
      <c r="K51" s="118" t="str">
        <f t="shared" si="21"/>
        <v xml:space="preserve"> </v>
      </c>
      <c r="L51" s="118" t="str">
        <f t="shared" si="21"/>
        <v xml:space="preserve"> </v>
      </c>
      <c r="M51" s="118" t="str">
        <f t="shared" si="21"/>
        <v xml:space="preserve"> </v>
      </c>
      <c r="N51" s="118" t="str">
        <f t="shared" si="21"/>
        <v xml:space="preserve"> </v>
      </c>
      <c r="O51" s="118" t="str">
        <f t="shared" si="21"/>
        <v xml:space="preserve"> </v>
      </c>
      <c r="P51" s="118" t="str">
        <f t="shared" si="21"/>
        <v xml:space="preserve"> </v>
      </c>
      <c r="Q51" s="118" t="str">
        <f t="shared" si="21"/>
        <v xml:space="preserve"> </v>
      </c>
      <c r="R51" s="118" t="str">
        <f t="shared" si="21"/>
        <v xml:space="preserve"> </v>
      </c>
      <c r="S51" s="118" t="str">
        <f t="shared" si="21"/>
        <v xml:space="preserve"> </v>
      </c>
      <c r="T51" s="118" t="str">
        <f t="shared" si="20"/>
        <v xml:space="preserve"> </v>
      </c>
      <c r="U51" s="118" t="str">
        <f t="shared" si="20"/>
        <v xml:space="preserve"> </v>
      </c>
      <c r="V51" s="118" t="str">
        <f t="shared" si="20"/>
        <v xml:space="preserve"> </v>
      </c>
      <c r="W51" s="118" t="str">
        <f t="shared" si="20"/>
        <v xml:space="preserve"> </v>
      </c>
      <c r="X51" s="118" t="str">
        <f t="shared" si="20"/>
        <v xml:space="preserve"> </v>
      </c>
      <c r="Y51" s="118" t="str">
        <f t="shared" si="20"/>
        <v xml:space="preserve"> </v>
      </c>
      <c r="Z51" s="118" t="str">
        <f t="shared" si="20"/>
        <v xml:space="preserve"> </v>
      </c>
      <c r="AA51" s="118" t="str">
        <f t="shared" si="20"/>
        <v xml:space="preserve"> </v>
      </c>
      <c r="AB51" s="118" t="str">
        <f t="shared" si="20"/>
        <v xml:space="preserve"> </v>
      </c>
      <c r="AC51" s="118" t="str">
        <f t="shared" si="20"/>
        <v xml:space="preserve"> </v>
      </c>
      <c r="AD51" s="118" t="str">
        <f t="shared" si="20"/>
        <v xml:space="preserve"> </v>
      </c>
      <c r="AE51" s="118" t="str">
        <f t="shared" si="20"/>
        <v xml:space="preserve"> </v>
      </c>
      <c r="AF51" s="118" t="str">
        <f t="shared" si="20"/>
        <v xml:space="preserve"> </v>
      </c>
      <c r="AG51" s="118" t="str">
        <f t="shared" si="20"/>
        <v xml:space="preserve"> </v>
      </c>
    </row>
    <row r="52" spans="2:33" ht="13.5" thickBot="1">
      <c r="B52" s="20"/>
      <c r="C52" s="44" t="s">
        <v>117</v>
      </c>
      <c r="D52" s="195" t="str">
        <f t="shared" ref="D52:AG52" si="22">IF(COUNTIF(D35:D51,"A")&gt;4,"C",IF(COUNTIF(D35:D51,"C")&gt;0,"P"," "))</f>
        <v xml:space="preserve"> </v>
      </c>
      <c r="E52" s="195" t="str">
        <f t="shared" ref="E52:S52" si="23">IF(COUNTIF(E35:E51,"A")&gt;4,"C",IF(COUNTIF(E35:E51,"C")&gt;0,"P"," "))</f>
        <v xml:space="preserve"> </v>
      </c>
      <c r="F52" s="195" t="str">
        <f>IF(COUNTIF(F35:F51,"A")&gt;4,"C",IF(COUNTIF(F35:F51,"C")&gt;0,"P"," "))</f>
        <v xml:space="preserve"> </v>
      </c>
      <c r="G52" s="195" t="str">
        <f t="shared" si="23"/>
        <v xml:space="preserve"> </v>
      </c>
      <c r="H52" s="195" t="str">
        <f t="shared" si="23"/>
        <v xml:space="preserve"> </v>
      </c>
      <c r="I52" s="195" t="str">
        <f t="shared" si="23"/>
        <v xml:space="preserve"> </v>
      </c>
      <c r="J52" s="195" t="str">
        <f t="shared" si="23"/>
        <v xml:space="preserve"> </v>
      </c>
      <c r="K52" s="195" t="str">
        <f t="shared" si="23"/>
        <v xml:space="preserve"> </v>
      </c>
      <c r="L52" s="195" t="str">
        <f t="shared" si="23"/>
        <v xml:space="preserve"> </v>
      </c>
      <c r="M52" s="195" t="str">
        <f t="shared" si="23"/>
        <v xml:space="preserve"> </v>
      </c>
      <c r="N52" s="195" t="str">
        <f t="shared" si="23"/>
        <v xml:space="preserve"> </v>
      </c>
      <c r="O52" s="195" t="str">
        <f t="shared" si="23"/>
        <v xml:space="preserve"> </v>
      </c>
      <c r="P52" s="195" t="str">
        <f t="shared" si="23"/>
        <v xml:space="preserve"> </v>
      </c>
      <c r="Q52" s="195" t="str">
        <f t="shared" si="23"/>
        <v xml:space="preserve"> </v>
      </c>
      <c r="R52" s="195" t="str">
        <f t="shared" si="23"/>
        <v xml:space="preserve"> </v>
      </c>
      <c r="S52" s="195" t="str">
        <f t="shared" si="23"/>
        <v xml:space="preserve"> </v>
      </c>
      <c r="T52" s="195" t="str">
        <f t="shared" si="22"/>
        <v xml:space="preserve"> </v>
      </c>
      <c r="U52" s="195" t="str">
        <f t="shared" si="22"/>
        <v xml:space="preserve"> </v>
      </c>
      <c r="V52" s="195" t="str">
        <f t="shared" si="22"/>
        <v xml:space="preserve"> </v>
      </c>
      <c r="W52" s="195" t="str">
        <f t="shared" si="22"/>
        <v xml:space="preserve"> </v>
      </c>
      <c r="X52" s="195" t="str">
        <f t="shared" si="22"/>
        <v xml:space="preserve"> </v>
      </c>
      <c r="Y52" s="195" t="str">
        <f t="shared" si="22"/>
        <v xml:space="preserve"> </v>
      </c>
      <c r="Z52" s="195" t="str">
        <f t="shared" si="22"/>
        <v xml:space="preserve"> </v>
      </c>
      <c r="AA52" s="195" t="str">
        <f t="shared" si="22"/>
        <v xml:space="preserve"> </v>
      </c>
      <c r="AB52" s="195" t="str">
        <f t="shared" si="22"/>
        <v xml:space="preserve"> </v>
      </c>
      <c r="AC52" s="195" t="str">
        <f t="shared" si="22"/>
        <v xml:space="preserve"> </v>
      </c>
      <c r="AD52" s="195" t="str">
        <f t="shared" si="22"/>
        <v xml:space="preserve"> </v>
      </c>
      <c r="AE52" s="195" t="str">
        <f t="shared" si="22"/>
        <v xml:space="preserve"> </v>
      </c>
      <c r="AF52" s="195" t="str">
        <f t="shared" si="22"/>
        <v xml:space="preserve"> </v>
      </c>
      <c r="AG52" s="195" t="str">
        <f t="shared" si="22"/>
        <v xml:space="preserve"> </v>
      </c>
    </row>
    <row r="54" spans="2:33" ht="15">
      <c r="B54" s="593" t="s">
        <v>962</v>
      </c>
      <c r="C54" s="594"/>
      <c r="D54" s="571"/>
      <c r="E54" s="571"/>
      <c r="F54" s="571"/>
      <c r="G54" s="571"/>
      <c r="H54" s="571"/>
      <c r="I54" s="571"/>
      <c r="J54" s="571"/>
      <c r="K54" s="571"/>
      <c r="L54" s="571"/>
      <c r="M54" s="571"/>
      <c r="N54" s="571"/>
      <c r="O54" s="571"/>
      <c r="P54" s="571"/>
      <c r="Q54" s="571"/>
      <c r="R54" s="571"/>
      <c r="S54" s="571"/>
      <c r="T54" s="584"/>
      <c r="U54" s="584"/>
      <c r="V54" s="584"/>
      <c r="W54" s="584"/>
      <c r="X54" s="584"/>
      <c r="Y54" s="584"/>
      <c r="Z54" s="584"/>
      <c r="AA54" s="584"/>
      <c r="AB54" s="584"/>
      <c r="AC54" s="584"/>
      <c r="AD54" s="584"/>
      <c r="AE54" s="584"/>
      <c r="AF54" s="584"/>
      <c r="AG54" s="584"/>
    </row>
    <row r="55" spans="2:33">
      <c r="B55" s="20">
        <v>1</v>
      </c>
      <c r="C55" s="187" t="s">
        <v>959</v>
      </c>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row>
    <row r="56" spans="2:33">
      <c r="B56" s="130"/>
      <c r="C56" s="263" t="s">
        <v>959</v>
      </c>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row>
    <row r="57" spans="2:33">
      <c r="B57" s="130"/>
      <c r="C57" s="263" t="s">
        <v>959</v>
      </c>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row>
    <row r="58" spans="2:33">
      <c r="B58" s="130"/>
      <c r="C58" s="263" t="s">
        <v>959</v>
      </c>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row>
    <row r="59" spans="2:33">
      <c r="B59" s="20">
        <v>2</v>
      </c>
      <c r="C59" s="264" t="s">
        <v>959</v>
      </c>
      <c r="D59" s="118" t="str">
        <f t="shared" ref="D59:AG59" si="24">IF(COUNTIF(D56:D58,"C")&gt;=1,"A",IF(COUNTIF(D56:D58,"C")&gt;0,"P"," "))</f>
        <v xml:space="preserve"> </v>
      </c>
      <c r="E59" s="118" t="str">
        <f t="shared" ref="E59:S59" si="25">IF(COUNTIF(E56:E58,"C")&gt;=1,"A",IF(COUNTIF(E56:E58,"C")&gt;0,"P"," "))</f>
        <v xml:space="preserve"> </v>
      </c>
      <c r="F59" s="118" t="str">
        <f>IF(COUNTIF(F56:F58,"C")&gt;=1,"A",IF(COUNTIF(F56:F58,"C")&gt;0,"P"," "))</f>
        <v xml:space="preserve"> </v>
      </c>
      <c r="G59" s="118" t="str">
        <f t="shared" si="25"/>
        <v xml:space="preserve"> </v>
      </c>
      <c r="H59" s="118" t="str">
        <f t="shared" si="25"/>
        <v xml:space="preserve"> </v>
      </c>
      <c r="I59" s="118" t="str">
        <f t="shared" si="25"/>
        <v xml:space="preserve"> </v>
      </c>
      <c r="J59" s="118" t="str">
        <f t="shared" si="25"/>
        <v xml:space="preserve"> </v>
      </c>
      <c r="K59" s="118" t="str">
        <f t="shared" si="25"/>
        <v xml:space="preserve"> </v>
      </c>
      <c r="L59" s="118" t="str">
        <f t="shared" si="25"/>
        <v xml:space="preserve"> </v>
      </c>
      <c r="M59" s="118" t="str">
        <f t="shared" si="25"/>
        <v xml:space="preserve"> </v>
      </c>
      <c r="N59" s="118" t="str">
        <f t="shared" si="25"/>
        <v xml:space="preserve"> </v>
      </c>
      <c r="O59" s="118" t="str">
        <f t="shared" si="25"/>
        <v xml:space="preserve"> </v>
      </c>
      <c r="P59" s="118" t="str">
        <f t="shared" si="25"/>
        <v xml:space="preserve"> </v>
      </c>
      <c r="Q59" s="118" t="str">
        <f t="shared" si="25"/>
        <v xml:space="preserve"> </v>
      </c>
      <c r="R59" s="118" t="str">
        <f t="shared" si="25"/>
        <v xml:space="preserve"> </v>
      </c>
      <c r="S59" s="118" t="str">
        <f t="shared" si="25"/>
        <v xml:space="preserve"> </v>
      </c>
      <c r="T59" s="118" t="str">
        <f t="shared" si="24"/>
        <v xml:space="preserve"> </v>
      </c>
      <c r="U59" s="118" t="str">
        <f t="shared" si="24"/>
        <v xml:space="preserve"> </v>
      </c>
      <c r="V59" s="118" t="str">
        <f t="shared" si="24"/>
        <v xml:space="preserve"> </v>
      </c>
      <c r="W59" s="118" t="str">
        <f t="shared" si="24"/>
        <v xml:space="preserve"> </v>
      </c>
      <c r="X59" s="118" t="str">
        <f t="shared" si="24"/>
        <v xml:space="preserve"> </v>
      </c>
      <c r="Y59" s="118" t="str">
        <f t="shared" si="24"/>
        <v xml:space="preserve"> </v>
      </c>
      <c r="Z59" s="118" t="str">
        <f t="shared" si="24"/>
        <v xml:space="preserve"> </v>
      </c>
      <c r="AA59" s="118" t="str">
        <f t="shared" si="24"/>
        <v xml:space="preserve"> </v>
      </c>
      <c r="AB59" s="118" t="str">
        <f t="shared" si="24"/>
        <v xml:space="preserve"> </v>
      </c>
      <c r="AC59" s="118" t="str">
        <f t="shared" si="24"/>
        <v xml:space="preserve"> </v>
      </c>
      <c r="AD59" s="118" t="str">
        <f t="shared" si="24"/>
        <v xml:space="preserve"> </v>
      </c>
      <c r="AE59" s="118" t="str">
        <f t="shared" si="24"/>
        <v xml:space="preserve"> </v>
      </c>
      <c r="AF59" s="118" t="str">
        <f t="shared" si="24"/>
        <v xml:space="preserve"> </v>
      </c>
      <c r="AG59" s="118" t="str">
        <f t="shared" si="24"/>
        <v xml:space="preserve"> </v>
      </c>
    </row>
    <row r="60" spans="2:33">
      <c r="B60" s="131"/>
      <c r="C60" s="263" t="s">
        <v>959</v>
      </c>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row>
    <row r="61" spans="2:33">
      <c r="B61" s="131"/>
      <c r="C61" s="263" t="s">
        <v>959</v>
      </c>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row>
    <row r="62" spans="2:33">
      <c r="B62" s="131"/>
      <c r="C62" s="263" t="s">
        <v>959</v>
      </c>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row>
    <row r="63" spans="2:33">
      <c r="B63" s="20">
        <v>3</v>
      </c>
      <c r="C63" s="264" t="s">
        <v>959</v>
      </c>
      <c r="D63" s="118" t="str">
        <f t="shared" ref="D63:AG63" si="26">IF(COUNTIF(D60:D62,"C")&gt;=1,"A",IF(COUNTIF(D60:D62,"C")&gt;0,"P"," "))</f>
        <v xml:space="preserve"> </v>
      </c>
      <c r="E63" s="118" t="str">
        <f t="shared" ref="E63:S63" si="27">IF(COUNTIF(E60:E62,"C")&gt;=1,"A",IF(COUNTIF(E60:E62,"C")&gt;0,"P"," "))</f>
        <v xml:space="preserve"> </v>
      </c>
      <c r="F63" s="118" t="str">
        <f>IF(COUNTIF(F60:F62,"C")&gt;=1,"A",IF(COUNTIF(F60:F62,"C")&gt;0,"P"," "))</f>
        <v xml:space="preserve"> </v>
      </c>
      <c r="G63" s="118" t="str">
        <f t="shared" si="27"/>
        <v xml:space="preserve"> </v>
      </c>
      <c r="H63" s="118" t="str">
        <f t="shared" si="27"/>
        <v xml:space="preserve"> </v>
      </c>
      <c r="I63" s="118" t="str">
        <f t="shared" si="27"/>
        <v xml:space="preserve"> </v>
      </c>
      <c r="J63" s="118" t="str">
        <f t="shared" si="27"/>
        <v xml:space="preserve"> </v>
      </c>
      <c r="K63" s="118" t="str">
        <f t="shared" si="27"/>
        <v xml:space="preserve"> </v>
      </c>
      <c r="L63" s="118" t="str">
        <f t="shared" si="27"/>
        <v xml:space="preserve"> </v>
      </c>
      <c r="M63" s="118" t="str">
        <f t="shared" si="27"/>
        <v xml:space="preserve"> </v>
      </c>
      <c r="N63" s="118" t="str">
        <f t="shared" si="27"/>
        <v xml:space="preserve"> </v>
      </c>
      <c r="O63" s="118" t="str">
        <f t="shared" si="27"/>
        <v xml:space="preserve"> </v>
      </c>
      <c r="P63" s="118" t="str">
        <f t="shared" si="27"/>
        <v xml:space="preserve"> </v>
      </c>
      <c r="Q63" s="118" t="str">
        <f t="shared" si="27"/>
        <v xml:space="preserve"> </v>
      </c>
      <c r="R63" s="118" t="str">
        <f t="shared" si="27"/>
        <v xml:space="preserve"> </v>
      </c>
      <c r="S63" s="118" t="str">
        <f t="shared" si="27"/>
        <v xml:space="preserve"> </v>
      </c>
      <c r="T63" s="118" t="str">
        <f t="shared" si="26"/>
        <v xml:space="preserve"> </v>
      </c>
      <c r="U63" s="118" t="str">
        <f t="shared" si="26"/>
        <v xml:space="preserve"> </v>
      </c>
      <c r="V63" s="118" t="str">
        <f t="shared" si="26"/>
        <v xml:space="preserve"> </v>
      </c>
      <c r="W63" s="118" t="str">
        <f t="shared" si="26"/>
        <v xml:space="preserve"> </v>
      </c>
      <c r="X63" s="118" t="str">
        <f t="shared" si="26"/>
        <v xml:space="preserve"> </v>
      </c>
      <c r="Y63" s="118" t="str">
        <f t="shared" si="26"/>
        <v xml:space="preserve"> </v>
      </c>
      <c r="Z63" s="118" t="str">
        <f t="shared" si="26"/>
        <v xml:space="preserve"> </v>
      </c>
      <c r="AA63" s="118" t="str">
        <f t="shared" si="26"/>
        <v xml:space="preserve"> </v>
      </c>
      <c r="AB63" s="118" t="str">
        <f t="shared" si="26"/>
        <v xml:space="preserve"> </v>
      </c>
      <c r="AC63" s="118" t="str">
        <f t="shared" si="26"/>
        <v xml:space="preserve"> </v>
      </c>
      <c r="AD63" s="118" t="str">
        <f t="shared" si="26"/>
        <v xml:space="preserve"> </v>
      </c>
      <c r="AE63" s="118" t="str">
        <f t="shared" si="26"/>
        <v xml:space="preserve"> </v>
      </c>
      <c r="AF63" s="118" t="str">
        <f t="shared" si="26"/>
        <v xml:space="preserve"> </v>
      </c>
      <c r="AG63" s="118" t="str">
        <f t="shared" si="26"/>
        <v xml:space="preserve"> </v>
      </c>
    </row>
    <row r="64" spans="2:33">
      <c r="B64" s="131"/>
      <c r="C64" s="263" t="s">
        <v>959</v>
      </c>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row>
    <row r="65" spans="2:33">
      <c r="B65" s="131"/>
      <c r="C65" s="263" t="s">
        <v>959</v>
      </c>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row>
    <row r="66" spans="2:33">
      <c r="B66" s="131"/>
      <c r="C66" s="263" t="s">
        <v>959</v>
      </c>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row>
    <row r="67" spans="2:33">
      <c r="B67" s="20">
        <v>4</v>
      </c>
      <c r="C67" s="264" t="s">
        <v>959</v>
      </c>
      <c r="D67" s="118" t="str">
        <f t="shared" ref="D67:AG67" si="28">IF(COUNTIF(D64:D66,"C")&gt;=1,"A",IF(COUNTIF(D64:D66,"C")&gt;0,"P"," "))</f>
        <v xml:space="preserve"> </v>
      </c>
      <c r="E67" s="118" t="str">
        <f t="shared" ref="E67:S67" si="29">IF(COUNTIF(E64:E66,"C")&gt;=1,"A",IF(COUNTIF(E64:E66,"C")&gt;0,"P"," "))</f>
        <v xml:space="preserve"> </v>
      </c>
      <c r="F67" s="118" t="str">
        <f>IF(COUNTIF(F64:F66,"C")&gt;=1,"A",IF(COUNTIF(F64:F66,"C")&gt;0,"P"," "))</f>
        <v xml:space="preserve"> </v>
      </c>
      <c r="G67" s="118" t="str">
        <f t="shared" si="29"/>
        <v xml:space="preserve"> </v>
      </c>
      <c r="H67" s="118" t="str">
        <f t="shared" si="29"/>
        <v xml:space="preserve"> </v>
      </c>
      <c r="I67" s="118" t="str">
        <f t="shared" si="29"/>
        <v xml:space="preserve"> </v>
      </c>
      <c r="J67" s="118" t="str">
        <f t="shared" si="29"/>
        <v xml:space="preserve"> </v>
      </c>
      <c r="K67" s="118" t="str">
        <f t="shared" si="29"/>
        <v xml:space="preserve"> </v>
      </c>
      <c r="L67" s="118" t="str">
        <f t="shared" si="29"/>
        <v xml:space="preserve"> </v>
      </c>
      <c r="M67" s="118" t="str">
        <f t="shared" si="29"/>
        <v xml:space="preserve"> </v>
      </c>
      <c r="N67" s="118" t="str">
        <f t="shared" si="29"/>
        <v xml:space="preserve"> </v>
      </c>
      <c r="O67" s="118" t="str">
        <f t="shared" si="29"/>
        <v xml:space="preserve"> </v>
      </c>
      <c r="P67" s="118" t="str">
        <f t="shared" si="29"/>
        <v xml:space="preserve"> </v>
      </c>
      <c r="Q67" s="118" t="str">
        <f t="shared" si="29"/>
        <v xml:space="preserve"> </v>
      </c>
      <c r="R67" s="118" t="str">
        <f t="shared" si="29"/>
        <v xml:space="preserve"> </v>
      </c>
      <c r="S67" s="118" t="str">
        <f t="shared" si="29"/>
        <v xml:space="preserve"> </v>
      </c>
      <c r="T67" s="118" t="str">
        <f t="shared" si="28"/>
        <v xml:space="preserve"> </v>
      </c>
      <c r="U67" s="118" t="str">
        <f t="shared" si="28"/>
        <v xml:space="preserve"> </v>
      </c>
      <c r="V67" s="118" t="str">
        <f t="shared" si="28"/>
        <v xml:space="preserve"> </v>
      </c>
      <c r="W67" s="118" t="str">
        <f t="shared" si="28"/>
        <v xml:space="preserve"> </v>
      </c>
      <c r="X67" s="118" t="str">
        <f t="shared" si="28"/>
        <v xml:space="preserve"> </v>
      </c>
      <c r="Y67" s="118" t="str">
        <f t="shared" si="28"/>
        <v xml:space="preserve"> </v>
      </c>
      <c r="Z67" s="118" t="str">
        <f t="shared" si="28"/>
        <v xml:space="preserve"> </v>
      </c>
      <c r="AA67" s="118" t="str">
        <f t="shared" si="28"/>
        <v xml:space="preserve"> </v>
      </c>
      <c r="AB67" s="118" t="str">
        <f t="shared" si="28"/>
        <v xml:space="preserve"> </v>
      </c>
      <c r="AC67" s="118" t="str">
        <f t="shared" si="28"/>
        <v xml:space="preserve"> </v>
      </c>
      <c r="AD67" s="118" t="str">
        <f t="shared" si="28"/>
        <v xml:space="preserve"> </v>
      </c>
      <c r="AE67" s="118" t="str">
        <f t="shared" si="28"/>
        <v xml:space="preserve"> </v>
      </c>
      <c r="AF67" s="118" t="str">
        <f t="shared" si="28"/>
        <v xml:space="preserve"> </v>
      </c>
      <c r="AG67" s="118" t="str">
        <f t="shared" si="28"/>
        <v xml:space="preserve"> </v>
      </c>
    </row>
    <row r="68" spans="2:33">
      <c r="B68" s="131"/>
      <c r="C68" s="263" t="s">
        <v>959</v>
      </c>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row>
    <row r="69" spans="2:33">
      <c r="B69" s="131"/>
      <c r="C69" s="263" t="s">
        <v>959</v>
      </c>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row>
    <row r="70" spans="2:33">
      <c r="B70" s="131"/>
      <c r="C70" s="263" t="s">
        <v>959</v>
      </c>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row>
    <row r="71" spans="2:33">
      <c r="B71" s="20">
        <v>5</v>
      </c>
      <c r="C71" s="264" t="s">
        <v>959</v>
      </c>
      <c r="D71" s="118" t="str">
        <f t="shared" ref="D71:AG71" si="30">IF(COUNTIF(D68:D70,"C")&gt;=1,"A",IF(COUNTIF(D68:D70,"C")&gt;0,"P"," "))</f>
        <v xml:space="preserve"> </v>
      </c>
      <c r="E71" s="118" t="str">
        <f t="shared" ref="E71:S71" si="31">IF(COUNTIF(E68:E70,"C")&gt;=1,"A",IF(COUNTIF(E68:E70,"C")&gt;0,"P"," "))</f>
        <v xml:space="preserve"> </v>
      </c>
      <c r="F71" s="118" t="str">
        <f>IF(COUNTIF(F68:F70,"C")&gt;=1,"A",IF(COUNTIF(F68:F70,"C")&gt;0,"P"," "))</f>
        <v xml:space="preserve"> </v>
      </c>
      <c r="G71" s="118" t="str">
        <f t="shared" si="31"/>
        <v xml:space="preserve"> </v>
      </c>
      <c r="H71" s="118" t="str">
        <f t="shared" si="31"/>
        <v xml:space="preserve"> </v>
      </c>
      <c r="I71" s="118" t="str">
        <f t="shared" si="31"/>
        <v xml:space="preserve"> </v>
      </c>
      <c r="J71" s="118" t="str">
        <f t="shared" si="31"/>
        <v xml:space="preserve"> </v>
      </c>
      <c r="K71" s="118" t="str">
        <f t="shared" si="31"/>
        <v xml:space="preserve"> </v>
      </c>
      <c r="L71" s="118" t="str">
        <f t="shared" si="31"/>
        <v xml:space="preserve"> </v>
      </c>
      <c r="M71" s="118" t="str">
        <f t="shared" si="31"/>
        <v xml:space="preserve"> </v>
      </c>
      <c r="N71" s="118" t="str">
        <f t="shared" si="31"/>
        <v xml:space="preserve"> </v>
      </c>
      <c r="O71" s="118" t="str">
        <f t="shared" si="31"/>
        <v xml:space="preserve"> </v>
      </c>
      <c r="P71" s="118" t="str">
        <f t="shared" si="31"/>
        <v xml:space="preserve"> </v>
      </c>
      <c r="Q71" s="118" t="str">
        <f t="shared" si="31"/>
        <v xml:space="preserve"> </v>
      </c>
      <c r="R71" s="118" t="str">
        <f t="shared" si="31"/>
        <v xml:space="preserve"> </v>
      </c>
      <c r="S71" s="118" t="str">
        <f t="shared" si="31"/>
        <v xml:space="preserve"> </v>
      </c>
      <c r="T71" s="118" t="str">
        <f t="shared" si="30"/>
        <v xml:space="preserve"> </v>
      </c>
      <c r="U71" s="118" t="str">
        <f t="shared" si="30"/>
        <v xml:space="preserve"> </v>
      </c>
      <c r="V71" s="118" t="str">
        <f t="shared" si="30"/>
        <v xml:space="preserve"> </v>
      </c>
      <c r="W71" s="118" t="str">
        <f t="shared" si="30"/>
        <v xml:space="preserve"> </v>
      </c>
      <c r="X71" s="118" t="str">
        <f t="shared" si="30"/>
        <v xml:space="preserve"> </v>
      </c>
      <c r="Y71" s="118" t="str">
        <f t="shared" si="30"/>
        <v xml:space="preserve"> </v>
      </c>
      <c r="Z71" s="118" t="str">
        <f t="shared" si="30"/>
        <v xml:space="preserve"> </v>
      </c>
      <c r="AA71" s="118" t="str">
        <f t="shared" si="30"/>
        <v xml:space="preserve"> </v>
      </c>
      <c r="AB71" s="118" t="str">
        <f t="shared" si="30"/>
        <v xml:space="preserve"> </v>
      </c>
      <c r="AC71" s="118" t="str">
        <f t="shared" si="30"/>
        <v xml:space="preserve"> </v>
      </c>
      <c r="AD71" s="118" t="str">
        <f t="shared" si="30"/>
        <v xml:space="preserve"> </v>
      </c>
      <c r="AE71" s="118" t="str">
        <f t="shared" si="30"/>
        <v xml:space="preserve"> </v>
      </c>
      <c r="AF71" s="118" t="str">
        <f t="shared" si="30"/>
        <v xml:space="preserve"> </v>
      </c>
      <c r="AG71" s="118" t="str">
        <f t="shared" si="30"/>
        <v xml:space="preserve"> </v>
      </c>
    </row>
    <row r="72" spans="2:33">
      <c r="B72" s="131"/>
      <c r="C72" s="263" t="s">
        <v>959</v>
      </c>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row>
    <row r="73" spans="2:33">
      <c r="B73" s="131"/>
      <c r="C73" s="263" t="s">
        <v>959</v>
      </c>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row>
    <row r="74" spans="2:33">
      <c r="B74" s="131"/>
      <c r="C74" s="263" t="s">
        <v>959</v>
      </c>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row>
    <row r="75" spans="2:33" ht="0.75" customHeight="1" thickBot="1">
      <c r="B75" s="20"/>
      <c r="C75" s="20"/>
      <c r="D75" s="118" t="str">
        <f t="shared" ref="D75:AG75" si="32">IF(COUNTIF(D72:D74,"C")&gt;=1,"A",IF(COUNTIF(D72:D74,"C")&gt;0,"P"," "))</f>
        <v xml:space="preserve"> </v>
      </c>
      <c r="E75" s="118" t="str">
        <f t="shared" ref="E75:S75" si="33">IF(COUNTIF(E72:E74,"C")&gt;=1,"A",IF(COUNTIF(E72:E74,"C")&gt;0,"P"," "))</f>
        <v xml:space="preserve"> </v>
      </c>
      <c r="F75" s="118" t="str">
        <f>IF(COUNTIF(F72:F74,"C")&gt;=1,"A",IF(COUNTIF(F72:F74,"C")&gt;0,"P"," "))</f>
        <v xml:space="preserve"> </v>
      </c>
      <c r="G75" s="118" t="str">
        <f t="shared" si="33"/>
        <v xml:space="preserve"> </v>
      </c>
      <c r="H75" s="118" t="str">
        <f t="shared" si="33"/>
        <v xml:space="preserve"> </v>
      </c>
      <c r="I75" s="118" t="str">
        <f t="shared" si="33"/>
        <v xml:space="preserve"> </v>
      </c>
      <c r="J75" s="118" t="str">
        <f t="shared" si="33"/>
        <v xml:space="preserve"> </v>
      </c>
      <c r="K75" s="118" t="str">
        <f t="shared" si="33"/>
        <v xml:space="preserve"> </v>
      </c>
      <c r="L75" s="118" t="str">
        <f t="shared" si="33"/>
        <v xml:space="preserve"> </v>
      </c>
      <c r="M75" s="118" t="str">
        <f t="shared" si="33"/>
        <v xml:space="preserve"> </v>
      </c>
      <c r="N75" s="118" t="str">
        <f t="shared" si="33"/>
        <v xml:space="preserve"> </v>
      </c>
      <c r="O75" s="118" t="str">
        <f t="shared" si="33"/>
        <v xml:space="preserve"> </v>
      </c>
      <c r="P75" s="118" t="str">
        <f t="shared" si="33"/>
        <v xml:space="preserve"> </v>
      </c>
      <c r="Q75" s="118" t="str">
        <f t="shared" si="33"/>
        <v xml:space="preserve"> </v>
      </c>
      <c r="R75" s="118" t="str">
        <f t="shared" si="33"/>
        <v xml:space="preserve"> </v>
      </c>
      <c r="S75" s="118" t="str">
        <f t="shared" si="33"/>
        <v xml:space="preserve"> </v>
      </c>
      <c r="T75" s="118" t="str">
        <f t="shared" si="32"/>
        <v xml:space="preserve"> </v>
      </c>
      <c r="U75" s="118" t="str">
        <f t="shared" si="32"/>
        <v xml:space="preserve"> </v>
      </c>
      <c r="V75" s="118" t="str">
        <f t="shared" si="32"/>
        <v xml:space="preserve"> </v>
      </c>
      <c r="W75" s="118" t="str">
        <f t="shared" si="32"/>
        <v xml:space="preserve"> </v>
      </c>
      <c r="X75" s="118" t="str">
        <f t="shared" si="32"/>
        <v xml:space="preserve"> </v>
      </c>
      <c r="Y75" s="118" t="str">
        <f t="shared" si="32"/>
        <v xml:space="preserve"> </v>
      </c>
      <c r="Z75" s="118" t="str">
        <f t="shared" si="32"/>
        <v xml:space="preserve"> </v>
      </c>
      <c r="AA75" s="118" t="str">
        <f t="shared" si="32"/>
        <v xml:space="preserve"> </v>
      </c>
      <c r="AB75" s="118" t="str">
        <f t="shared" si="32"/>
        <v xml:space="preserve"> </v>
      </c>
      <c r="AC75" s="118" t="str">
        <f t="shared" si="32"/>
        <v xml:space="preserve"> </v>
      </c>
      <c r="AD75" s="118" t="str">
        <f t="shared" si="32"/>
        <v xml:space="preserve"> </v>
      </c>
      <c r="AE75" s="118" t="str">
        <f t="shared" si="32"/>
        <v xml:space="preserve"> </v>
      </c>
      <c r="AF75" s="118" t="str">
        <f t="shared" si="32"/>
        <v xml:space="preserve"> </v>
      </c>
      <c r="AG75" s="118" t="str">
        <f t="shared" si="32"/>
        <v xml:space="preserve"> </v>
      </c>
    </row>
    <row r="76" spans="2:33" ht="13.5" thickBot="1">
      <c r="B76" s="20"/>
      <c r="C76" s="44" t="s">
        <v>117</v>
      </c>
      <c r="D76" s="195" t="str">
        <f t="shared" ref="D76:AG76" si="34">IF(COUNTIF(D59:D75,"A")&gt;4,"C",IF(COUNTIF(D59:D75,"C")&gt;0,"P"," "))</f>
        <v xml:space="preserve"> </v>
      </c>
      <c r="E76" s="195" t="str">
        <f t="shared" ref="E76:S76" si="35">IF(COUNTIF(E59:E75,"A")&gt;4,"C",IF(COUNTIF(E59:E75,"C")&gt;0,"P"," "))</f>
        <v xml:space="preserve"> </v>
      </c>
      <c r="F76" s="195" t="str">
        <f>IF(COUNTIF(F59:F75,"A")&gt;4,"C",IF(COUNTIF(F59:F75,"C")&gt;0,"P"," "))</f>
        <v xml:space="preserve"> </v>
      </c>
      <c r="G76" s="195" t="str">
        <f t="shared" si="35"/>
        <v xml:space="preserve"> </v>
      </c>
      <c r="H76" s="195" t="str">
        <f t="shared" si="35"/>
        <v xml:space="preserve"> </v>
      </c>
      <c r="I76" s="195" t="str">
        <f t="shared" si="35"/>
        <v xml:space="preserve"> </v>
      </c>
      <c r="J76" s="195" t="str">
        <f t="shared" si="35"/>
        <v xml:space="preserve"> </v>
      </c>
      <c r="K76" s="195" t="str">
        <f t="shared" si="35"/>
        <v xml:space="preserve"> </v>
      </c>
      <c r="L76" s="195" t="str">
        <f t="shared" si="35"/>
        <v xml:space="preserve"> </v>
      </c>
      <c r="M76" s="195" t="str">
        <f t="shared" si="35"/>
        <v xml:space="preserve"> </v>
      </c>
      <c r="N76" s="195" t="str">
        <f t="shared" si="35"/>
        <v xml:space="preserve"> </v>
      </c>
      <c r="O76" s="195" t="str">
        <f t="shared" si="35"/>
        <v xml:space="preserve"> </v>
      </c>
      <c r="P76" s="195" t="str">
        <f t="shared" si="35"/>
        <v xml:space="preserve"> </v>
      </c>
      <c r="Q76" s="195" t="str">
        <f t="shared" si="35"/>
        <v xml:space="preserve"> </v>
      </c>
      <c r="R76" s="195" t="str">
        <f t="shared" si="35"/>
        <v xml:space="preserve"> </v>
      </c>
      <c r="S76" s="195" t="str">
        <f t="shared" si="35"/>
        <v xml:space="preserve"> </v>
      </c>
      <c r="T76" s="195" t="str">
        <f t="shared" si="34"/>
        <v xml:space="preserve"> </v>
      </c>
      <c r="U76" s="195" t="str">
        <f t="shared" si="34"/>
        <v xml:space="preserve"> </v>
      </c>
      <c r="V76" s="195" t="str">
        <f t="shared" si="34"/>
        <v xml:space="preserve"> </v>
      </c>
      <c r="W76" s="195" t="str">
        <f t="shared" si="34"/>
        <v xml:space="preserve"> </v>
      </c>
      <c r="X76" s="195" t="str">
        <f t="shared" si="34"/>
        <v xml:space="preserve"> </v>
      </c>
      <c r="Y76" s="195" t="str">
        <f t="shared" si="34"/>
        <v xml:space="preserve"> </v>
      </c>
      <c r="Z76" s="195" t="str">
        <f t="shared" si="34"/>
        <v xml:space="preserve"> </v>
      </c>
      <c r="AA76" s="195" t="str">
        <f t="shared" si="34"/>
        <v xml:space="preserve"> </v>
      </c>
      <c r="AB76" s="195" t="str">
        <f t="shared" si="34"/>
        <v xml:space="preserve"> </v>
      </c>
      <c r="AC76" s="195" t="str">
        <f t="shared" si="34"/>
        <v xml:space="preserve"> </v>
      </c>
      <c r="AD76" s="195" t="str">
        <f t="shared" si="34"/>
        <v xml:space="preserve"> </v>
      </c>
      <c r="AE76" s="195" t="str">
        <f t="shared" si="34"/>
        <v xml:space="preserve"> </v>
      </c>
      <c r="AF76" s="195" t="str">
        <f t="shared" si="34"/>
        <v xml:space="preserve"> </v>
      </c>
      <c r="AG76" s="195" t="str">
        <f t="shared" si="34"/>
        <v xml:space="preserve"> </v>
      </c>
    </row>
    <row r="78" spans="2:33" ht="15">
      <c r="B78" s="593" t="s">
        <v>963</v>
      </c>
      <c r="C78" s="594"/>
      <c r="D78" s="571"/>
      <c r="E78" s="571"/>
      <c r="F78" s="571"/>
      <c r="G78" s="571"/>
      <c r="H78" s="571"/>
      <c r="I78" s="571"/>
      <c r="J78" s="571"/>
      <c r="K78" s="571"/>
      <c r="L78" s="571"/>
      <c r="M78" s="571"/>
      <c r="N78" s="571"/>
      <c r="O78" s="571"/>
      <c r="P78" s="571"/>
      <c r="Q78" s="571"/>
      <c r="R78" s="571"/>
      <c r="S78" s="571"/>
      <c r="T78" s="584"/>
      <c r="U78" s="584"/>
      <c r="V78" s="584"/>
      <c r="W78" s="584"/>
      <c r="X78" s="584"/>
      <c r="Y78" s="584"/>
      <c r="Z78" s="584"/>
      <c r="AA78" s="584"/>
      <c r="AB78" s="584"/>
      <c r="AC78" s="584"/>
      <c r="AD78" s="584"/>
      <c r="AE78" s="584"/>
      <c r="AF78" s="584"/>
      <c r="AG78" s="584"/>
    </row>
    <row r="79" spans="2:33">
      <c r="B79" s="20">
        <v>1</v>
      </c>
      <c r="C79" s="187" t="s">
        <v>959</v>
      </c>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row>
    <row r="80" spans="2:33">
      <c r="B80" s="130"/>
      <c r="C80" s="263" t="s">
        <v>959</v>
      </c>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row>
    <row r="81" spans="2:33">
      <c r="B81" s="130"/>
      <c r="C81" s="263" t="s">
        <v>959</v>
      </c>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row>
    <row r="82" spans="2:33">
      <c r="B82" s="130"/>
      <c r="C82" s="263" t="s">
        <v>959</v>
      </c>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row>
    <row r="83" spans="2:33">
      <c r="B83" s="20">
        <v>2</v>
      </c>
      <c r="C83" s="264" t="s">
        <v>959</v>
      </c>
      <c r="D83" s="118" t="str">
        <f t="shared" ref="D83:AG83" si="36">IF(COUNTIF(D80:D82,"C")&gt;=1,"A",IF(COUNTIF(D80:D82,"C")&gt;0,"P"," "))</f>
        <v xml:space="preserve"> </v>
      </c>
      <c r="E83" s="118" t="str">
        <f t="shared" ref="E83:S83" si="37">IF(COUNTIF(E80:E82,"C")&gt;=1,"A",IF(COUNTIF(E80:E82,"C")&gt;0,"P"," "))</f>
        <v xml:space="preserve"> </v>
      </c>
      <c r="F83" s="118" t="str">
        <f>IF(COUNTIF(F80:F82,"C")&gt;=1,"A",IF(COUNTIF(F80:F82,"C")&gt;0,"P"," "))</f>
        <v xml:space="preserve"> </v>
      </c>
      <c r="G83" s="118" t="str">
        <f t="shared" si="37"/>
        <v xml:space="preserve"> </v>
      </c>
      <c r="H83" s="118" t="str">
        <f t="shared" si="37"/>
        <v xml:space="preserve"> </v>
      </c>
      <c r="I83" s="118" t="str">
        <f t="shared" si="37"/>
        <v xml:space="preserve"> </v>
      </c>
      <c r="J83" s="118" t="str">
        <f t="shared" si="37"/>
        <v xml:space="preserve"> </v>
      </c>
      <c r="K83" s="118" t="str">
        <f t="shared" si="37"/>
        <v xml:space="preserve"> </v>
      </c>
      <c r="L83" s="118" t="str">
        <f t="shared" si="37"/>
        <v xml:space="preserve"> </v>
      </c>
      <c r="M83" s="118" t="str">
        <f t="shared" si="37"/>
        <v xml:space="preserve"> </v>
      </c>
      <c r="N83" s="118" t="str">
        <f t="shared" si="37"/>
        <v xml:space="preserve"> </v>
      </c>
      <c r="O83" s="118" t="str">
        <f t="shared" si="37"/>
        <v xml:space="preserve"> </v>
      </c>
      <c r="P83" s="118" t="str">
        <f t="shared" si="37"/>
        <v xml:space="preserve"> </v>
      </c>
      <c r="Q83" s="118" t="str">
        <f t="shared" si="37"/>
        <v xml:space="preserve"> </v>
      </c>
      <c r="R83" s="118" t="str">
        <f t="shared" si="37"/>
        <v xml:space="preserve"> </v>
      </c>
      <c r="S83" s="118" t="str">
        <f t="shared" si="37"/>
        <v xml:space="preserve"> </v>
      </c>
      <c r="T83" s="118" t="str">
        <f t="shared" si="36"/>
        <v xml:space="preserve"> </v>
      </c>
      <c r="U83" s="118" t="str">
        <f t="shared" si="36"/>
        <v xml:space="preserve"> </v>
      </c>
      <c r="V83" s="118" t="str">
        <f t="shared" si="36"/>
        <v xml:space="preserve"> </v>
      </c>
      <c r="W83" s="118" t="str">
        <f t="shared" si="36"/>
        <v xml:space="preserve"> </v>
      </c>
      <c r="X83" s="118" t="str">
        <f t="shared" si="36"/>
        <v xml:space="preserve"> </v>
      </c>
      <c r="Y83" s="118" t="str">
        <f t="shared" si="36"/>
        <v xml:space="preserve"> </v>
      </c>
      <c r="Z83" s="118" t="str">
        <f t="shared" si="36"/>
        <v xml:space="preserve"> </v>
      </c>
      <c r="AA83" s="118" t="str">
        <f t="shared" si="36"/>
        <v xml:space="preserve"> </v>
      </c>
      <c r="AB83" s="118" t="str">
        <f t="shared" si="36"/>
        <v xml:space="preserve"> </v>
      </c>
      <c r="AC83" s="118" t="str">
        <f t="shared" si="36"/>
        <v xml:space="preserve"> </v>
      </c>
      <c r="AD83" s="118" t="str">
        <f t="shared" si="36"/>
        <v xml:space="preserve"> </v>
      </c>
      <c r="AE83" s="118" t="str">
        <f t="shared" si="36"/>
        <v xml:space="preserve"> </v>
      </c>
      <c r="AF83" s="118" t="str">
        <f t="shared" si="36"/>
        <v xml:space="preserve"> </v>
      </c>
      <c r="AG83" s="118" t="str">
        <f t="shared" si="36"/>
        <v xml:space="preserve"> </v>
      </c>
    </row>
    <row r="84" spans="2:33">
      <c r="B84" s="131"/>
      <c r="C84" s="263" t="s">
        <v>959</v>
      </c>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row>
    <row r="85" spans="2:33">
      <c r="B85" s="131"/>
      <c r="C85" s="263" t="s">
        <v>959</v>
      </c>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row>
    <row r="86" spans="2:33">
      <c r="B86" s="131"/>
      <c r="C86" s="263" t="s">
        <v>959</v>
      </c>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row>
    <row r="87" spans="2:33">
      <c r="B87" s="20">
        <v>3</v>
      </c>
      <c r="C87" s="264" t="s">
        <v>959</v>
      </c>
      <c r="D87" s="118" t="str">
        <f t="shared" ref="D87:AG87" si="38">IF(COUNTIF(D84:D86,"C")&gt;=1,"A",IF(COUNTIF(D84:D86,"C")&gt;0,"P"," "))</f>
        <v xml:space="preserve"> </v>
      </c>
      <c r="E87" s="118" t="str">
        <f t="shared" ref="E87:S87" si="39">IF(COUNTIF(E84:E86,"C")&gt;=1,"A",IF(COUNTIF(E84:E86,"C")&gt;0,"P"," "))</f>
        <v xml:space="preserve"> </v>
      </c>
      <c r="F87" s="118" t="str">
        <f>IF(COUNTIF(F84:F86,"C")&gt;=1,"A",IF(COUNTIF(F84:F86,"C")&gt;0,"P"," "))</f>
        <v xml:space="preserve"> </v>
      </c>
      <c r="G87" s="118" t="str">
        <f t="shared" si="39"/>
        <v xml:space="preserve"> </v>
      </c>
      <c r="H87" s="118" t="str">
        <f t="shared" si="39"/>
        <v xml:space="preserve"> </v>
      </c>
      <c r="I87" s="118" t="str">
        <f t="shared" si="39"/>
        <v xml:space="preserve"> </v>
      </c>
      <c r="J87" s="118" t="str">
        <f t="shared" si="39"/>
        <v xml:space="preserve"> </v>
      </c>
      <c r="K87" s="118" t="str">
        <f t="shared" si="39"/>
        <v xml:space="preserve"> </v>
      </c>
      <c r="L87" s="118" t="str">
        <f t="shared" si="39"/>
        <v xml:space="preserve"> </v>
      </c>
      <c r="M87" s="118" t="str">
        <f t="shared" si="39"/>
        <v xml:space="preserve"> </v>
      </c>
      <c r="N87" s="118" t="str">
        <f t="shared" si="39"/>
        <v xml:space="preserve"> </v>
      </c>
      <c r="O87" s="118" t="str">
        <f t="shared" si="39"/>
        <v xml:space="preserve"> </v>
      </c>
      <c r="P87" s="118" t="str">
        <f t="shared" si="39"/>
        <v xml:space="preserve"> </v>
      </c>
      <c r="Q87" s="118" t="str">
        <f t="shared" si="39"/>
        <v xml:space="preserve"> </v>
      </c>
      <c r="R87" s="118" t="str">
        <f t="shared" si="39"/>
        <v xml:space="preserve"> </v>
      </c>
      <c r="S87" s="118" t="str">
        <f t="shared" si="39"/>
        <v xml:space="preserve"> </v>
      </c>
      <c r="T87" s="118" t="str">
        <f t="shared" si="38"/>
        <v xml:space="preserve"> </v>
      </c>
      <c r="U87" s="118" t="str">
        <f t="shared" si="38"/>
        <v xml:space="preserve"> </v>
      </c>
      <c r="V87" s="118" t="str">
        <f t="shared" si="38"/>
        <v xml:space="preserve"> </v>
      </c>
      <c r="W87" s="118" t="str">
        <f t="shared" si="38"/>
        <v xml:space="preserve"> </v>
      </c>
      <c r="X87" s="118" t="str">
        <f t="shared" si="38"/>
        <v xml:space="preserve"> </v>
      </c>
      <c r="Y87" s="118" t="str">
        <f t="shared" si="38"/>
        <v xml:space="preserve"> </v>
      </c>
      <c r="Z87" s="118" t="str">
        <f t="shared" si="38"/>
        <v xml:space="preserve"> </v>
      </c>
      <c r="AA87" s="118" t="str">
        <f t="shared" si="38"/>
        <v xml:space="preserve"> </v>
      </c>
      <c r="AB87" s="118" t="str">
        <f t="shared" si="38"/>
        <v xml:space="preserve"> </v>
      </c>
      <c r="AC87" s="118" t="str">
        <f t="shared" si="38"/>
        <v xml:space="preserve"> </v>
      </c>
      <c r="AD87" s="118" t="str">
        <f t="shared" si="38"/>
        <v xml:space="preserve"> </v>
      </c>
      <c r="AE87" s="118" t="str">
        <f t="shared" si="38"/>
        <v xml:space="preserve"> </v>
      </c>
      <c r="AF87" s="118" t="str">
        <f t="shared" si="38"/>
        <v xml:space="preserve"> </v>
      </c>
      <c r="AG87" s="118" t="str">
        <f t="shared" si="38"/>
        <v xml:space="preserve"> </v>
      </c>
    </row>
    <row r="88" spans="2:33">
      <c r="B88" s="131"/>
      <c r="C88" s="263" t="s">
        <v>959</v>
      </c>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row>
    <row r="89" spans="2:33">
      <c r="B89" s="131"/>
      <c r="C89" s="263" t="s">
        <v>959</v>
      </c>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row>
    <row r="90" spans="2:33">
      <c r="B90" s="131"/>
      <c r="C90" s="263" t="s">
        <v>959</v>
      </c>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row>
    <row r="91" spans="2:33">
      <c r="B91" s="20">
        <v>4</v>
      </c>
      <c r="C91" s="264" t="s">
        <v>959</v>
      </c>
      <c r="D91" s="118" t="str">
        <f t="shared" ref="D91:AG91" si="40">IF(COUNTIF(D88:D90,"C")&gt;=1,"A",IF(COUNTIF(D88:D90,"C")&gt;0,"P"," "))</f>
        <v xml:space="preserve"> </v>
      </c>
      <c r="E91" s="118" t="str">
        <f t="shared" ref="E91:S91" si="41">IF(COUNTIF(E88:E90,"C")&gt;=1,"A",IF(COUNTIF(E88:E90,"C")&gt;0,"P"," "))</f>
        <v xml:space="preserve"> </v>
      </c>
      <c r="F91" s="118" t="str">
        <f>IF(COUNTIF(F88:F90,"C")&gt;=1,"A",IF(COUNTIF(F88:F90,"C")&gt;0,"P"," "))</f>
        <v xml:space="preserve"> </v>
      </c>
      <c r="G91" s="118" t="str">
        <f t="shared" si="41"/>
        <v xml:space="preserve"> </v>
      </c>
      <c r="H91" s="118" t="str">
        <f t="shared" si="41"/>
        <v xml:space="preserve"> </v>
      </c>
      <c r="I91" s="118" t="str">
        <f t="shared" si="41"/>
        <v xml:space="preserve"> </v>
      </c>
      <c r="J91" s="118" t="str">
        <f t="shared" si="41"/>
        <v xml:space="preserve"> </v>
      </c>
      <c r="K91" s="118" t="str">
        <f t="shared" si="41"/>
        <v xml:space="preserve"> </v>
      </c>
      <c r="L91" s="118" t="str">
        <f t="shared" si="41"/>
        <v xml:space="preserve"> </v>
      </c>
      <c r="M91" s="118" t="str">
        <f t="shared" si="41"/>
        <v xml:space="preserve"> </v>
      </c>
      <c r="N91" s="118" t="str">
        <f t="shared" si="41"/>
        <v xml:space="preserve"> </v>
      </c>
      <c r="O91" s="118" t="str">
        <f t="shared" si="41"/>
        <v xml:space="preserve"> </v>
      </c>
      <c r="P91" s="118" t="str">
        <f t="shared" si="41"/>
        <v xml:space="preserve"> </v>
      </c>
      <c r="Q91" s="118" t="str">
        <f t="shared" si="41"/>
        <v xml:space="preserve"> </v>
      </c>
      <c r="R91" s="118" t="str">
        <f t="shared" si="41"/>
        <v xml:space="preserve"> </v>
      </c>
      <c r="S91" s="118" t="str">
        <f t="shared" si="41"/>
        <v xml:space="preserve"> </v>
      </c>
      <c r="T91" s="118" t="str">
        <f t="shared" si="40"/>
        <v xml:space="preserve"> </v>
      </c>
      <c r="U91" s="118" t="str">
        <f t="shared" si="40"/>
        <v xml:space="preserve"> </v>
      </c>
      <c r="V91" s="118" t="str">
        <f t="shared" si="40"/>
        <v xml:space="preserve"> </v>
      </c>
      <c r="W91" s="118" t="str">
        <f t="shared" si="40"/>
        <v xml:space="preserve"> </v>
      </c>
      <c r="X91" s="118" t="str">
        <f t="shared" si="40"/>
        <v xml:space="preserve"> </v>
      </c>
      <c r="Y91" s="118" t="str">
        <f t="shared" si="40"/>
        <v xml:space="preserve"> </v>
      </c>
      <c r="Z91" s="118" t="str">
        <f t="shared" si="40"/>
        <v xml:space="preserve"> </v>
      </c>
      <c r="AA91" s="118" t="str">
        <f t="shared" si="40"/>
        <v xml:space="preserve"> </v>
      </c>
      <c r="AB91" s="118" t="str">
        <f t="shared" si="40"/>
        <v xml:space="preserve"> </v>
      </c>
      <c r="AC91" s="118" t="str">
        <f t="shared" si="40"/>
        <v xml:space="preserve"> </v>
      </c>
      <c r="AD91" s="118" t="str">
        <f t="shared" si="40"/>
        <v xml:space="preserve"> </v>
      </c>
      <c r="AE91" s="118" t="str">
        <f t="shared" si="40"/>
        <v xml:space="preserve"> </v>
      </c>
      <c r="AF91" s="118" t="str">
        <f t="shared" si="40"/>
        <v xml:space="preserve"> </v>
      </c>
      <c r="AG91" s="118" t="str">
        <f t="shared" si="40"/>
        <v xml:space="preserve"> </v>
      </c>
    </row>
    <row r="92" spans="2:33">
      <c r="B92" s="131"/>
      <c r="C92" s="263" t="s">
        <v>959</v>
      </c>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row>
    <row r="93" spans="2:33">
      <c r="B93" s="131"/>
      <c r="C93" s="263" t="s">
        <v>959</v>
      </c>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row>
    <row r="94" spans="2:33">
      <c r="B94" s="131"/>
      <c r="C94" s="263" t="s">
        <v>959</v>
      </c>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row>
    <row r="95" spans="2:33">
      <c r="B95" s="20">
        <v>5</v>
      </c>
      <c r="C95" s="264" t="s">
        <v>959</v>
      </c>
      <c r="D95" s="118" t="str">
        <f t="shared" ref="D95:AG95" si="42">IF(COUNTIF(D92:D94,"C")&gt;=1,"A",IF(COUNTIF(D92:D94,"C")&gt;0,"P"," "))</f>
        <v xml:space="preserve"> </v>
      </c>
      <c r="E95" s="118" t="str">
        <f t="shared" ref="E95:S95" si="43">IF(COUNTIF(E92:E94,"C")&gt;=1,"A",IF(COUNTIF(E92:E94,"C")&gt;0,"P"," "))</f>
        <v xml:space="preserve"> </v>
      </c>
      <c r="F95" s="118" t="str">
        <f>IF(COUNTIF(F92:F94,"C")&gt;=1,"A",IF(COUNTIF(F92:F94,"C")&gt;0,"P"," "))</f>
        <v xml:space="preserve"> </v>
      </c>
      <c r="G95" s="118" t="str">
        <f t="shared" si="43"/>
        <v xml:space="preserve"> </v>
      </c>
      <c r="H95" s="118" t="str">
        <f t="shared" si="43"/>
        <v xml:space="preserve"> </v>
      </c>
      <c r="I95" s="118" t="str">
        <f t="shared" si="43"/>
        <v xml:space="preserve"> </v>
      </c>
      <c r="J95" s="118" t="str">
        <f t="shared" si="43"/>
        <v xml:space="preserve"> </v>
      </c>
      <c r="K95" s="118" t="str">
        <f t="shared" si="43"/>
        <v xml:space="preserve"> </v>
      </c>
      <c r="L95" s="118" t="str">
        <f t="shared" si="43"/>
        <v xml:space="preserve"> </v>
      </c>
      <c r="M95" s="118" t="str">
        <f t="shared" si="43"/>
        <v xml:space="preserve"> </v>
      </c>
      <c r="N95" s="118" t="str">
        <f t="shared" si="43"/>
        <v xml:space="preserve"> </v>
      </c>
      <c r="O95" s="118" t="str">
        <f t="shared" si="43"/>
        <v xml:space="preserve"> </v>
      </c>
      <c r="P95" s="118" t="str">
        <f t="shared" si="43"/>
        <v xml:space="preserve"> </v>
      </c>
      <c r="Q95" s="118" t="str">
        <f t="shared" si="43"/>
        <v xml:space="preserve"> </v>
      </c>
      <c r="R95" s="118" t="str">
        <f t="shared" si="43"/>
        <v xml:space="preserve"> </v>
      </c>
      <c r="S95" s="118" t="str">
        <f t="shared" si="43"/>
        <v xml:space="preserve"> </v>
      </c>
      <c r="T95" s="118" t="str">
        <f t="shared" si="42"/>
        <v xml:space="preserve"> </v>
      </c>
      <c r="U95" s="118" t="str">
        <f t="shared" si="42"/>
        <v xml:space="preserve"> </v>
      </c>
      <c r="V95" s="118" t="str">
        <f t="shared" si="42"/>
        <v xml:space="preserve"> </v>
      </c>
      <c r="W95" s="118" t="str">
        <f t="shared" si="42"/>
        <v xml:space="preserve"> </v>
      </c>
      <c r="X95" s="118" t="str">
        <f t="shared" si="42"/>
        <v xml:space="preserve"> </v>
      </c>
      <c r="Y95" s="118" t="str">
        <f t="shared" si="42"/>
        <v xml:space="preserve"> </v>
      </c>
      <c r="Z95" s="118" t="str">
        <f t="shared" si="42"/>
        <v xml:space="preserve"> </v>
      </c>
      <c r="AA95" s="118" t="str">
        <f t="shared" si="42"/>
        <v xml:space="preserve"> </v>
      </c>
      <c r="AB95" s="118" t="str">
        <f t="shared" si="42"/>
        <v xml:space="preserve"> </v>
      </c>
      <c r="AC95" s="118" t="str">
        <f t="shared" si="42"/>
        <v xml:space="preserve"> </v>
      </c>
      <c r="AD95" s="118" t="str">
        <f t="shared" si="42"/>
        <v xml:space="preserve"> </v>
      </c>
      <c r="AE95" s="118" t="str">
        <f t="shared" si="42"/>
        <v xml:space="preserve"> </v>
      </c>
      <c r="AF95" s="118" t="str">
        <f t="shared" si="42"/>
        <v xml:space="preserve"> </v>
      </c>
      <c r="AG95" s="118" t="str">
        <f t="shared" si="42"/>
        <v xml:space="preserve"> </v>
      </c>
    </row>
    <row r="96" spans="2:33">
      <c r="B96" s="131"/>
      <c r="C96" s="263" t="s">
        <v>959</v>
      </c>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row>
    <row r="97" spans="2:33">
      <c r="B97" s="131"/>
      <c r="C97" s="263" t="s">
        <v>959</v>
      </c>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row>
    <row r="98" spans="2:33">
      <c r="B98" s="131"/>
      <c r="C98" s="263" t="s">
        <v>959</v>
      </c>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row>
    <row r="99" spans="2:33" ht="0.75" customHeight="1" thickBot="1">
      <c r="B99" s="20"/>
      <c r="C99" s="20"/>
      <c r="D99" s="118" t="str">
        <f t="shared" ref="D99:AG99" si="44">IF(COUNTIF(D96:D98,"C")&gt;=1,"A",IF(COUNTIF(D96:D98,"C")&gt;0,"P"," "))</f>
        <v xml:space="preserve"> </v>
      </c>
      <c r="E99" s="118" t="str">
        <f t="shared" ref="E99:S99" si="45">IF(COUNTIF(E96:E98,"C")&gt;=1,"A",IF(COUNTIF(E96:E98,"C")&gt;0,"P"," "))</f>
        <v xml:space="preserve"> </v>
      </c>
      <c r="F99" s="118" t="str">
        <f>IF(COUNTIF(F96:F98,"C")&gt;=1,"A",IF(COUNTIF(F96:F98,"C")&gt;0,"P"," "))</f>
        <v xml:space="preserve"> </v>
      </c>
      <c r="G99" s="118" t="str">
        <f t="shared" si="45"/>
        <v xml:space="preserve"> </v>
      </c>
      <c r="H99" s="118" t="str">
        <f t="shared" si="45"/>
        <v xml:space="preserve"> </v>
      </c>
      <c r="I99" s="118" t="str">
        <f t="shared" si="45"/>
        <v xml:space="preserve"> </v>
      </c>
      <c r="J99" s="118" t="str">
        <f t="shared" si="45"/>
        <v xml:space="preserve"> </v>
      </c>
      <c r="K99" s="118" t="str">
        <f t="shared" si="45"/>
        <v xml:space="preserve"> </v>
      </c>
      <c r="L99" s="118" t="str">
        <f t="shared" si="45"/>
        <v xml:space="preserve"> </v>
      </c>
      <c r="M99" s="118" t="str">
        <f t="shared" si="45"/>
        <v xml:space="preserve"> </v>
      </c>
      <c r="N99" s="118" t="str">
        <f t="shared" si="45"/>
        <v xml:space="preserve"> </v>
      </c>
      <c r="O99" s="118" t="str">
        <f t="shared" si="45"/>
        <v xml:space="preserve"> </v>
      </c>
      <c r="P99" s="118" t="str">
        <f t="shared" si="45"/>
        <v xml:space="preserve"> </v>
      </c>
      <c r="Q99" s="118" t="str">
        <f t="shared" si="45"/>
        <v xml:space="preserve"> </v>
      </c>
      <c r="R99" s="118" t="str">
        <f t="shared" si="45"/>
        <v xml:space="preserve"> </v>
      </c>
      <c r="S99" s="118" t="str">
        <f t="shared" si="45"/>
        <v xml:space="preserve"> </v>
      </c>
      <c r="T99" s="118" t="str">
        <f t="shared" si="44"/>
        <v xml:space="preserve"> </v>
      </c>
      <c r="U99" s="118" t="str">
        <f t="shared" si="44"/>
        <v xml:space="preserve"> </v>
      </c>
      <c r="V99" s="118" t="str">
        <f t="shared" si="44"/>
        <v xml:space="preserve"> </v>
      </c>
      <c r="W99" s="118" t="str">
        <f t="shared" si="44"/>
        <v xml:space="preserve"> </v>
      </c>
      <c r="X99" s="118" t="str">
        <f t="shared" si="44"/>
        <v xml:space="preserve"> </v>
      </c>
      <c r="Y99" s="118" t="str">
        <f t="shared" si="44"/>
        <v xml:space="preserve"> </v>
      </c>
      <c r="Z99" s="118" t="str">
        <f t="shared" si="44"/>
        <v xml:space="preserve"> </v>
      </c>
      <c r="AA99" s="118" t="str">
        <f t="shared" si="44"/>
        <v xml:space="preserve"> </v>
      </c>
      <c r="AB99" s="118" t="str">
        <f t="shared" si="44"/>
        <v xml:space="preserve"> </v>
      </c>
      <c r="AC99" s="118" t="str">
        <f t="shared" si="44"/>
        <v xml:space="preserve"> </v>
      </c>
      <c r="AD99" s="118" t="str">
        <f t="shared" si="44"/>
        <v xml:space="preserve"> </v>
      </c>
      <c r="AE99" s="118" t="str">
        <f t="shared" si="44"/>
        <v xml:space="preserve"> </v>
      </c>
      <c r="AF99" s="118" t="str">
        <f t="shared" si="44"/>
        <v xml:space="preserve"> </v>
      </c>
      <c r="AG99" s="118" t="str">
        <f t="shared" si="44"/>
        <v xml:space="preserve"> </v>
      </c>
    </row>
    <row r="100" spans="2:33" ht="13.5" thickBot="1">
      <c r="B100" s="20"/>
      <c r="C100" s="44" t="s">
        <v>117</v>
      </c>
      <c r="D100" s="195" t="str">
        <f t="shared" ref="D100:AG100" si="46">IF(COUNTIF(D83:D99,"A")&gt;4,"C",IF(COUNTIF(D83:D99,"C")&gt;0,"P"," "))</f>
        <v xml:space="preserve"> </v>
      </c>
      <c r="E100" s="195" t="str">
        <f t="shared" ref="E100:S100" si="47">IF(COUNTIF(E83:E99,"A")&gt;4,"C",IF(COUNTIF(E83:E99,"C")&gt;0,"P"," "))</f>
        <v xml:space="preserve"> </v>
      </c>
      <c r="F100" s="195" t="str">
        <f>IF(COUNTIF(F83:F99,"A")&gt;4,"C",IF(COUNTIF(F83:F99,"C")&gt;0,"P"," "))</f>
        <v xml:space="preserve"> </v>
      </c>
      <c r="G100" s="195" t="str">
        <f t="shared" si="47"/>
        <v xml:space="preserve"> </v>
      </c>
      <c r="H100" s="195" t="str">
        <f t="shared" si="47"/>
        <v xml:space="preserve"> </v>
      </c>
      <c r="I100" s="195" t="str">
        <f t="shared" si="47"/>
        <v xml:space="preserve"> </v>
      </c>
      <c r="J100" s="195" t="str">
        <f t="shared" si="47"/>
        <v xml:space="preserve"> </v>
      </c>
      <c r="K100" s="195" t="str">
        <f t="shared" si="47"/>
        <v xml:space="preserve"> </v>
      </c>
      <c r="L100" s="195" t="str">
        <f t="shared" si="47"/>
        <v xml:space="preserve"> </v>
      </c>
      <c r="M100" s="195" t="str">
        <f t="shared" si="47"/>
        <v xml:space="preserve"> </v>
      </c>
      <c r="N100" s="195" t="str">
        <f t="shared" si="47"/>
        <v xml:space="preserve"> </v>
      </c>
      <c r="O100" s="195" t="str">
        <f t="shared" si="47"/>
        <v xml:space="preserve"> </v>
      </c>
      <c r="P100" s="195" t="str">
        <f t="shared" si="47"/>
        <v xml:space="preserve"> </v>
      </c>
      <c r="Q100" s="195" t="str">
        <f t="shared" si="47"/>
        <v xml:space="preserve"> </v>
      </c>
      <c r="R100" s="195" t="str">
        <f t="shared" si="47"/>
        <v xml:space="preserve"> </v>
      </c>
      <c r="S100" s="195" t="str">
        <f t="shared" si="47"/>
        <v xml:space="preserve"> </v>
      </c>
      <c r="T100" s="195" t="str">
        <f t="shared" si="46"/>
        <v xml:space="preserve"> </v>
      </c>
      <c r="U100" s="195" t="str">
        <f t="shared" si="46"/>
        <v xml:space="preserve"> </v>
      </c>
      <c r="V100" s="195" t="str">
        <f t="shared" si="46"/>
        <v xml:space="preserve"> </v>
      </c>
      <c r="W100" s="195" t="str">
        <f t="shared" si="46"/>
        <v xml:space="preserve"> </v>
      </c>
      <c r="X100" s="195" t="str">
        <f t="shared" si="46"/>
        <v xml:space="preserve"> </v>
      </c>
      <c r="Y100" s="195" t="str">
        <f t="shared" si="46"/>
        <v xml:space="preserve"> </v>
      </c>
      <c r="Z100" s="195" t="str">
        <f t="shared" si="46"/>
        <v xml:space="preserve"> </v>
      </c>
      <c r="AA100" s="195" t="str">
        <f t="shared" si="46"/>
        <v xml:space="preserve"> </v>
      </c>
      <c r="AB100" s="195" t="str">
        <f t="shared" si="46"/>
        <v xml:space="preserve"> </v>
      </c>
      <c r="AC100" s="195" t="str">
        <f t="shared" si="46"/>
        <v xml:space="preserve"> </v>
      </c>
      <c r="AD100" s="195" t="str">
        <f t="shared" si="46"/>
        <v xml:space="preserve"> </v>
      </c>
      <c r="AE100" s="195" t="str">
        <f t="shared" si="46"/>
        <v xml:space="preserve"> </v>
      </c>
      <c r="AF100" s="195" t="str">
        <f t="shared" si="46"/>
        <v xml:space="preserve"> </v>
      </c>
      <c r="AG100" s="195" t="str">
        <f t="shared" si="46"/>
        <v xml:space="preserve"> </v>
      </c>
    </row>
    <row r="102" spans="2:33" ht="15">
      <c r="B102" s="593" t="s">
        <v>964</v>
      </c>
      <c r="C102" s="594"/>
      <c r="D102" s="571"/>
      <c r="E102" s="571"/>
      <c r="F102" s="571"/>
      <c r="G102" s="571"/>
      <c r="H102" s="571"/>
      <c r="I102" s="571"/>
      <c r="J102" s="571"/>
      <c r="K102" s="571"/>
      <c r="L102" s="571"/>
      <c r="M102" s="571"/>
      <c r="N102" s="571"/>
      <c r="O102" s="571"/>
      <c r="P102" s="571"/>
      <c r="Q102" s="571"/>
      <c r="R102" s="571"/>
      <c r="S102" s="571"/>
      <c r="T102" s="584"/>
      <c r="U102" s="584"/>
      <c r="V102" s="584"/>
      <c r="W102" s="584"/>
      <c r="X102" s="584"/>
      <c r="Y102" s="584"/>
      <c r="Z102" s="584"/>
      <c r="AA102" s="584"/>
      <c r="AB102" s="584"/>
      <c r="AC102" s="584"/>
      <c r="AD102" s="584"/>
      <c r="AE102" s="584"/>
      <c r="AF102" s="584"/>
      <c r="AG102" s="584"/>
    </row>
    <row r="103" spans="2:33">
      <c r="B103" s="20">
        <v>1</v>
      </c>
      <c r="C103" s="187" t="s">
        <v>959</v>
      </c>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row>
    <row r="104" spans="2:33">
      <c r="B104" s="130"/>
      <c r="C104" s="263" t="s">
        <v>959</v>
      </c>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row>
    <row r="105" spans="2:33">
      <c r="B105" s="130"/>
      <c r="C105" s="263" t="s">
        <v>959</v>
      </c>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row>
    <row r="106" spans="2:33">
      <c r="B106" s="130"/>
      <c r="C106" s="263" t="s">
        <v>959</v>
      </c>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row>
    <row r="107" spans="2:33">
      <c r="B107" s="20">
        <v>2</v>
      </c>
      <c r="C107" s="264" t="s">
        <v>959</v>
      </c>
      <c r="D107" s="118" t="str">
        <f t="shared" ref="D107:AG107" si="48">IF(COUNTIF(D104:D106,"C")&gt;=1,"A",IF(COUNTIF(D104:D106,"C")&gt;0,"P"," "))</f>
        <v xml:space="preserve"> </v>
      </c>
      <c r="E107" s="118" t="str">
        <f t="shared" ref="E107:S107" si="49">IF(COUNTIF(E104:E106,"C")&gt;=1,"A",IF(COUNTIF(E104:E106,"C")&gt;0,"P"," "))</f>
        <v xml:space="preserve"> </v>
      </c>
      <c r="F107" s="118" t="str">
        <f>IF(COUNTIF(F104:F106,"C")&gt;=1,"A",IF(COUNTIF(F104:F106,"C")&gt;0,"P"," "))</f>
        <v xml:space="preserve"> </v>
      </c>
      <c r="G107" s="118" t="str">
        <f t="shared" si="49"/>
        <v xml:space="preserve"> </v>
      </c>
      <c r="H107" s="118" t="str">
        <f t="shared" si="49"/>
        <v xml:space="preserve"> </v>
      </c>
      <c r="I107" s="118" t="str">
        <f t="shared" si="49"/>
        <v xml:space="preserve"> </v>
      </c>
      <c r="J107" s="118" t="str">
        <f t="shared" si="49"/>
        <v xml:space="preserve"> </v>
      </c>
      <c r="K107" s="118" t="str">
        <f t="shared" si="49"/>
        <v xml:space="preserve"> </v>
      </c>
      <c r="L107" s="118" t="str">
        <f t="shared" si="49"/>
        <v xml:space="preserve"> </v>
      </c>
      <c r="M107" s="118" t="str">
        <f t="shared" si="49"/>
        <v xml:space="preserve"> </v>
      </c>
      <c r="N107" s="118" t="str">
        <f t="shared" si="49"/>
        <v xml:space="preserve"> </v>
      </c>
      <c r="O107" s="118" t="str">
        <f t="shared" si="49"/>
        <v xml:space="preserve"> </v>
      </c>
      <c r="P107" s="118" t="str">
        <f t="shared" si="49"/>
        <v xml:space="preserve"> </v>
      </c>
      <c r="Q107" s="118" t="str">
        <f t="shared" si="49"/>
        <v xml:space="preserve"> </v>
      </c>
      <c r="R107" s="118" t="str">
        <f t="shared" si="49"/>
        <v xml:space="preserve"> </v>
      </c>
      <c r="S107" s="118" t="str">
        <f t="shared" si="49"/>
        <v xml:space="preserve"> </v>
      </c>
      <c r="T107" s="118" t="str">
        <f t="shared" si="48"/>
        <v xml:space="preserve"> </v>
      </c>
      <c r="U107" s="118" t="str">
        <f t="shared" si="48"/>
        <v xml:space="preserve"> </v>
      </c>
      <c r="V107" s="118" t="str">
        <f t="shared" si="48"/>
        <v xml:space="preserve"> </v>
      </c>
      <c r="W107" s="118" t="str">
        <f t="shared" si="48"/>
        <v xml:space="preserve"> </v>
      </c>
      <c r="X107" s="118" t="str">
        <f t="shared" si="48"/>
        <v xml:space="preserve"> </v>
      </c>
      <c r="Y107" s="118" t="str">
        <f t="shared" si="48"/>
        <v xml:space="preserve"> </v>
      </c>
      <c r="Z107" s="118" t="str">
        <f t="shared" si="48"/>
        <v xml:space="preserve"> </v>
      </c>
      <c r="AA107" s="118" t="str">
        <f t="shared" si="48"/>
        <v xml:space="preserve"> </v>
      </c>
      <c r="AB107" s="118" t="str">
        <f t="shared" si="48"/>
        <v xml:space="preserve"> </v>
      </c>
      <c r="AC107" s="118" t="str">
        <f t="shared" si="48"/>
        <v xml:space="preserve"> </v>
      </c>
      <c r="AD107" s="118" t="str">
        <f t="shared" si="48"/>
        <v xml:space="preserve"> </v>
      </c>
      <c r="AE107" s="118" t="str">
        <f t="shared" si="48"/>
        <v xml:space="preserve"> </v>
      </c>
      <c r="AF107" s="118" t="str">
        <f t="shared" si="48"/>
        <v xml:space="preserve"> </v>
      </c>
      <c r="AG107" s="118" t="str">
        <f t="shared" si="48"/>
        <v xml:space="preserve"> </v>
      </c>
    </row>
    <row r="108" spans="2:33">
      <c r="B108" s="131"/>
      <c r="C108" s="263" t="s">
        <v>959</v>
      </c>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row>
    <row r="109" spans="2:33">
      <c r="B109" s="131"/>
      <c r="C109" s="263" t="s">
        <v>959</v>
      </c>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row>
    <row r="110" spans="2:33">
      <c r="B110" s="131"/>
      <c r="C110" s="263" t="s">
        <v>959</v>
      </c>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row>
    <row r="111" spans="2:33">
      <c r="B111" s="20">
        <v>3</v>
      </c>
      <c r="C111" s="264" t="s">
        <v>959</v>
      </c>
      <c r="D111" s="118" t="str">
        <f t="shared" ref="D111:AG111" si="50">IF(COUNTIF(D108:D110,"C")&gt;=1,"A",IF(COUNTIF(D108:D110,"C")&gt;0,"P"," "))</f>
        <v xml:space="preserve"> </v>
      </c>
      <c r="E111" s="118" t="str">
        <f t="shared" ref="E111:S111" si="51">IF(COUNTIF(E108:E110,"C")&gt;=1,"A",IF(COUNTIF(E108:E110,"C")&gt;0,"P"," "))</f>
        <v xml:space="preserve"> </v>
      </c>
      <c r="F111" s="118" t="str">
        <f>IF(COUNTIF(F108:F110,"C")&gt;=1,"A",IF(COUNTIF(F108:F110,"C")&gt;0,"P"," "))</f>
        <v xml:space="preserve"> </v>
      </c>
      <c r="G111" s="118" t="str">
        <f t="shared" si="51"/>
        <v xml:space="preserve"> </v>
      </c>
      <c r="H111" s="118" t="str">
        <f t="shared" si="51"/>
        <v xml:space="preserve"> </v>
      </c>
      <c r="I111" s="118" t="str">
        <f t="shared" si="51"/>
        <v xml:space="preserve"> </v>
      </c>
      <c r="J111" s="118" t="str">
        <f t="shared" si="51"/>
        <v xml:space="preserve"> </v>
      </c>
      <c r="K111" s="118" t="str">
        <f t="shared" si="51"/>
        <v xml:space="preserve"> </v>
      </c>
      <c r="L111" s="118" t="str">
        <f t="shared" si="51"/>
        <v xml:space="preserve"> </v>
      </c>
      <c r="M111" s="118" t="str">
        <f t="shared" si="51"/>
        <v xml:space="preserve"> </v>
      </c>
      <c r="N111" s="118" t="str">
        <f t="shared" si="51"/>
        <v xml:space="preserve"> </v>
      </c>
      <c r="O111" s="118" t="str">
        <f t="shared" si="51"/>
        <v xml:space="preserve"> </v>
      </c>
      <c r="P111" s="118" t="str">
        <f t="shared" si="51"/>
        <v xml:space="preserve"> </v>
      </c>
      <c r="Q111" s="118" t="str">
        <f t="shared" si="51"/>
        <v xml:space="preserve"> </v>
      </c>
      <c r="R111" s="118" t="str">
        <f t="shared" si="51"/>
        <v xml:space="preserve"> </v>
      </c>
      <c r="S111" s="118" t="str">
        <f t="shared" si="51"/>
        <v xml:space="preserve"> </v>
      </c>
      <c r="T111" s="118" t="str">
        <f t="shared" si="50"/>
        <v xml:space="preserve"> </v>
      </c>
      <c r="U111" s="118" t="str">
        <f t="shared" si="50"/>
        <v xml:space="preserve"> </v>
      </c>
      <c r="V111" s="118" t="str">
        <f t="shared" si="50"/>
        <v xml:space="preserve"> </v>
      </c>
      <c r="W111" s="118" t="str">
        <f t="shared" si="50"/>
        <v xml:space="preserve"> </v>
      </c>
      <c r="X111" s="118" t="str">
        <f t="shared" si="50"/>
        <v xml:space="preserve"> </v>
      </c>
      <c r="Y111" s="118" t="str">
        <f t="shared" si="50"/>
        <v xml:space="preserve"> </v>
      </c>
      <c r="Z111" s="118" t="str">
        <f t="shared" si="50"/>
        <v xml:space="preserve"> </v>
      </c>
      <c r="AA111" s="118" t="str">
        <f t="shared" si="50"/>
        <v xml:space="preserve"> </v>
      </c>
      <c r="AB111" s="118" t="str">
        <f t="shared" si="50"/>
        <v xml:space="preserve"> </v>
      </c>
      <c r="AC111" s="118" t="str">
        <f t="shared" si="50"/>
        <v xml:space="preserve"> </v>
      </c>
      <c r="AD111" s="118" t="str">
        <f t="shared" si="50"/>
        <v xml:space="preserve"> </v>
      </c>
      <c r="AE111" s="118" t="str">
        <f t="shared" si="50"/>
        <v xml:space="preserve"> </v>
      </c>
      <c r="AF111" s="118" t="str">
        <f t="shared" si="50"/>
        <v xml:space="preserve"> </v>
      </c>
      <c r="AG111" s="118" t="str">
        <f t="shared" si="50"/>
        <v xml:space="preserve"> </v>
      </c>
    </row>
    <row r="112" spans="2:33">
      <c r="B112" s="131"/>
      <c r="C112" s="263" t="s">
        <v>959</v>
      </c>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row>
    <row r="113" spans="1:33">
      <c r="A113" s="435"/>
      <c r="B113" s="131"/>
      <c r="C113" s="263" t="s">
        <v>959</v>
      </c>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row>
    <row r="114" spans="1:33">
      <c r="A114" s="435"/>
      <c r="B114" s="131"/>
      <c r="C114" s="263" t="s">
        <v>959</v>
      </c>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row>
    <row r="115" spans="1:33">
      <c r="A115" s="435"/>
      <c r="B115" s="20">
        <v>4</v>
      </c>
      <c r="C115" s="264" t="s">
        <v>959</v>
      </c>
      <c r="D115" s="118" t="str">
        <f t="shared" ref="D115:AG115" si="52">IF(COUNTIF(D112:D114,"C")&gt;=1,"A",IF(COUNTIF(D112:D114,"C")&gt;0,"P"," "))</f>
        <v xml:space="preserve"> </v>
      </c>
      <c r="E115" s="118" t="str">
        <f t="shared" ref="E115:S115" si="53">IF(COUNTIF(E112:E114,"C")&gt;=1,"A",IF(COUNTIF(E112:E114,"C")&gt;0,"P"," "))</f>
        <v xml:space="preserve"> </v>
      </c>
      <c r="F115" s="118" t="str">
        <f>IF(COUNTIF(F112:F114,"C")&gt;=1,"A",IF(COUNTIF(F112:F114,"C")&gt;0,"P"," "))</f>
        <v xml:space="preserve"> </v>
      </c>
      <c r="G115" s="118" t="str">
        <f t="shared" si="53"/>
        <v xml:space="preserve"> </v>
      </c>
      <c r="H115" s="118" t="str">
        <f t="shared" si="53"/>
        <v xml:space="preserve"> </v>
      </c>
      <c r="I115" s="118" t="str">
        <f t="shared" si="53"/>
        <v xml:space="preserve"> </v>
      </c>
      <c r="J115" s="118" t="str">
        <f t="shared" si="53"/>
        <v xml:space="preserve"> </v>
      </c>
      <c r="K115" s="118" t="str">
        <f t="shared" si="53"/>
        <v xml:space="preserve"> </v>
      </c>
      <c r="L115" s="118" t="str">
        <f t="shared" si="53"/>
        <v xml:space="preserve"> </v>
      </c>
      <c r="M115" s="118" t="str">
        <f t="shared" si="53"/>
        <v xml:space="preserve"> </v>
      </c>
      <c r="N115" s="118" t="str">
        <f t="shared" si="53"/>
        <v xml:space="preserve"> </v>
      </c>
      <c r="O115" s="118" t="str">
        <f t="shared" si="53"/>
        <v xml:space="preserve"> </v>
      </c>
      <c r="P115" s="118" t="str">
        <f t="shared" si="53"/>
        <v xml:space="preserve"> </v>
      </c>
      <c r="Q115" s="118" t="str">
        <f t="shared" si="53"/>
        <v xml:space="preserve"> </v>
      </c>
      <c r="R115" s="118" t="str">
        <f t="shared" si="53"/>
        <v xml:space="preserve"> </v>
      </c>
      <c r="S115" s="118" t="str">
        <f t="shared" si="53"/>
        <v xml:space="preserve"> </v>
      </c>
      <c r="T115" s="118" t="str">
        <f t="shared" si="52"/>
        <v xml:space="preserve"> </v>
      </c>
      <c r="U115" s="118" t="str">
        <f t="shared" si="52"/>
        <v xml:space="preserve"> </v>
      </c>
      <c r="V115" s="118" t="str">
        <f t="shared" si="52"/>
        <v xml:space="preserve"> </v>
      </c>
      <c r="W115" s="118" t="str">
        <f t="shared" si="52"/>
        <v xml:space="preserve"> </v>
      </c>
      <c r="X115" s="118" t="str">
        <f t="shared" si="52"/>
        <v xml:space="preserve"> </v>
      </c>
      <c r="Y115" s="118" t="str">
        <f t="shared" si="52"/>
        <v xml:space="preserve"> </v>
      </c>
      <c r="Z115" s="118" t="str">
        <f t="shared" si="52"/>
        <v xml:space="preserve"> </v>
      </c>
      <c r="AA115" s="118" t="str">
        <f t="shared" si="52"/>
        <v xml:space="preserve"> </v>
      </c>
      <c r="AB115" s="118" t="str">
        <f t="shared" si="52"/>
        <v xml:space="preserve"> </v>
      </c>
      <c r="AC115" s="118" t="str">
        <f t="shared" si="52"/>
        <v xml:space="preserve"> </v>
      </c>
      <c r="AD115" s="118" t="str">
        <f t="shared" si="52"/>
        <v xml:space="preserve"> </v>
      </c>
      <c r="AE115" s="118" t="str">
        <f t="shared" si="52"/>
        <v xml:space="preserve"> </v>
      </c>
      <c r="AF115" s="118" t="str">
        <f t="shared" si="52"/>
        <v xml:space="preserve"> </v>
      </c>
      <c r="AG115" s="118" t="str">
        <f t="shared" si="52"/>
        <v xml:space="preserve"> </v>
      </c>
    </row>
    <row r="116" spans="1:33">
      <c r="A116" s="435"/>
      <c r="B116" s="131"/>
      <c r="C116" s="263" t="s">
        <v>959</v>
      </c>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row>
    <row r="117" spans="1:33">
      <c r="A117" s="435"/>
      <c r="B117" s="131"/>
      <c r="C117" s="263" t="s">
        <v>959</v>
      </c>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row>
    <row r="118" spans="1:33">
      <c r="A118" s="435"/>
      <c r="B118" s="131"/>
      <c r="C118" s="263" t="s">
        <v>959</v>
      </c>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row>
    <row r="119" spans="1:33">
      <c r="A119" s="435"/>
      <c r="B119" s="20">
        <v>5</v>
      </c>
      <c r="C119" s="264" t="s">
        <v>959</v>
      </c>
      <c r="D119" s="118" t="str">
        <f t="shared" ref="D119:AG119" si="54">IF(COUNTIF(D116:D118,"C")&gt;=1,"A",IF(COUNTIF(D116:D118,"C")&gt;0,"P"," "))</f>
        <v xml:space="preserve"> </v>
      </c>
      <c r="E119" s="118" t="str">
        <f t="shared" ref="E119:S119" si="55">IF(COUNTIF(E116:E118,"C")&gt;=1,"A",IF(COUNTIF(E116:E118,"C")&gt;0,"P"," "))</f>
        <v xml:space="preserve"> </v>
      </c>
      <c r="F119" s="118" t="str">
        <f>IF(COUNTIF(F116:F118,"C")&gt;=1,"A",IF(COUNTIF(F116:F118,"C")&gt;0,"P"," "))</f>
        <v xml:space="preserve"> </v>
      </c>
      <c r="G119" s="118" t="str">
        <f t="shared" si="55"/>
        <v xml:space="preserve"> </v>
      </c>
      <c r="H119" s="118" t="str">
        <f t="shared" si="55"/>
        <v xml:space="preserve"> </v>
      </c>
      <c r="I119" s="118" t="str">
        <f t="shared" si="55"/>
        <v xml:space="preserve"> </v>
      </c>
      <c r="J119" s="118" t="str">
        <f t="shared" si="55"/>
        <v xml:space="preserve"> </v>
      </c>
      <c r="K119" s="118" t="str">
        <f t="shared" si="55"/>
        <v xml:space="preserve"> </v>
      </c>
      <c r="L119" s="118" t="str">
        <f t="shared" si="55"/>
        <v xml:space="preserve"> </v>
      </c>
      <c r="M119" s="118" t="str">
        <f t="shared" si="55"/>
        <v xml:space="preserve"> </v>
      </c>
      <c r="N119" s="118" t="str">
        <f t="shared" si="55"/>
        <v xml:space="preserve"> </v>
      </c>
      <c r="O119" s="118" t="str">
        <f t="shared" si="55"/>
        <v xml:space="preserve"> </v>
      </c>
      <c r="P119" s="118" t="str">
        <f t="shared" si="55"/>
        <v xml:space="preserve"> </v>
      </c>
      <c r="Q119" s="118" t="str">
        <f t="shared" si="55"/>
        <v xml:space="preserve"> </v>
      </c>
      <c r="R119" s="118" t="str">
        <f t="shared" si="55"/>
        <v xml:space="preserve"> </v>
      </c>
      <c r="S119" s="118" t="str">
        <f t="shared" si="55"/>
        <v xml:space="preserve"> </v>
      </c>
      <c r="T119" s="118" t="str">
        <f t="shared" si="54"/>
        <v xml:space="preserve"> </v>
      </c>
      <c r="U119" s="118" t="str">
        <f t="shared" si="54"/>
        <v xml:space="preserve"> </v>
      </c>
      <c r="V119" s="118" t="str">
        <f t="shared" si="54"/>
        <v xml:space="preserve"> </v>
      </c>
      <c r="W119" s="118" t="str">
        <f t="shared" si="54"/>
        <v xml:space="preserve"> </v>
      </c>
      <c r="X119" s="118" t="str">
        <f t="shared" si="54"/>
        <v xml:space="preserve"> </v>
      </c>
      <c r="Y119" s="118" t="str">
        <f t="shared" si="54"/>
        <v xml:space="preserve"> </v>
      </c>
      <c r="Z119" s="118" t="str">
        <f t="shared" si="54"/>
        <v xml:space="preserve"> </v>
      </c>
      <c r="AA119" s="118" t="str">
        <f t="shared" si="54"/>
        <v xml:space="preserve"> </v>
      </c>
      <c r="AB119" s="118" t="str">
        <f t="shared" si="54"/>
        <v xml:space="preserve"> </v>
      </c>
      <c r="AC119" s="118" t="str">
        <f t="shared" si="54"/>
        <v xml:space="preserve"> </v>
      </c>
      <c r="AD119" s="118" t="str">
        <f t="shared" si="54"/>
        <v xml:space="preserve"> </v>
      </c>
      <c r="AE119" s="118" t="str">
        <f t="shared" si="54"/>
        <v xml:space="preserve"> </v>
      </c>
      <c r="AF119" s="118" t="str">
        <f t="shared" si="54"/>
        <v xml:space="preserve"> </v>
      </c>
      <c r="AG119" s="118" t="str">
        <f t="shared" si="54"/>
        <v xml:space="preserve"> </v>
      </c>
    </row>
    <row r="120" spans="1:33">
      <c r="A120" s="435"/>
      <c r="B120" s="131"/>
      <c r="C120" s="263" t="s">
        <v>959</v>
      </c>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row>
    <row r="121" spans="1:33">
      <c r="A121" s="435"/>
      <c r="B121" s="131"/>
      <c r="C121" s="263" t="s">
        <v>959</v>
      </c>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row>
    <row r="122" spans="1:33">
      <c r="A122" s="435"/>
      <c r="B122" s="131"/>
      <c r="C122" s="263" t="s">
        <v>959</v>
      </c>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row>
    <row r="123" spans="1:33" ht="0.75" customHeight="1" thickBot="1">
      <c r="A123" s="435"/>
      <c r="B123" s="20"/>
      <c r="C123" s="20"/>
      <c r="D123" s="118" t="str">
        <f t="shared" ref="D123:AG123" si="56">IF(COUNTIF(D120:D122,"C")&gt;=1,"A",IF(COUNTIF(D120:D122,"C")&gt;0,"P"," "))</f>
        <v xml:space="preserve"> </v>
      </c>
      <c r="E123" s="118" t="str">
        <f t="shared" ref="E123:S123" si="57">IF(COUNTIF(E120:E122,"C")&gt;=1,"A",IF(COUNTIF(E120:E122,"C")&gt;0,"P"," "))</f>
        <v xml:space="preserve"> </v>
      </c>
      <c r="F123" s="118" t="str">
        <f>IF(COUNTIF(F120:F122,"C")&gt;=1,"A",IF(COUNTIF(F120:F122,"C")&gt;0,"P"," "))</f>
        <v xml:space="preserve"> </v>
      </c>
      <c r="G123" s="118" t="str">
        <f t="shared" si="57"/>
        <v xml:space="preserve"> </v>
      </c>
      <c r="H123" s="118" t="str">
        <f t="shared" si="57"/>
        <v xml:space="preserve"> </v>
      </c>
      <c r="I123" s="118" t="str">
        <f t="shared" si="57"/>
        <v xml:space="preserve"> </v>
      </c>
      <c r="J123" s="118" t="str">
        <f t="shared" si="57"/>
        <v xml:space="preserve"> </v>
      </c>
      <c r="K123" s="118" t="str">
        <f t="shared" si="57"/>
        <v xml:space="preserve"> </v>
      </c>
      <c r="L123" s="118" t="str">
        <f t="shared" si="57"/>
        <v xml:space="preserve"> </v>
      </c>
      <c r="M123" s="118" t="str">
        <f t="shared" si="57"/>
        <v xml:space="preserve"> </v>
      </c>
      <c r="N123" s="118" t="str">
        <f t="shared" si="57"/>
        <v xml:space="preserve"> </v>
      </c>
      <c r="O123" s="118" t="str">
        <f t="shared" si="57"/>
        <v xml:space="preserve"> </v>
      </c>
      <c r="P123" s="118" t="str">
        <f t="shared" si="57"/>
        <v xml:space="preserve"> </v>
      </c>
      <c r="Q123" s="118" t="str">
        <f t="shared" si="57"/>
        <v xml:space="preserve"> </v>
      </c>
      <c r="R123" s="118" t="str">
        <f t="shared" si="57"/>
        <v xml:space="preserve"> </v>
      </c>
      <c r="S123" s="118" t="str">
        <f t="shared" si="57"/>
        <v xml:space="preserve"> </v>
      </c>
      <c r="T123" s="118" t="str">
        <f t="shared" si="56"/>
        <v xml:space="preserve"> </v>
      </c>
      <c r="U123" s="118" t="str">
        <f t="shared" si="56"/>
        <v xml:space="preserve"> </v>
      </c>
      <c r="V123" s="118" t="str">
        <f t="shared" si="56"/>
        <v xml:space="preserve"> </v>
      </c>
      <c r="W123" s="118" t="str">
        <f t="shared" si="56"/>
        <v xml:space="preserve"> </v>
      </c>
      <c r="X123" s="118" t="str">
        <f t="shared" si="56"/>
        <v xml:space="preserve"> </v>
      </c>
      <c r="Y123" s="118" t="str">
        <f t="shared" si="56"/>
        <v xml:space="preserve"> </v>
      </c>
      <c r="Z123" s="118" t="str">
        <f t="shared" si="56"/>
        <v xml:space="preserve"> </v>
      </c>
      <c r="AA123" s="118" t="str">
        <f t="shared" si="56"/>
        <v xml:space="preserve"> </v>
      </c>
      <c r="AB123" s="118" t="str">
        <f t="shared" si="56"/>
        <v xml:space="preserve"> </v>
      </c>
      <c r="AC123" s="118" t="str">
        <f t="shared" si="56"/>
        <v xml:space="preserve"> </v>
      </c>
      <c r="AD123" s="118" t="str">
        <f t="shared" si="56"/>
        <v xml:space="preserve"> </v>
      </c>
      <c r="AE123" s="118" t="str">
        <f t="shared" si="56"/>
        <v xml:space="preserve"> </v>
      </c>
      <c r="AF123" s="118" t="str">
        <f t="shared" si="56"/>
        <v xml:space="preserve"> </v>
      </c>
      <c r="AG123" s="118" t="str">
        <f t="shared" si="56"/>
        <v xml:space="preserve"> </v>
      </c>
    </row>
    <row r="124" spans="1:33" ht="13.5" thickBot="1">
      <c r="A124" s="435"/>
      <c r="B124" s="20"/>
      <c r="C124" s="44" t="s">
        <v>117</v>
      </c>
      <c r="D124" s="195" t="str">
        <f t="shared" ref="D124:AG124" si="58">IF(COUNTIF(D107:D123,"A")&gt;4,"C",IF(COUNTIF(D107:D123,"C")&gt;0,"P"," "))</f>
        <v xml:space="preserve"> </v>
      </c>
      <c r="E124" s="195" t="str">
        <f t="shared" ref="E124:S124" si="59">IF(COUNTIF(E107:E123,"A")&gt;4,"C",IF(COUNTIF(E107:E123,"C")&gt;0,"P"," "))</f>
        <v xml:space="preserve"> </v>
      </c>
      <c r="F124" s="195" t="str">
        <f>IF(COUNTIF(F107:F123,"A")&gt;4,"C",IF(COUNTIF(F107:F123,"C")&gt;0,"P"," "))</f>
        <v xml:space="preserve"> </v>
      </c>
      <c r="G124" s="195" t="str">
        <f t="shared" si="59"/>
        <v xml:space="preserve"> </v>
      </c>
      <c r="H124" s="195" t="str">
        <f t="shared" si="59"/>
        <v xml:space="preserve"> </v>
      </c>
      <c r="I124" s="195" t="str">
        <f t="shared" si="59"/>
        <v xml:space="preserve"> </v>
      </c>
      <c r="J124" s="195" t="str">
        <f t="shared" si="59"/>
        <v xml:space="preserve"> </v>
      </c>
      <c r="K124" s="195" t="str">
        <f t="shared" si="59"/>
        <v xml:space="preserve"> </v>
      </c>
      <c r="L124" s="195" t="str">
        <f t="shared" si="59"/>
        <v xml:space="preserve"> </v>
      </c>
      <c r="M124" s="195" t="str">
        <f t="shared" si="59"/>
        <v xml:space="preserve"> </v>
      </c>
      <c r="N124" s="195" t="str">
        <f t="shared" si="59"/>
        <v xml:space="preserve"> </v>
      </c>
      <c r="O124" s="195" t="str">
        <f t="shared" si="59"/>
        <v xml:space="preserve"> </v>
      </c>
      <c r="P124" s="195" t="str">
        <f t="shared" si="59"/>
        <v xml:space="preserve"> </v>
      </c>
      <c r="Q124" s="195" t="str">
        <f t="shared" si="59"/>
        <v xml:space="preserve"> </v>
      </c>
      <c r="R124" s="195" t="str">
        <f t="shared" si="59"/>
        <v xml:space="preserve"> </v>
      </c>
      <c r="S124" s="195" t="str">
        <f t="shared" si="59"/>
        <v xml:space="preserve"> </v>
      </c>
      <c r="T124" s="195" t="str">
        <f t="shared" si="58"/>
        <v xml:space="preserve"> </v>
      </c>
      <c r="U124" s="195" t="str">
        <f t="shared" si="58"/>
        <v xml:space="preserve"> </v>
      </c>
      <c r="V124" s="195" t="str">
        <f t="shared" si="58"/>
        <v xml:space="preserve"> </v>
      </c>
      <c r="W124" s="195" t="str">
        <f t="shared" si="58"/>
        <v xml:space="preserve"> </v>
      </c>
      <c r="X124" s="195" t="str">
        <f t="shared" si="58"/>
        <v xml:space="preserve"> </v>
      </c>
      <c r="Y124" s="195" t="str">
        <f t="shared" si="58"/>
        <v xml:space="preserve"> </v>
      </c>
      <c r="Z124" s="195" t="str">
        <f t="shared" si="58"/>
        <v xml:space="preserve"> </v>
      </c>
      <c r="AA124" s="195" t="str">
        <f t="shared" si="58"/>
        <v xml:space="preserve"> </v>
      </c>
      <c r="AB124" s="195" t="str">
        <f t="shared" si="58"/>
        <v xml:space="preserve"> </v>
      </c>
      <c r="AC124" s="195" t="str">
        <f t="shared" si="58"/>
        <v xml:space="preserve"> </v>
      </c>
      <c r="AD124" s="195" t="str">
        <f t="shared" si="58"/>
        <v xml:space="preserve"> </v>
      </c>
      <c r="AE124" s="195" t="str">
        <f t="shared" si="58"/>
        <v xml:space="preserve"> </v>
      </c>
      <c r="AF124" s="195" t="str">
        <f t="shared" si="58"/>
        <v xml:space="preserve"> </v>
      </c>
      <c r="AG124" s="195" t="str">
        <f t="shared" si="58"/>
        <v xml:space="preserve"> </v>
      </c>
    </row>
    <row r="125" spans="1:33" ht="15.75">
      <c r="A125" s="72"/>
      <c r="B125" s="593" t="s">
        <v>965</v>
      </c>
      <c r="C125" s="594"/>
      <c r="D125" s="333"/>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row>
    <row r="126" spans="1:33" ht="14.25">
      <c r="A126" s="79"/>
      <c r="B126" s="20">
        <v>1</v>
      </c>
      <c r="C126" s="187" t="s">
        <v>959</v>
      </c>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row>
    <row r="127" spans="1:33">
      <c r="A127" s="1"/>
      <c r="B127" s="130"/>
      <c r="C127" s="263" t="s">
        <v>959</v>
      </c>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row>
    <row r="128" spans="1:33">
      <c r="A128" s="1"/>
      <c r="B128" s="130"/>
      <c r="C128" s="263" t="s">
        <v>959</v>
      </c>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row>
    <row r="129" spans="1:33">
      <c r="A129" s="1"/>
      <c r="B129" s="130"/>
      <c r="C129" s="263" t="s">
        <v>959</v>
      </c>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row>
    <row r="130" spans="1:33">
      <c r="A130" s="1"/>
      <c r="B130" s="20">
        <v>2</v>
      </c>
      <c r="C130" s="264" t="s">
        <v>959</v>
      </c>
      <c r="D130" s="118" t="str">
        <f t="shared" ref="D130:AG130" si="60">IF(COUNTIF(D127:D129,"C")&gt;=1,"A",IF(COUNTIF(D127:D129,"C")&gt;0,"P"," "))</f>
        <v xml:space="preserve"> </v>
      </c>
      <c r="E130" s="118" t="str">
        <f t="shared" ref="E130:S130" si="61">IF(COUNTIF(E127:E129,"C")&gt;=1,"A",IF(COUNTIF(E127:E129,"C")&gt;0,"P"," "))</f>
        <v xml:space="preserve"> </v>
      </c>
      <c r="F130" s="118" t="str">
        <f>IF(COUNTIF(F127:F129,"C")&gt;=1,"A",IF(COUNTIF(F127:F129,"C")&gt;0,"P"," "))</f>
        <v xml:space="preserve"> </v>
      </c>
      <c r="G130" s="118" t="str">
        <f t="shared" si="61"/>
        <v xml:space="preserve"> </v>
      </c>
      <c r="H130" s="118" t="str">
        <f t="shared" si="61"/>
        <v xml:space="preserve"> </v>
      </c>
      <c r="I130" s="118" t="str">
        <f t="shared" si="61"/>
        <v xml:space="preserve"> </v>
      </c>
      <c r="J130" s="118" t="str">
        <f t="shared" si="61"/>
        <v xml:space="preserve"> </v>
      </c>
      <c r="K130" s="118" t="str">
        <f t="shared" si="61"/>
        <v xml:space="preserve"> </v>
      </c>
      <c r="L130" s="118" t="str">
        <f t="shared" si="61"/>
        <v xml:space="preserve"> </v>
      </c>
      <c r="M130" s="118" t="str">
        <f t="shared" si="61"/>
        <v xml:space="preserve"> </v>
      </c>
      <c r="N130" s="118" t="str">
        <f t="shared" si="61"/>
        <v xml:space="preserve"> </v>
      </c>
      <c r="O130" s="118" t="str">
        <f t="shared" si="61"/>
        <v xml:space="preserve"> </v>
      </c>
      <c r="P130" s="118" t="str">
        <f t="shared" si="61"/>
        <v xml:space="preserve"> </v>
      </c>
      <c r="Q130" s="118" t="str">
        <f t="shared" si="61"/>
        <v xml:space="preserve"> </v>
      </c>
      <c r="R130" s="118" t="str">
        <f t="shared" si="61"/>
        <v xml:space="preserve"> </v>
      </c>
      <c r="S130" s="118" t="str">
        <f t="shared" si="61"/>
        <v xml:space="preserve"> </v>
      </c>
      <c r="T130" s="118" t="str">
        <f t="shared" si="60"/>
        <v xml:space="preserve"> </v>
      </c>
      <c r="U130" s="118" t="str">
        <f t="shared" si="60"/>
        <v xml:space="preserve"> </v>
      </c>
      <c r="V130" s="118" t="str">
        <f t="shared" si="60"/>
        <v xml:space="preserve"> </v>
      </c>
      <c r="W130" s="118" t="str">
        <f t="shared" si="60"/>
        <v xml:space="preserve"> </v>
      </c>
      <c r="X130" s="118" t="str">
        <f t="shared" si="60"/>
        <v xml:space="preserve"> </v>
      </c>
      <c r="Y130" s="118" t="str">
        <f t="shared" si="60"/>
        <v xml:space="preserve"> </v>
      </c>
      <c r="Z130" s="118" t="str">
        <f t="shared" si="60"/>
        <v xml:space="preserve"> </v>
      </c>
      <c r="AA130" s="118" t="str">
        <f t="shared" si="60"/>
        <v xml:space="preserve"> </v>
      </c>
      <c r="AB130" s="118" t="str">
        <f t="shared" si="60"/>
        <v xml:space="preserve"> </v>
      </c>
      <c r="AC130" s="118" t="str">
        <f t="shared" si="60"/>
        <v xml:space="preserve"> </v>
      </c>
      <c r="AD130" s="118" t="str">
        <f t="shared" si="60"/>
        <v xml:space="preserve"> </v>
      </c>
      <c r="AE130" s="118" t="str">
        <f t="shared" si="60"/>
        <v xml:space="preserve"> </v>
      </c>
      <c r="AF130" s="118" t="str">
        <f t="shared" si="60"/>
        <v xml:space="preserve"> </v>
      </c>
      <c r="AG130" s="118" t="str">
        <f t="shared" si="60"/>
        <v xml:space="preserve"> </v>
      </c>
    </row>
    <row r="131" spans="1:33">
      <c r="A131" s="73"/>
      <c r="B131" s="131"/>
      <c r="C131" s="263" t="s">
        <v>959</v>
      </c>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row>
    <row r="132" spans="1:33">
      <c r="A132" s="73"/>
      <c r="B132" s="131"/>
      <c r="C132" s="263" t="s">
        <v>959</v>
      </c>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row>
    <row r="133" spans="1:33">
      <c r="A133" s="73"/>
      <c r="B133" s="131"/>
      <c r="C133" s="263" t="s">
        <v>959</v>
      </c>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row>
    <row r="134" spans="1:33">
      <c r="A134" s="190"/>
      <c r="B134" s="136">
        <v>3</v>
      </c>
      <c r="C134" s="264" t="s">
        <v>959</v>
      </c>
      <c r="D134" s="188" t="str">
        <f t="shared" ref="D134:AG134" si="62">IF(COUNTIF(D131:D133,"C")&gt;=1,"A",IF(COUNTIF(D131:D133,"C")&gt;0,"P"," "))</f>
        <v xml:space="preserve"> </v>
      </c>
      <c r="E134" s="188" t="str">
        <f t="shared" ref="E134:S134" si="63">IF(COUNTIF(E131:E133,"C")&gt;=1,"A",IF(COUNTIF(E131:E133,"C")&gt;0,"P"," "))</f>
        <v xml:space="preserve"> </v>
      </c>
      <c r="F134" s="188" t="str">
        <f>IF(COUNTIF(F131:F133,"C")&gt;=1,"A",IF(COUNTIF(F131:F133,"C")&gt;0,"P"," "))</f>
        <v xml:space="preserve"> </v>
      </c>
      <c r="G134" s="188" t="str">
        <f t="shared" si="63"/>
        <v xml:space="preserve"> </v>
      </c>
      <c r="H134" s="188" t="str">
        <f t="shared" si="63"/>
        <v xml:space="preserve"> </v>
      </c>
      <c r="I134" s="188" t="str">
        <f t="shared" si="63"/>
        <v xml:space="preserve"> </v>
      </c>
      <c r="J134" s="188" t="str">
        <f t="shared" si="63"/>
        <v xml:space="preserve"> </v>
      </c>
      <c r="K134" s="188" t="str">
        <f t="shared" si="63"/>
        <v xml:space="preserve"> </v>
      </c>
      <c r="L134" s="188" t="str">
        <f t="shared" si="63"/>
        <v xml:space="preserve"> </v>
      </c>
      <c r="M134" s="188" t="str">
        <f t="shared" si="63"/>
        <v xml:space="preserve"> </v>
      </c>
      <c r="N134" s="188" t="str">
        <f t="shared" si="63"/>
        <v xml:space="preserve"> </v>
      </c>
      <c r="O134" s="188" t="str">
        <f t="shared" si="63"/>
        <v xml:space="preserve"> </v>
      </c>
      <c r="P134" s="188" t="str">
        <f t="shared" si="63"/>
        <v xml:space="preserve"> </v>
      </c>
      <c r="Q134" s="188" t="str">
        <f t="shared" si="63"/>
        <v xml:space="preserve"> </v>
      </c>
      <c r="R134" s="188" t="str">
        <f t="shared" si="63"/>
        <v xml:space="preserve"> </v>
      </c>
      <c r="S134" s="188" t="str">
        <f t="shared" si="63"/>
        <v xml:space="preserve"> </v>
      </c>
      <c r="T134" s="188" t="str">
        <f t="shared" si="62"/>
        <v xml:space="preserve"> </v>
      </c>
      <c r="U134" s="188" t="str">
        <f t="shared" si="62"/>
        <v xml:space="preserve"> </v>
      </c>
      <c r="V134" s="188" t="str">
        <f t="shared" si="62"/>
        <v xml:space="preserve"> </v>
      </c>
      <c r="W134" s="188" t="str">
        <f t="shared" si="62"/>
        <v xml:space="preserve"> </v>
      </c>
      <c r="X134" s="188" t="str">
        <f t="shared" si="62"/>
        <v xml:space="preserve"> </v>
      </c>
      <c r="Y134" s="188" t="str">
        <f t="shared" si="62"/>
        <v xml:space="preserve"> </v>
      </c>
      <c r="Z134" s="188" t="str">
        <f t="shared" si="62"/>
        <v xml:space="preserve"> </v>
      </c>
      <c r="AA134" s="188" t="str">
        <f t="shared" si="62"/>
        <v xml:space="preserve"> </v>
      </c>
      <c r="AB134" s="188" t="str">
        <f t="shared" si="62"/>
        <v xml:space="preserve"> </v>
      </c>
      <c r="AC134" s="188" t="str">
        <f t="shared" si="62"/>
        <v xml:space="preserve"> </v>
      </c>
      <c r="AD134" s="188" t="str">
        <f t="shared" si="62"/>
        <v xml:space="preserve"> </v>
      </c>
      <c r="AE134" s="188" t="str">
        <f t="shared" si="62"/>
        <v xml:space="preserve"> </v>
      </c>
      <c r="AF134" s="188" t="str">
        <f t="shared" si="62"/>
        <v xml:space="preserve"> </v>
      </c>
      <c r="AG134" s="188" t="str">
        <f t="shared" si="62"/>
        <v xml:space="preserve"> </v>
      </c>
    </row>
    <row r="135" spans="1:33" ht="14.25">
      <c r="A135" s="79"/>
      <c r="B135" s="131"/>
      <c r="C135" s="263" t="s">
        <v>959</v>
      </c>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row>
    <row r="136" spans="1:33">
      <c r="A136" s="1"/>
      <c r="B136" s="131"/>
      <c r="C136" s="263" t="s">
        <v>959</v>
      </c>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row>
    <row r="137" spans="1:33">
      <c r="A137" s="1"/>
      <c r="B137" s="131"/>
      <c r="C137" s="263" t="s">
        <v>959</v>
      </c>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row>
    <row r="138" spans="1:33">
      <c r="A138" s="1"/>
      <c r="B138" s="20">
        <v>4</v>
      </c>
      <c r="C138" s="264" t="s">
        <v>959</v>
      </c>
      <c r="D138" s="118" t="str">
        <f t="shared" ref="D138:AG138" si="64">IF(COUNTIF(D135:D137,"C")&gt;=1,"A",IF(COUNTIF(D135:D137,"C")&gt;0,"P"," "))</f>
        <v xml:space="preserve"> </v>
      </c>
      <c r="E138" s="118" t="str">
        <f t="shared" ref="E138:S138" si="65">IF(COUNTIF(E135:E137,"C")&gt;=1,"A",IF(COUNTIF(E135:E137,"C")&gt;0,"P"," "))</f>
        <v xml:space="preserve"> </v>
      </c>
      <c r="F138" s="118" t="str">
        <f>IF(COUNTIF(F135:F137,"C")&gt;=1,"A",IF(COUNTIF(F135:F137,"C")&gt;0,"P"," "))</f>
        <v xml:space="preserve"> </v>
      </c>
      <c r="G138" s="118" t="str">
        <f t="shared" si="65"/>
        <v xml:space="preserve"> </v>
      </c>
      <c r="H138" s="118" t="str">
        <f t="shared" si="65"/>
        <v xml:space="preserve"> </v>
      </c>
      <c r="I138" s="118" t="str">
        <f t="shared" si="65"/>
        <v xml:space="preserve"> </v>
      </c>
      <c r="J138" s="118" t="str">
        <f t="shared" si="65"/>
        <v xml:space="preserve"> </v>
      </c>
      <c r="K138" s="118" t="str">
        <f t="shared" si="65"/>
        <v xml:space="preserve"> </v>
      </c>
      <c r="L138" s="118" t="str">
        <f t="shared" si="65"/>
        <v xml:space="preserve"> </v>
      </c>
      <c r="M138" s="118" t="str">
        <f t="shared" si="65"/>
        <v xml:space="preserve"> </v>
      </c>
      <c r="N138" s="118" t="str">
        <f t="shared" si="65"/>
        <v xml:space="preserve"> </v>
      </c>
      <c r="O138" s="118" t="str">
        <f t="shared" si="65"/>
        <v xml:space="preserve"> </v>
      </c>
      <c r="P138" s="118" t="str">
        <f t="shared" si="65"/>
        <v xml:space="preserve"> </v>
      </c>
      <c r="Q138" s="118" t="str">
        <f t="shared" si="65"/>
        <v xml:space="preserve"> </v>
      </c>
      <c r="R138" s="118" t="str">
        <f t="shared" si="65"/>
        <v xml:space="preserve"> </v>
      </c>
      <c r="S138" s="118" t="str">
        <f t="shared" si="65"/>
        <v xml:space="preserve"> </v>
      </c>
      <c r="T138" s="118" t="str">
        <f t="shared" si="64"/>
        <v xml:space="preserve"> </v>
      </c>
      <c r="U138" s="118" t="str">
        <f t="shared" si="64"/>
        <v xml:space="preserve"> </v>
      </c>
      <c r="V138" s="118" t="str">
        <f t="shared" si="64"/>
        <v xml:space="preserve"> </v>
      </c>
      <c r="W138" s="118" t="str">
        <f t="shared" si="64"/>
        <v xml:space="preserve"> </v>
      </c>
      <c r="X138" s="118" t="str">
        <f t="shared" si="64"/>
        <v xml:space="preserve"> </v>
      </c>
      <c r="Y138" s="118" t="str">
        <f t="shared" si="64"/>
        <v xml:space="preserve"> </v>
      </c>
      <c r="Z138" s="118" t="str">
        <f t="shared" si="64"/>
        <v xml:space="preserve"> </v>
      </c>
      <c r="AA138" s="118" t="str">
        <f t="shared" si="64"/>
        <v xml:space="preserve"> </v>
      </c>
      <c r="AB138" s="118" t="str">
        <f t="shared" si="64"/>
        <v xml:space="preserve"> </v>
      </c>
      <c r="AC138" s="118" t="str">
        <f t="shared" si="64"/>
        <v xml:space="preserve"> </v>
      </c>
      <c r="AD138" s="118" t="str">
        <f t="shared" si="64"/>
        <v xml:space="preserve"> </v>
      </c>
      <c r="AE138" s="118" t="str">
        <f t="shared" si="64"/>
        <v xml:space="preserve"> </v>
      </c>
      <c r="AF138" s="118" t="str">
        <f t="shared" si="64"/>
        <v xml:space="preserve"> </v>
      </c>
      <c r="AG138" s="118" t="str">
        <f t="shared" si="64"/>
        <v xml:space="preserve"> </v>
      </c>
    </row>
    <row r="139" spans="1:33">
      <c r="A139" s="1"/>
      <c r="B139" s="131"/>
      <c r="C139" s="263" t="s">
        <v>959</v>
      </c>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row>
    <row r="140" spans="1:33">
      <c r="A140" s="1"/>
      <c r="B140" s="131"/>
      <c r="C140" s="263" t="s">
        <v>959</v>
      </c>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row>
    <row r="141" spans="1:33">
      <c r="A141" s="73"/>
      <c r="B141" s="131"/>
      <c r="C141" s="263" t="s">
        <v>959</v>
      </c>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row>
    <row r="142" spans="1:33">
      <c r="A142" s="73"/>
      <c r="B142" s="20">
        <v>5</v>
      </c>
      <c r="C142" s="264" t="s">
        <v>959</v>
      </c>
      <c r="D142" s="118" t="str">
        <f t="shared" ref="D142:AG142" si="66">IF(COUNTIF(D139:D141,"C")&gt;=1,"A",IF(COUNTIF(D139:D141,"C")&gt;0,"P"," "))</f>
        <v xml:space="preserve"> </v>
      </c>
      <c r="E142" s="118" t="str">
        <f t="shared" ref="E142:S142" si="67">IF(COUNTIF(E139:E141,"C")&gt;=1,"A",IF(COUNTIF(E139:E141,"C")&gt;0,"P"," "))</f>
        <v xml:space="preserve"> </v>
      </c>
      <c r="F142" s="118" t="str">
        <f>IF(COUNTIF(F139:F141,"C")&gt;=1,"A",IF(COUNTIF(F139:F141,"C")&gt;0,"P"," "))</f>
        <v xml:space="preserve"> </v>
      </c>
      <c r="G142" s="118" t="str">
        <f t="shared" si="67"/>
        <v xml:space="preserve"> </v>
      </c>
      <c r="H142" s="118" t="str">
        <f t="shared" si="67"/>
        <v xml:space="preserve"> </v>
      </c>
      <c r="I142" s="118" t="str">
        <f t="shared" si="67"/>
        <v xml:space="preserve"> </v>
      </c>
      <c r="J142" s="118" t="str">
        <f t="shared" si="67"/>
        <v xml:space="preserve"> </v>
      </c>
      <c r="K142" s="118" t="str">
        <f t="shared" si="67"/>
        <v xml:space="preserve"> </v>
      </c>
      <c r="L142" s="118" t="str">
        <f t="shared" si="67"/>
        <v xml:space="preserve"> </v>
      </c>
      <c r="M142" s="118" t="str">
        <f t="shared" si="67"/>
        <v xml:space="preserve"> </v>
      </c>
      <c r="N142" s="118" t="str">
        <f t="shared" si="67"/>
        <v xml:space="preserve"> </v>
      </c>
      <c r="O142" s="118" t="str">
        <f t="shared" si="67"/>
        <v xml:space="preserve"> </v>
      </c>
      <c r="P142" s="118" t="str">
        <f t="shared" si="67"/>
        <v xml:space="preserve"> </v>
      </c>
      <c r="Q142" s="118" t="str">
        <f t="shared" si="67"/>
        <v xml:space="preserve"> </v>
      </c>
      <c r="R142" s="118" t="str">
        <f t="shared" si="67"/>
        <v xml:space="preserve"> </v>
      </c>
      <c r="S142" s="118" t="str">
        <f t="shared" si="67"/>
        <v xml:space="preserve"> </v>
      </c>
      <c r="T142" s="118" t="str">
        <f t="shared" si="66"/>
        <v xml:space="preserve"> </v>
      </c>
      <c r="U142" s="118" t="str">
        <f t="shared" si="66"/>
        <v xml:space="preserve"> </v>
      </c>
      <c r="V142" s="118" t="str">
        <f t="shared" si="66"/>
        <v xml:space="preserve"> </v>
      </c>
      <c r="W142" s="118" t="str">
        <f t="shared" si="66"/>
        <v xml:space="preserve"> </v>
      </c>
      <c r="X142" s="118" t="str">
        <f t="shared" si="66"/>
        <v xml:space="preserve"> </v>
      </c>
      <c r="Y142" s="118" t="str">
        <f t="shared" si="66"/>
        <v xml:space="preserve"> </v>
      </c>
      <c r="Z142" s="118" t="str">
        <f t="shared" si="66"/>
        <v xml:space="preserve"> </v>
      </c>
      <c r="AA142" s="118" t="str">
        <f t="shared" si="66"/>
        <v xml:space="preserve"> </v>
      </c>
      <c r="AB142" s="118" t="str">
        <f t="shared" si="66"/>
        <v xml:space="preserve"> </v>
      </c>
      <c r="AC142" s="118" t="str">
        <f t="shared" si="66"/>
        <v xml:space="preserve"> </v>
      </c>
      <c r="AD142" s="118" t="str">
        <f t="shared" si="66"/>
        <v xml:space="preserve"> </v>
      </c>
      <c r="AE142" s="118" t="str">
        <f t="shared" si="66"/>
        <v xml:space="preserve"> </v>
      </c>
      <c r="AF142" s="118" t="str">
        <f t="shared" si="66"/>
        <v xml:space="preserve"> </v>
      </c>
      <c r="AG142" s="118" t="str">
        <f t="shared" si="66"/>
        <v xml:space="preserve"> </v>
      </c>
    </row>
    <row r="143" spans="1:33">
      <c r="A143" s="435"/>
      <c r="B143" s="131"/>
      <c r="C143" s="263" t="s">
        <v>959</v>
      </c>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row>
    <row r="144" spans="1:33">
      <c r="A144" s="435"/>
      <c r="B144" s="183"/>
      <c r="C144" s="263" t="s">
        <v>959</v>
      </c>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row>
    <row r="145" spans="1:33" ht="13.5" thickBot="1">
      <c r="A145" s="436"/>
      <c r="B145" s="183"/>
      <c r="C145" s="263" t="s">
        <v>959</v>
      </c>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row>
    <row r="146" spans="1:33" ht="13.5" hidden="1" thickBot="1">
      <c r="A146" s="436"/>
      <c r="B146" s="20"/>
      <c r="C146" s="20"/>
      <c r="D146" s="257" t="str">
        <f t="shared" ref="D146:AG146" si="68">IF(COUNTIF(D143:D145,"C")&gt;=1,"A",IF(COUNTIF(D143:D145,"C")&gt;0,"P"," "))</f>
        <v xml:space="preserve"> </v>
      </c>
      <c r="E146" s="257" t="str">
        <f t="shared" ref="E146:S146" si="69">IF(COUNTIF(E143:E145,"C")&gt;=1,"A",IF(COUNTIF(E143:E145,"C")&gt;0,"P"," "))</f>
        <v xml:space="preserve"> </v>
      </c>
      <c r="F146" s="257" t="str">
        <f>IF(COUNTIF(F143:F145,"C")&gt;=1,"A",IF(COUNTIF(F143:F145,"C")&gt;0,"P"," "))</f>
        <v xml:space="preserve"> </v>
      </c>
      <c r="G146" s="257" t="str">
        <f t="shared" si="69"/>
        <v xml:space="preserve"> </v>
      </c>
      <c r="H146" s="257" t="str">
        <f t="shared" si="69"/>
        <v xml:space="preserve"> </v>
      </c>
      <c r="I146" s="257" t="str">
        <f t="shared" si="69"/>
        <v xml:space="preserve"> </v>
      </c>
      <c r="J146" s="257" t="str">
        <f t="shared" si="69"/>
        <v xml:space="preserve"> </v>
      </c>
      <c r="K146" s="257" t="str">
        <f t="shared" si="69"/>
        <v xml:space="preserve"> </v>
      </c>
      <c r="L146" s="257" t="str">
        <f t="shared" si="69"/>
        <v xml:space="preserve"> </v>
      </c>
      <c r="M146" s="257" t="str">
        <f t="shared" si="69"/>
        <v xml:space="preserve"> </v>
      </c>
      <c r="N146" s="257" t="str">
        <f t="shared" si="69"/>
        <v xml:space="preserve"> </v>
      </c>
      <c r="O146" s="257" t="str">
        <f t="shared" si="69"/>
        <v xml:space="preserve"> </v>
      </c>
      <c r="P146" s="257" t="str">
        <f t="shared" si="69"/>
        <v xml:space="preserve"> </v>
      </c>
      <c r="Q146" s="257" t="str">
        <f t="shared" si="69"/>
        <v xml:space="preserve"> </v>
      </c>
      <c r="R146" s="257" t="str">
        <f t="shared" si="69"/>
        <v xml:space="preserve"> </v>
      </c>
      <c r="S146" s="257" t="str">
        <f t="shared" si="69"/>
        <v xml:space="preserve"> </v>
      </c>
      <c r="T146" s="257" t="str">
        <f t="shared" si="68"/>
        <v xml:space="preserve"> </v>
      </c>
      <c r="U146" s="257" t="str">
        <f t="shared" si="68"/>
        <v xml:space="preserve"> </v>
      </c>
      <c r="V146" s="257" t="str">
        <f t="shared" si="68"/>
        <v xml:space="preserve"> </v>
      </c>
      <c r="W146" s="257" t="str">
        <f t="shared" si="68"/>
        <v xml:space="preserve"> </v>
      </c>
      <c r="X146" s="257" t="str">
        <f t="shared" si="68"/>
        <v xml:space="preserve"> </v>
      </c>
      <c r="Y146" s="257" t="str">
        <f t="shared" si="68"/>
        <v xml:space="preserve"> </v>
      </c>
      <c r="Z146" s="257" t="str">
        <f t="shared" si="68"/>
        <v xml:space="preserve"> </v>
      </c>
      <c r="AA146" s="257" t="str">
        <f t="shared" si="68"/>
        <v xml:space="preserve"> </v>
      </c>
      <c r="AB146" s="257" t="str">
        <f t="shared" si="68"/>
        <v xml:space="preserve"> </v>
      </c>
      <c r="AC146" s="257" t="str">
        <f t="shared" si="68"/>
        <v xml:space="preserve"> </v>
      </c>
      <c r="AD146" s="257" t="str">
        <f t="shared" si="68"/>
        <v xml:space="preserve"> </v>
      </c>
      <c r="AE146" s="257" t="str">
        <f t="shared" si="68"/>
        <v xml:space="preserve"> </v>
      </c>
      <c r="AF146" s="257" t="str">
        <f t="shared" si="68"/>
        <v xml:space="preserve"> </v>
      </c>
      <c r="AG146" s="257" t="str">
        <f t="shared" si="68"/>
        <v xml:space="preserve"> </v>
      </c>
    </row>
    <row r="147" spans="1:33" ht="13.5" thickBot="1">
      <c r="A147" s="436"/>
      <c r="B147" s="20"/>
      <c r="C147" s="44" t="s">
        <v>117</v>
      </c>
      <c r="D147" s="195" t="str">
        <f t="shared" ref="D147:AG147" si="70">IF(COUNTIF(D130:D146,"A")&gt;4,"C",IF(COUNTIF(D130:D146,"C")&gt;0,"P"," "))</f>
        <v xml:space="preserve"> </v>
      </c>
      <c r="E147" s="195" t="str">
        <f t="shared" ref="E147:S147" si="71">IF(COUNTIF(E130:E146,"A")&gt;4,"C",IF(COUNTIF(E130:E146,"C")&gt;0,"P"," "))</f>
        <v xml:space="preserve"> </v>
      </c>
      <c r="F147" s="195" t="str">
        <f>IF(COUNTIF(F130:F146,"A")&gt;4,"C",IF(COUNTIF(F130:F146,"C")&gt;0,"P"," "))</f>
        <v xml:space="preserve"> </v>
      </c>
      <c r="G147" s="195" t="str">
        <f t="shared" si="71"/>
        <v xml:space="preserve"> </v>
      </c>
      <c r="H147" s="195" t="str">
        <f t="shared" si="71"/>
        <v xml:space="preserve"> </v>
      </c>
      <c r="I147" s="195" t="str">
        <f t="shared" si="71"/>
        <v xml:space="preserve"> </v>
      </c>
      <c r="J147" s="195" t="str">
        <f t="shared" si="71"/>
        <v xml:space="preserve"> </v>
      </c>
      <c r="K147" s="195" t="str">
        <f t="shared" si="71"/>
        <v xml:space="preserve"> </v>
      </c>
      <c r="L147" s="195" t="str">
        <f t="shared" si="71"/>
        <v xml:space="preserve"> </v>
      </c>
      <c r="M147" s="195" t="str">
        <f t="shared" si="71"/>
        <v xml:space="preserve"> </v>
      </c>
      <c r="N147" s="195" t="str">
        <f t="shared" si="71"/>
        <v xml:space="preserve"> </v>
      </c>
      <c r="O147" s="195" t="str">
        <f t="shared" si="71"/>
        <v xml:space="preserve"> </v>
      </c>
      <c r="P147" s="195" t="str">
        <f t="shared" si="71"/>
        <v xml:space="preserve"> </v>
      </c>
      <c r="Q147" s="195" t="str">
        <f t="shared" si="71"/>
        <v xml:space="preserve"> </v>
      </c>
      <c r="R147" s="195" t="str">
        <f t="shared" si="71"/>
        <v xml:space="preserve"> </v>
      </c>
      <c r="S147" s="195" t="str">
        <f t="shared" si="71"/>
        <v xml:space="preserve"> </v>
      </c>
      <c r="T147" s="195" t="str">
        <f t="shared" si="70"/>
        <v xml:space="preserve"> </v>
      </c>
      <c r="U147" s="195" t="str">
        <f t="shared" si="70"/>
        <v xml:space="preserve"> </v>
      </c>
      <c r="V147" s="195" t="str">
        <f t="shared" si="70"/>
        <v xml:space="preserve"> </v>
      </c>
      <c r="W147" s="195" t="str">
        <f t="shared" si="70"/>
        <v xml:space="preserve"> </v>
      </c>
      <c r="X147" s="195" t="str">
        <f t="shared" si="70"/>
        <v xml:space="preserve"> </v>
      </c>
      <c r="Y147" s="195" t="str">
        <f t="shared" si="70"/>
        <v xml:space="preserve"> </v>
      </c>
      <c r="Z147" s="195" t="str">
        <f t="shared" si="70"/>
        <v xml:space="preserve"> </v>
      </c>
      <c r="AA147" s="195" t="str">
        <f t="shared" si="70"/>
        <v xml:space="preserve"> </v>
      </c>
      <c r="AB147" s="195" t="str">
        <f t="shared" si="70"/>
        <v xml:space="preserve"> </v>
      </c>
      <c r="AC147" s="195" t="str">
        <f t="shared" si="70"/>
        <v xml:space="preserve"> </v>
      </c>
      <c r="AD147" s="195" t="str">
        <f t="shared" si="70"/>
        <v xml:space="preserve"> </v>
      </c>
      <c r="AE147" s="195" t="str">
        <f t="shared" si="70"/>
        <v xml:space="preserve"> </v>
      </c>
      <c r="AF147" s="195" t="str">
        <f t="shared" si="70"/>
        <v xml:space="preserve"> </v>
      </c>
      <c r="AG147" s="195" t="str">
        <f t="shared" si="70"/>
        <v xml:space="preserve"> </v>
      </c>
    </row>
    <row r="149" spans="1:33" ht="15">
      <c r="A149" s="435"/>
      <c r="B149" s="593" t="s">
        <v>966</v>
      </c>
      <c r="C149" s="594"/>
      <c r="D149" s="571"/>
      <c r="E149" s="571"/>
      <c r="F149" s="571"/>
      <c r="G149" s="571"/>
      <c r="H149" s="571"/>
      <c r="I149" s="571"/>
      <c r="J149" s="571"/>
      <c r="K149" s="571"/>
      <c r="L149" s="571"/>
      <c r="M149" s="571"/>
      <c r="N149" s="571"/>
      <c r="O149" s="571"/>
      <c r="P149" s="571"/>
      <c r="Q149" s="571"/>
      <c r="R149" s="571"/>
      <c r="S149" s="571"/>
      <c r="T149" s="584"/>
      <c r="U149" s="584"/>
      <c r="V149" s="584"/>
      <c r="W149" s="584"/>
      <c r="X149" s="584"/>
      <c r="Y149" s="584"/>
      <c r="Z149" s="584"/>
      <c r="AA149" s="584"/>
      <c r="AB149" s="584"/>
      <c r="AC149" s="584"/>
      <c r="AD149" s="584"/>
      <c r="AE149" s="584"/>
      <c r="AF149" s="584"/>
      <c r="AG149" s="584"/>
    </row>
    <row r="150" spans="1:33">
      <c r="A150" s="435"/>
      <c r="B150" s="20">
        <v>1</v>
      </c>
      <c r="C150" s="187" t="s">
        <v>959</v>
      </c>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row>
    <row r="151" spans="1:33">
      <c r="A151" s="435"/>
      <c r="B151" s="130"/>
      <c r="C151" s="263" t="s">
        <v>959</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row>
    <row r="152" spans="1:33">
      <c r="A152" s="435"/>
      <c r="B152" s="130"/>
      <c r="C152" s="263" t="s">
        <v>959</v>
      </c>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row>
    <row r="153" spans="1:33">
      <c r="A153" s="435"/>
      <c r="B153" s="130"/>
      <c r="C153" s="263" t="s">
        <v>959</v>
      </c>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row>
    <row r="154" spans="1:33">
      <c r="A154" s="435"/>
      <c r="B154" s="20">
        <v>2</v>
      </c>
      <c r="C154" s="264" t="s">
        <v>959</v>
      </c>
      <c r="D154" s="118" t="str">
        <f t="shared" ref="D154:AG154" si="72">IF(COUNTIF(D151:D153,"C")&gt;=1,"A",IF(COUNTIF(D151:D153,"C")&gt;0,"P"," "))</f>
        <v xml:space="preserve"> </v>
      </c>
      <c r="E154" s="118" t="str">
        <f t="shared" ref="E154:S154" si="73">IF(COUNTIF(E151:E153,"C")&gt;=1,"A",IF(COUNTIF(E151:E153,"C")&gt;0,"P"," "))</f>
        <v xml:space="preserve"> </v>
      </c>
      <c r="F154" s="118" t="str">
        <f>IF(COUNTIF(F151:F153,"C")&gt;=1,"A",IF(COUNTIF(F151:F153,"C")&gt;0,"P"," "))</f>
        <v xml:space="preserve"> </v>
      </c>
      <c r="G154" s="118" t="str">
        <f t="shared" si="73"/>
        <v xml:space="preserve"> </v>
      </c>
      <c r="H154" s="118" t="str">
        <f t="shared" si="73"/>
        <v xml:space="preserve"> </v>
      </c>
      <c r="I154" s="118" t="str">
        <f t="shared" si="73"/>
        <v xml:space="preserve"> </v>
      </c>
      <c r="J154" s="118" t="str">
        <f t="shared" si="73"/>
        <v xml:space="preserve"> </v>
      </c>
      <c r="K154" s="118" t="str">
        <f t="shared" si="73"/>
        <v xml:space="preserve"> </v>
      </c>
      <c r="L154" s="118" t="str">
        <f t="shared" si="73"/>
        <v xml:space="preserve"> </v>
      </c>
      <c r="M154" s="118" t="str">
        <f t="shared" si="73"/>
        <v xml:space="preserve"> </v>
      </c>
      <c r="N154" s="118" t="str">
        <f t="shared" si="73"/>
        <v xml:space="preserve"> </v>
      </c>
      <c r="O154" s="118" t="str">
        <f t="shared" si="73"/>
        <v xml:space="preserve"> </v>
      </c>
      <c r="P154" s="118" t="str">
        <f t="shared" si="73"/>
        <v xml:space="preserve"> </v>
      </c>
      <c r="Q154" s="118" t="str">
        <f t="shared" si="73"/>
        <v xml:space="preserve"> </v>
      </c>
      <c r="R154" s="118" t="str">
        <f t="shared" si="73"/>
        <v xml:space="preserve"> </v>
      </c>
      <c r="S154" s="118" t="str">
        <f t="shared" si="73"/>
        <v xml:space="preserve"> </v>
      </c>
      <c r="T154" s="118" t="str">
        <f t="shared" si="72"/>
        <v xml:space="preserve"> </v>
      </c>
      <c r="U154" s="118" t="str">
        <f t="shared" si="72"/>
        <v xml:space="preserve"> </v>
      </c>
      <c r="V154" s="118" t="str">
        <f t="shared" si="72"/>
        <v xml:space="preserve"> </v>
      </c>
      <c r="W154" s="118" t="str">
        <f t="shared" si="72"/>
        <v xml:space="preserve"> </v>
      </c>
      <c r="X154" s="118" t="str">
        <f t="shared" si="72"/>
        <v xml:space="preserve"> </v>
      </c>
      <c r="Y154" s="118" t="str">
        <f t="shared" si="72"/>
        <v xml:space="preserve"> </v>
      </c>
      <c r="Z154" s="118" t="str">
        <f t="shared" si="72"/>
        <v xml:space="preserve"> </v>
      </c>
      <c r="AA154" s="118" t="str">
        <f t="shared" si="72"/>
        <v xml:space="preserve"> </v>
      </c>
      <c r="AB154" s="118" t="str">
        <f t="shared" si="72"/>
        <v xml:space="preserve"> </v>
      </c>
      <c r="AC154" s="118" t="str">
        <f t="shared" si="72"/>
        <v xml:space="preserve"> </v>
      </c>
      <c r="AD154" s="118" t="str">
        <f t="shared" si="72"/>
        <v xml:space="preserve"> </v>
      </c>
      <c r="AE154" s="118" t="str">
        <f t="shared" si="72"/>
        <v xml:space="preserve"> </v>
      </c>
      <c r="AF154" s="118" t="str">
        <f t="shared" si="72"/>
        <v xml:space="preserve"> </v>
      </c>
      <c r="AG154" s="118" t="str">
        <f t="shared" si="72"/>
        <v xml:space="preserve"> </v>
      </c>
    </row>
    <row r="155" spans="1:33">
      <c r="A155" s="435"/>
      <c r="B155" s="131"/>
      <c r="C155" s="263" t="s">
        <v>959</v>
      </c>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row>
    <row r="156" spans="1:33">
      <c r="A156" s="435"/>
      <c r="B156" s="131"/>
      <c r="C156" s="263" t="s">
        <v>959</v>
      </c>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row>
    <row r="157" spans="1:33">
      <c r="A157" s="435"/>
      <c r="B157" s="131"/>
      <c r="C157" s="263" t="s">
        <v>959</v>
      </c>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row>
    <row r="158" spans="1:33">
      <c r="A158" s="435"/>
      <c r="B158" s="20">
        <v>3</v>
      </c>
      <c r="C158" s="264" t="s">
        <v>959</v>
      </c>
      <c r="D158" s="118" t="str">
        <f t="shared" ref="D158:AG158" si="74">IF(COUNTIF(D155:D157,"C")&gt;=1,"A",IF(COUNTIF(D155:D157,"C")&gt;0,"P"," "))</f>
        <v xml:space="preserve"> </v>
      </c>
      <c r="E158" s="118" t="str">
        <f t="shared" ref="E158:S158" si="75">IF(COUNTIF(E155:E157,"C")&gt;=1,"A",IF(COUNTIF(E155:E157,"C")&gt;0,"P"," "))</f>
        <v xml:space="preserve"> </v>
      </c>
      <c r="F158" s="118" t="str">
        <f>IF(COUNTIF(F155:F157,"C")&gt;=1,"A",IF(COUNTIF(F155:F157,"C")&gt;0,"P"," "))</f>
        <v xml:space="preserve"> </v>
      </c>
      <c r="G158" s="118" t="str">
        <f t="shared" si="75"/>
        <v xml:space="preserve"> </v>
      </c>
      <c r="H158" s="118" t="str">
        <f t="shared" si="75"/>
        <v xml:space="preserve"> </v>
      </c>
      <c r="I158" s="118" t="str">
        <f t="shared" si="75"/>
        <v xml:space="preserve"> </v>
      </c>
      <c r="J158" s="118" t="str">
        <f t="shared" si="75"/>
        <v xml:space="preserve"> </v>
      </c>
      <c r="K158" s="118" t="str">
        <f t="shared" si="75"/>
        <v xml:space="preserve"> </v>
      </c>
      <c r="L158" s="118" t="str">
        <f t="shared" si="75"/>
        <v xml:space="preserve"> </v>
      </c>
      <c r="M158" s="118" t="str">
        <f t="shared" si="75"/>
        <v xml:space="preserve"> </v>
      </c>
      <c r="N158" s="118" t="str">
        <f t="shared" si="75"/>
        <v xml:space="preserve"> </v>
      </c>
      <c r="O158" s="118" t="str">
        <f t="shared" si="75"/>
        <v xml:space="preserve"> </v>
      </c>
      <c r="P158" s="118" t="str">
        <f t="shared" si="75"/>
        <v xml:space="preserve"> </v>
      </c>
      <c r="Q158" s="118" t="str">
        <f t="shared" si="75"/>
        <v xml:space="preserve"> </v>
      </c>
      <c r="R158" s="118" t="str">
        <f t="shared" si="75"/>
        <v xml:space="preserve"> </v>
      </c>
      <c r="S158" s="118" t="str">
        <f t="shared" si="75"/>
        <v xml:space="preserve"> </v>
      </c>
      <c r="T158" s="118" t="str">
        <f t="shared" si="74"/>
        <v xml:space="preserve"> </v>
      </c>
      <c r="U158" s="118" t="str">
        <f t="shared" si="74"/>
        <v xml:space="preserve"> </v>
      </c>
      <c r="V158" s="118" t="str">
        <f t="shared" si="74"/>
        <v xml:space="preserve"> </v>
      </c>
      <c r="W158" s="118" t="str">
        <f t="shared" si="74"/>
        <v xml:space="preserve"> </v>
      </c>
      <c r="X158" s="118" t="str">
        <f t="shared" si="74"/>
        <v xml:space="preserve"> </v>
      </c>
      <c r="Y158" s="118" t="str">
        <f t="shared" si="74"/>
        <v xml:space="preserve"> </v>
      </c>
      <c r="Z158" s="118" t="str">
        <f t="shared" si="74"/>
        <v xml:space="preserve"> </v>
      </c>
      <c r="AA158" s="118" t="str">
        <f t="shared" si="74"/>
        <v xml:space="preserve"> </v>
      </c>
      <c r="AB158" s="118" t="str">
        <f t="shared" si="74"/>
        <v xml:space="preserve"> </v>
      </c>
      <c r="AC158" s="118" t="str">
        <f t="shared" si="74"/>
        <v xml:space="preserve"> </v>
      </c>
      <c r="AD158" s="118" t="str">
        <f t="shared" si="74"/>
        <v xml:space="preserve"> </v>
      </c>
      <c r="AE158" s="118" t="str">
        <f t="shared" si="74"/>
        <v xml:space="preserve"> </v>
      </c>
      <c r="AF158" s="118" t="str">
        <f t="shared" si="74"/>
        <v xml:space="preserve"> </v>
      </c>
      <c r="AG158" s="118" t="str">
        <f t="shared" si="74"/>
        <v xml:space="preserve"> </v>
      </c>
    </row>
    <row r="159" spans="1:33">
      <c r="A159" s="435"/>
      <c r="B159" s="131"/>
      <c r="C159" s="263" t="s">
        <v>959</v>
      </c>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row>
    <row r="160" spans="1:33">
      <c r="A160" s="435"/>
      <c r="B160" s="131"/>
      <c r="C160" s="263" t="s">
        <v>959</v>
      </c>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row>
    <row r="161" spans="2:33">
      <c r="B161" s="131"/>
      <c r="C161" s="263" t="s">
        <v>959</v>
      </c>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row>
    <row r="162" spans="2:33">
      <c r="B162" s="20">
        <v>4</v>
      </c>
      <c r="C162" s="264" t="s">
        <v>959</v>
      </c>
      <c r="D162" s="118" t="str">
        <f t="shared" ref="D162:AG162" si="76">IF(COUNTIF(D159:D161,"C")&gt;=1,"A",IF(COUNTIF(D159:D161,"C")&gt;0,"P"," "))</f>
        <v xml:space="preserve"> </v>
      </c>
      <c r="E162" s="118" t="str">
        <f t="shared" ref="E162:S162" si="77">IF(COUNTIF(E159:E161,"C")&gt;=1,"A",IF(COUNTIF(E159:E161,"C")&gt;0,"P"," "))</f>
        <v xml:space="preserve"> </v>
      </c>
      <c r="F162" s="118" t="str">
        <f>IF(COUNTIF(F159:F161,"C")&gt;=1,"A",IF(COUNTIF(F159:F161,"C")&gt;0,"P"," "))</f>
        <v xml:space="preserve"> </v>
      </c>
      <c r="G162" s="118" t="str">
        <f t="shared" si="77"/>
        <v xml:space="preserve"> </v>
      </c>
      <c r="H162" s="118" t="str">
        <f t="shared" si="77"/>
        <v xml:space="preserve"> </v>
      </c>
      <c r="I162" s="118" t="str">
        <f t="shared" si="77"/>
        <v xml:space="preserve"> </v>
      </c>
      <c r="J162" s="118" t="str">
        <f t="shared" si="77"/>
        <v xml:space="preserve"> </v>
      </c>
      <c r="K162" s="118" t="str">
        <f t="shared" si="77"/>
        <v xml:space="preserve"> </v>
      </c>
      <c r="L162" s="118" t="str">
        <f t="shared" si="77"/>
        <v xml:space="preserve"> </v>
      </c>
      <c r="M162" s="118" t="str">
        <f t="shared" si="77"/>
        <v xml:space="preserve"> </v>
      </c>
      <c r="N162" s="118" t="str">
        <f t="shared" si="77"/>
        <v xml:space="preserve"> </v>
      </c>
      <c r="O162" s="118" t="str">
        <f t="shared" si="77"/>
        <v xml:space="preserve"> </v>
      </c>
      <c r="P162" s="118" t="str">
        <f t="shared" si="77"/>
        <v xml:space="preserve"> </v>
      </c>
      <c r="Q162" s="118" t="str">
        <f t="shared" si="77"/>
        <v xml:space="preserve"> </v>
      </c>
      <c r="R162" s="118" t="str">
        <f t="shared" si="77"/>
        <v xml:space="preserve"> </v>
      </c>
      <c r="S162" s="118" t="str">
        <f t="shared" si="77"/>
        <v xml:space="preserve"> </v>
      </c>
      <c r="T162" s="118" t="str">
        <f t="shared" si="76"/>
        <v xml:space="preserve"> </v>
      </c>
      <c r="U162" s="118" t="str">
        <f t="shared" si="76"/>
        <v xml:space="preserve"> </v>
      </c>
      <c r="V162" s="118" t="str">
        <f t="shared" si="76"/>
        <v xml:space="preserve"> </v>
      </c>
      <c r="W162" s="118" t="str">
        <f t="shared" si="76"/>
        <v xml:space="preserve"> </v>
      </c>
      <c r="X162" s="118" t="str">
        <f t="shared" si="76"/>
        <v xml:space="preserve"> </v>
      </c>
      <c r="Y162" s="118" t="str">
        <f t="shared" si="76"/>
        <v xml:space="preserve"> </v>
      </c>
      <c r="Z162" s="118" t="str">
        <f t="shared" si="76"/>
        <v xml:space="preserve"> </v>
      </c>
      <c r="AA162" s="118" t="str">
        <f t="shared" si="76"/>
        <v xml:space="preserve"> </v>
      </c>
      <c r="AB162" s="118" t="str">
        <f t="shared" si="76"/>
        <v xml:space="preserve"> </v>
      </c>
      <c r="AC162" s="118" t="str">
        <f t="shared" si="76"/>
        <v xml:space="preserve"> </v>
      </c>
      <c r="AD162" s="118" t="str">
        <f t="shared" si="76"/>
        <v xml:space="preserve"> </v>
      </c>
      <c r="AE162" s="118" t="str">
        <f t="shared" si="76"/>
        <v xml:space="preserve"> </v>
      </c>
      <c r="AF162" s="118" t="str">
        <f t="shared" si="76"/>
        <v xml:space="preserve"> </v>
      </c>
      <c r="AG162" s="118" t="str">
        <f t="shared" si="76"/>
        <v xml:space="preserve"> </v>
      </c>
    </row>
    <row r="163" spans="2:33">
      <c r="B163" s="131"/>
      <c r="C163" s="263" t="s">
        <v>959</v>
      </c>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row>
    <row r="164" spans="2:33">
      <c r="B164" s="131"/>
      <c r="C164" s="263" t="s">
        <v>959</v>
      </c>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row>
    <row r="165" spans="2:33">
      <c r="B165" s="131"/>
      <c r="C165" s="263" t="s">
        <v>959</v>
      </c>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row>
    <row r="166" spans="2:33">
      <c r="B166" s="20">
        <v>5</v>
      </c>
      <c r="C166" s="264" t="s">
        <v>959</v>
      </c>
      <c r="D166" s="118" t="str">
        <f t="shared" ref="D166:AG166" si="78">IF(COUNTIF(D163:D165,"C")&gt;=1,"A",IF(COUNTIF(D163:D165,"C")&gt;0,"P"," "))</f>
        <v xml:space="preserve"> </v>
      </c>
      <c r="E166" s="118" t="str">
        <f t="shared" ref="E166:S166" si="79">IF(COUNTIF(E163:E165,"C")&gt;=1,"A",IF(COUNTIF(E163:E165,"C")&gt;0,"P"," "))</f>
        <v xml:space="preserve"> </v>
      </c>
      <c r="F166" s="118" t="str">
        <f>IF(COUNTIF(F163:F165,"C")&gt;=1,"A",IF(COUNTIF(F163:F165,"C")&gt;0,"P"," "))</f>
        <v xml:space="preserve"> </v>
      </c>
      <c r="G166" s="118" t="str">
        <f t="shared" si="79"/>
        <v xml:space="preserve"> </v>
      </c>
      <c r="H166" s="118" t="str">
        <f t="shared" si="79"/>
        <v xml:space="preserve"> </v>
      </c>
      <c r="I166" s="118" t="str">
        <f t="shared" si="79"/>
        <v xml:space="preserve"> </v>
      </c>
      <c r="J166" s="118" t="str">
        <f t="shared" si="79"/>
        <v xml:space="preserve"> </v>
      </c>
      <c r="K166" s="118" t="str">
        <f t="shared" si="79"/>
        <v xml:space="preserve"> </v>
      </c>
      <c r="L166" s="118" t="str">
        <f t="shared" si="79"/>
        <v xml:space="preserve"> </v>
      </c>
      <c r="M166" s="118" t="str">
        <f t="shared" si="79"/>
        <v xml:space="preserve"> </v>
      </c>
      <c r="N166" s="118" t="str">
        <f t="shared" si="79"/>
        <v xml:space="preserve"> </v>
      </c>
      <c r="O166" s="118" t="str">
        <f t="shared" si="79"/>
        <v xml:space="preserve"> </v>
      </c>
      <c r="P166" s="118" t="str">
        <f t="shared" si="79"/>
        <v xml:space="preserve"> </v>
      </c>
      <c r="Q166" s="118" t="str">
        <f t="shared" si="79"/>
        <v xml:space="preserve"> </v>
      </c>
      <c r="R166" s="118" t="str">
        <f t="shared" si="79"/>
        <v xml:space="preserve"> </v>
      </c>
      <c r="S166" s="118" t="str">
        <f t="shared" si="79"/>
        <v xml:space="preserve"> </v>
      </c>
      <c r="T166" s="118" t="str">
        <f t="shared" si="78"/>
        <v xml:space="preserve"> </v>
      </c>
      <c r="U166" s="118" t="str">
        <f t="shared" si="78"/>
        <v xml:space="preserve"> </v>
      </c>
      <c r="V166" s="118" t="str">
        <f t="shared" si="78"/>
        <v xml:space="preserve"> </v>
      </c>
      <c r="W166" s="118" t="str">
        <f t="shared" si="78"/>
        <v xml:space="preserve"> </v>
      </c>
      <c r="X166" s="118" t="str">
        <f t="shared" si="78"/>
        <v xml:space="preserve"> </v>
      </c>
      <c r="Y166" s="118" t="str">
        <f t="shared" si="78"/>
        <v xml:space="preserve"> </v>
      </c>
      <c r="Z166" s="118" t="str">
        <f t="shared" si="78"/>
        <v xml:space="preserve"> </v>
      </c>
      <c r="AA166" s="118" t="str">
        <f t="shared" si="78"/>
        <v xml:space="preserve"> </v>
      </c>
      <c r="AB166" s="118" t="str">
        <f t="shared" si="78"/>
        <v xml:space="preserve"> </v>
      </c>
      <c r="AC166" s="118" t="str">
        <f t="shared" si="78"/>
        <v xml:space="preserve"> </v>
      </c>
      <c r="AD166" s="118" t="str">
        <f t="shared" si="78"/>
        <v xml:space="preserve"> </v>
      </c>
      <c r="AE166" s="118" t="str">
        <f t="shared" si="78"/>
        <v xml:space="preserve"> </v>
      </c>
      <c r="AF166" s="118" t="str">
        <f t="shared" si="78"/>
        <v xml:space="preserve"> </v>
      </c>
      <c r="AG166" s="118" t="str">
        <f t="shared" si="78"/>
        <v xml:space="preserve"> </v>
      </c>
    </row>
    <row r="167" spans="2:33">
      <c r="B167" s="131"/>
      <c r="C167" s="263" t="s">
        <v>959</v>
      </c>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row>
    <row r="168" spans="2:33">
      <c r="B168" s="131"/>
      <c r="C168" s="263" t="s">
        <v>959</v>
      </c>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row>
    <row r="169" spans="2:33" ht="13.5" thickBot="1">
      <c r="B169" s="131"/>
      <c r="C169" s="263" t="s">
        <v>959</v>
      </c>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row>
    <row r="170" spans="2:33" ht="13.5" hidden="1" thickBot="1">
      <c r="B170" s="20"/>
      <c r="C170" s="20"/>
      <c r="D170" s="118" t="str">
        <f t="shared" ref="D170:AG170" si="80">IF(COUNTIF(D167:D169,"C")&gt;=1,"A",IF(COUNTIF(D167:D169,"C")&gt;0,"P"," "))</f>
        <v xml:space="preserve"> </v>
      </c>
      <c r="E170" s="118" t="str">
        <f t="shared" ref="E170:S170" si="81">IF(COUNTIF(E167:E169,"C")&gt;=1,"A",IF(COUNTIF(E167:E169,"C")&gt;0,"P"," "))</f>
        <v xml:space="preserve"> </v>
      </c>
      <c r="F170" s="118" t="str">
        <f>IF(COUNTIF(F167:F169,"C")&gt;=1,"A",IF(COUNTIF(F167:F169,"C")&gt;0,"P"," "))</f>
        <v xml:space="preserve"> </v>
      </c>
      <c r="G170" s="118" t="str">
        <f t="shared" si="81"/>
        <v xml:space="preserve"> </v>
      </c>
      <c r="H170" s="118" t="str">
        <f t="shared" si="81"/>
        <v xml:space="preserve"> </v>
      </c>
      <c r="I170" s="118" t="str">
        <f t="shared" si="81"/>
        <v xml:space="preserve"> </v>
      </c>
      <c r="J170" s="118" t="str">
        <f t="shared" si="81"/>
        <v xml:space="preserve"> </v>
      </c>
      <c r="K170" s="118" t="str">
        <f t="shared" si="81"/>
        <v xml:space="preserve"> </v>
      </c>
      <c r="L170" s="118" t="str">
        <f t="shared" si="81"/>
        <v xml:space="preserve"> </v>
      </c>
      <c r="M170" s="118" t="str">
        <f t="shared" si="81"/>
        <v xml:space="preserve"> </v>
      </c>
      <c r="N170" s="118" t="str">
        <f t="shared" si="81"/>
        <v xml:space="preserve"> </v>
      </c>
      <c r="O170" s="118" t="str">
        <f t="shared" si="81"/>
        <v xml:space="preserve"> </v>
      </c>
      <c r="P170" s="118" t="str">
        <f t="shared" si="81"/>
        <v xml:space="preserve"> </v>
      </c>
      <c r="Q170" s="118" t="str">
        <f t="shared" si="81"/>
        <v xml:space="preserve"> </v>
      </c>
      <c r="R170" s="118" t="str">
        <f t="shared" si="81"/>
        <v xml:space="preserve"> </v>
      </c>
      <c r="S170" s="118" t="str">
        <f t="shared" si="81"/>
        <v xml:space="preserve"> </v>
      </c>
      <c r="T170" s="118" t="str">
        <f t="shared" si="80"/>
        <v xml:space="preserve"> </v>
      </c>
      <c r="U170" s="118" t="str">
        <f t="shared" si="80"/>
        <v xml:space="preserve"> </v>
      </c>
      <c r="V170" s="118" t="str">
        <f t="shared" si="80"/>
        <v xml:space="preserve"> </v>
      </c>
      <c r="W170" s="118" t="str">
        <f t="shared" si="80"/>
        <v xml:space="preserve"> </v>
      </c>
      <c r="X170" s="118" t="str">
        <f t="shared" si="80"/>
        <v xml:space="preserve"> </v>
      </c>
      <c r="Y170" s="118" t="str">
        <f t="shared" si="80"/>
        <v xml:space="preserve"> </v>
      </c>
      <c r="Z170" s="118" t="str">
        <f t="shared" si="80"/>
        <v xml:space="preserve"> </v>
      </c>
      <c r="AA170" s="118" t="str">
        <f t="shared" si="80"/>
        <v xml:space="preserve"> </v>
      </c>
      <c r="AB170" s="118" t="str">
        <f t="shared" si="80"/>
        <v xml:space="preserve"> </v>
      </c>
      <c r="AC170" s="118" t="str">
        <f t="shared" si="80"/>
        <v xml:space="preserve"> </v>
      </c>
      <c r="AD170" s="118" t="str">
        <f t="shared" si="80"/>
        <v xml:space="preserve"> </v>
      </c>
      <c r="AE170" s="118" t="str">
        <f t="shared" si="80"/>
        <v xml:space="preserve"> </v>
      </c>
      <c r="AF170" s="118" t="str">
        <f t="shared" si="80"/>
        <v xml:space="preserve"> </v>
      </c>
      <c r="AG170" s="118" t="str">
        <f t="shared" si="80"/>
        <v xml:space="preserve"> </v>
      </c>
    </row>
    <row r="171" spans="2:33" ht="13.5" thickBot="1">
      <c r="B171" s="20"/>
      <c r="C171" s="44" t="s">
        <v>117</v>
      </c>
      <c r="D171" s="195" t="str">
        <f t="shared" ref="D171:AG171" si="82">IF(COUNTIF(D154:D170,"A")&gt;4,"C",IF(COUNTIF(D154:D170,"C")&gt;0,"P"," "))</f>
        <v xml:space="preserve"> </v>
      </c>
      <c r="E171" s="195" t="str">
        <f t="shared" ref="E171:S171" si="83">IF(COUNTIF(E154:E170,"A")&gt;4,"C",IF(COUNTIF(E154:E170,"C")&gt;0,"P"," "))</f>
        <v xml:space="preserve"> </v>
      </c>
      <c r="F171" s="195" t="str">
        <f>IF(COUNTIF(F154:F170,"A")&gt;4,"C",IF(COUNTIF(F154:F170,"C")&gt;0,"P"," "))</f>
        <v xml:space="preserve"> </v>
      </c>
      <c r="G171" s="195" t="str">
        <f t="shared" si="83"/>
        <v xml:space="preserve"> </v>
      </c>
      <c r="H171" s="195" t="str">
        <f t="shared" si="83"/>
        <v xml:space="preserve"> </v>
      </c>
      <c r="I171" s="195" t="str">
        <f t="shared" si="83"/>
        <v xml:space="preserve"> </v>
      </c>
      <c r="J171" s="195" t="str">
        <f t="shared" si="83"/>
        <v xml:space="preserve"> </v>
      </c>
      <c r="K171" s="195" t="str">
        <f t="shared" si="83"/>
        <v xml:space="preserve"> </v>
      </c>
      <c r="L171" s="195" t="str">
        <f t="shared" si="83"/>
        <v xml:space="preserve"> </v>
      </c>
      <c r="M171" s="195" t="str">
        <f t="shared" si="83"/>
        <v xml:space="preserve"> </v>
      </c>
      <c r="N171" s="195" t="str">
        <f t="shared" si="83"/>
        <v xml:space="preserve"> </v>
      </c>
      <c r="O171" s="195" t="str">
        <f t="shared" si="83"/>
        <v xml:space="preserve"> </v>
      </c>
      <c r="P171" s="195" t="str">
        <f t="shared" si="83"/>
        <v xml:space="preserve"> </v>
      </c>
      <c r="Q171" s="195" t="str">
        <f t="shared" si="83"/>
        <v xml:space="preserve"> </v>
      </c>
      <c r="R171" s="195" t="str">
        <f t="shared" si="83"/>
        <v xml:space="preserve"> </v>
      </c>
      <c r="S171" s="195" t="str">
        <f t="shared" si="83"/>
        <v xml:space="preserve"> </v>
      </c>
      <c r="T171" s="195" t="str">
        <f t="shared" si="82"/>
        <v xml:space="preserve"> </v>
      </c>
      <c r="U171" s="195" t="str">
        <f t="shared" si="82"/>
        <v xml:space="preserve"> </v>
      </c>
      <c r="V171" s="195" t="str">
        <f t="shared" si="82"/>
        <v xml:space="preserve"> </v>
      </c>
      <c r="W171" s="195" t="str">
        <f t="shared" si="82"/>
        <v xml:space="preserve"> </v>
      </c>
      <c r="X171" s="195" t="str">
        <f t="shared" si="82"/>
        <v xml:space="preserve"> </v>
      </c>
      <c r="Y171" s="195" t="str">
        <f t="shared" si="82"/>
        <v xml:space="preserve"> </v>
      </c>
      <c r="Z171" s="195" t="str">
        <f t="shared" si="82"/>
        <v xml:space="preserve"> </v>
      </c>
      <c r="AA171" s="195" t="str">
        <f t="shared" si="82"/>
        <v xml:space="preserve"> </v>
      </c>
      <c r="AB171" s="195" t="str">
        <f t="shared" si="82"/>
        <v xml:space="preserve"> </v>
      </c>
      <c r="AC171" s="195" t="str">
        <f t="shared" si="82"/>
        <v xml:space="preserve"> </v>
      </c>
      <c r="AD171" s="195" t="str">
        <f t="shared" si="82"/>
        <v xml:space="preserve"> </v>
      </c>
      <c r="AE171" s="195" t="str">
        <f t="shared" si="82"/>
        <v xml:space="preserve"> </v>
      </c>
      <c r="AF171" s="195" t="str">
        <f t="shared" si="82"/>
        <v xml:space="preserve"> </v>
      </c>
      <c r="AG171" s="195" t="str">
        <f t="shared" si="82"/>
        <v xml:space="preserve"> </v>
      </c>
    </row>
    <row r="173" spans="2:33" ht="15">
      <c r="B173" s="593" t="s">
        <v>967</v>
      </c>
      <c r="C173" s="594"/>
      <c r="D173" s="571"/>
      <c r="E173" s="571"/>
      <c r="F173" s="571"/>
      <c r="G173" s="571"/>
      <c r="H173" s="571"/>
      <c r="I173" s="571"/>
      <c r="J173" s="571"/>
      <c r="K173" s="571"/>
      <c r="L173" s="571"/>
      <c r="M173" s="571"/>
      <c r="N173" s="571"/>
      <c r="O173" s="571"/>
      <c r="P173" s="571"/>
      <c r="Q173" s="571"/>
      <c r="R173" s="571"/>
      <c r="S173" s="571"/>
      <c r="T173" s="584"/>
      <c r="U173" s="584"/>
      <c r="V173" s="584"/>
      <c r="W173" s="584"/>
      <c r="X173" s="584"/>
      <c r="Y173" s="584"/>
      <c r="Z173" s="584"/>
      <c r="AA173" s="584"/>
      <c r="AB173" s="584"/>
      <c r="AC173" s="584"/>
      <c r="AD173" s="584"/>
      <c r="AE173" s="584"/>
      <c r="AF173" s="584"/>
      <c r="AG173" s="584"/>
    </row>
    <row r="174" spans="2:33">
      <c r="B174" s="20">
        <v>1</v>
      </c>
      <c r="C174" s="187" t="s">
        <v>959</v>
      </c>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row>
    <row r="175" spans="2:33">
      <c r="B175" s="130"/>
      <c r="C175" s="263" t="s">
        <v>959</v>
      </c>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row>
    <row r="176" spans="2:33">
      <c r="B176" s="130"/>
      <c r="C176" s="263" t="s">
        <v>959</v>
      </c>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row>
    <row r="177" spans="2:33">
      <c r="B177" s="130"/>
      <c r="C177" s="263" t="s">
        <v>959</v>
      </c>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row>
    <row r="178" spans="2:33">
      <c r="B178" s="20">
        <v>2</v>
      </c>
      <c r="C178" s="264" t="s">
        <v>959</v>
      </c>
      <c r="D178" s="118" t="str">
        <f t="shared" ref="D178:AG178" si="84">IF(COUNTIF(D175:D177,"C")&gt;=1,"A",IF(COUNTIF(D175:D177,"C")&gt;0,"P"," "))</f>
        <v xml:space="preserve"> </v>
      </c>
      <c r="E178" s="118" t="str">
        <f t="shared" ref="E178:S178" si="85">IF(COUNTIF(E175:E177,"C")&gt;=1,"A",IF(COUNTIF(E175:E177,"C")&gt;0,"P"," "))</f>
        <v xml:space="preserve"> </v>
      </c>
      <c r="F178" s="118" t="str">
        <f>IF(COUNTIF(F175:F177,"C")&gt;=1,"A",IF(COUNTIF(F175:F177,"C")&gt;0,"P"," "))</f>
        <v xml:space="preserve"> </v>
      </c>
      <c r="G178" s="118" t="str">
        <f t="shared" si="85"/>
        <v xml:space="preserve"> </v>
      </c>
      <c r="H178" s="118" t="str">
        <f t="shared" si="85"/>
        <v xml:space="preserve"> </v>
      </c>
      <c r="I178" s="118" t="str">
        <f t="shared" si="85"/>
        <v xml:space="preserve"> </v>
      </c>
      <c r="J178" s="118" t="str">
        <f t="shared" si="85"/>
        <v xml:space="preserve"> </v>
      </c>
      <c r="K178" s="118" t="str">
        <f t="shared" si="85"/>
        <v xml:space="preserve"> </v>
      </c>
      <c r="L178" s="118" t="str">
        <f t="shared" si="85"/>
        <v xml:space="preserve"> </v>
      </c>
      <c r="M178" s="118" t="str">
        <f t="shared" si="85"/>
        <v xml:space="preserve"> </v>
      </c>
      <c r="N178" s="118" t="str">
        <f t="shared" si="85"/>
        <v xml:space="preserve"> </v>
      </c>
      <c r="O178" s="118" t="str">
        <f t="shared" si="85"/>
        <v xml:space="preserve"> </v>
      </c>
      <c r="P178" s="118" t="str">
        <f t="shared" si="85"/>
        <v xml:space="preserve"> </v>
      </c>
      <c r="Q178" s="118" t="str">
        <f t="shared" si="85"/>
        <v xml:space="preserve"> </v>
      </c>
      <c r="R178" s="118" t="str">
        <f t="shared" si="85"/>
        <v xml:space="preserve"> </v>
      </c>
      <c r="S178" s="118" t="str">
        <f t="shared" si="85"/>
        <v xml:space="preserve"> </v>
      </c>
      <c r="T178" s="118" t="str">
        <f t="shared" si="84"/>
        <v xml:space="preserve"> </v>
      </c>
      <c r="U178" s="118" t="str">
        <f t="shared" si="84"/>
        <v xml:space="preserve"> </v>
      </c>
      <c r="V178" s="118" t="str">
        <f t="shared" si="84"/>
        <v xml:space="preserve"> </v>
      </c>
      <c r="W178" s="118" t="str">
        <f t="shared" si="84"/>
        <v xml:space="preserve"> </v>
      </c>
      <c r="X178" s="118" t="str">
        <f t="shared" si="84"/>
        <v xml:space="preserve"> </v>
      </c>
      <c r="Y178" s="118" t="str">
        <f t="shared" si="84"/>
        <v xml:space="preserve"> </v>
      </c>
      <c r="Z178" s="118" t="str">
        <f t="shared" si="84"/>
        <v xml:space="preserve"> </v>
      </c>
      <c r="AA178" s="118" t="str">
        <f t="shared" si="84"/>
        <v xml:space="preserve"> </v>
      </c>
      <c r="AB178" s="118" t="str">
        <f t="shared" si="84"/>
        <v xml:space="preserve"> </v>
      </c>
      <c r="AC178" s="118" t="str">
        <f t="shared" si="84"/>
        <v xml:space="preserve"> </v>
      </c>
      <c r="AD178" s="118" t="str">
        <f t="shared" si="84"/>
        <v xml:space="preserve"> </v>
      </c>
      <c r="AE178" s="118" t="str">
        <f t="shared" si="84"/>
        <v xml:space="preserve"> </v>
      </c>
      <c r="AF178" s="118" t="str">
        <f t="shared" si="84"/>
        <v xml:space="preserve"> </v>
      </c>
      <c r="AG178" s="118" t="str">
        <f t="shared" si="84"/>
        <v xml:space="preserve"> </v>
      </c>
    </row>
    <row r="179" spans="2:33">
      <c r="B179" s="131"/>
      <c r="C179" s="263" t="s">
        <v>959</v>
      </c>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row>
    <row r="180" spans="2:33">
      <c r="B180" s="131"/>
      <c r="C180" s="263" t="s">
        <v>959</v>
      </c>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row>
    <row r="181" spans="2:33">
      <c r="B181" s="131"/>
      <c r="C181" s="263" t="s">
        <v>959</v>
      </c>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row>
    <row r="182" spans="2:33">
      <c r="B182" s="20">
        <v>3</v>
      </c>
      <c r="C182" s="264" t="s">
        <v>959</v>
      </c>
      <c r="D182" s="118" t="str">
        <f t="shared" ref="D182:AG182" si="86">IF(COUNTIF(D179:D181,"C")&gt;=1,"A",IF(COUNTIF(D179:D181,"C")&gt;0,"P"," "))</f>
        <v xml:space="preserve"> </v>
      </c>
      <c r="E182" s="118" t="str">
        <f t="shared" ref="E182:S182" si="87">IF(COUNTIF(E179:E181,"C")&gt;=1,"A",IF(COUNTIF(E179:E181,"C")&gt;0,"P"," "))</f>
        <v xml:space="preserve"> </v>
      </c>
      <c r="F182" s="118" t="str">
        <f>IF(COUNTIF(F179:F181,"C")&gt;=1,"A",IF(COUNTIF(F179:F181,"C")&gt;0,"P"," "))</f>
        <v xml:space="preserve"> </v>
      </c>
      <c r="G182" s="118" t="str">
        <f t="shared" si="87"/>
        <v xml:space="preserve"> </v>
      </c>
      <c r="H182" s="118" t="str">
        <f t="shared" si="87"/>
        <v xml:space="preserve"> </v>
      </c>
      <c r="I182" s="118" t="str">
        <f t="shared" si="87"/>
        <v xml:space="preserve"> </v>
      </c>
      <c r="J182" s="118" t="str">
        <f t="shared" si="87"/>
        <v xml:space="preserve"> </v>
      </c>
      <c r="K182" s="118" t="str">
        <f t="shared" si="87"/>
        <v xml:space="preserve"> </v>
      </c>
      <c r="L182" s="118" t="str">
        <f t="shared" si="87"/>
        <v xml:space="preserve"> </v>
      </c>
      <c r="M182" s="118" t="str">
        <f t="shared" si="87"/>
        <v xml:space="preserve"> </v>
      </c>
      <c r="N182" s="118" t="str">
        <f t="shared" si="87"/>
        <v xml:space="preserve"> </v>
      </c>
      <c r="O182" s="118" t="str">
        <f t="shared" si="87"/>
        <v xml:space="preserve"> </v>
      </c>
      <c r="P182" s="118" t="str">
        <f t="shared" si="87"/>
        <v xml:space="preserve"> </v>
      </c>
      <c r="Q182" s="118" t="str">
        <f t="shared" si="87"/>
        <v xml:space="preserve"> </v>
      </c>
      <c r="R182" s="118" t="str">
        <f t="shared" si="87"/>
        <v xml:space="preserve"> </v>
      </c>
      <c r="S182" s="118" t="str">
        <f t="shared" si="87"/>
        <v xml:space="preserve"> </v>
      </c>
      <c r="T182" s="118" t="str">
        <f t="shared" si="86"/>
        <v xml:space="preserve"> </v>
      </c>
      <c r="U182" s="118" t="str">
        <f t="shared" si="86"/>
        <v xml:space="preserve"> </v>
      </c>
      <c r="V182" s="118" t="str">
        <f t="shared" si="86"/>
        <v xml:space="preserve"> </v>
      </c>
      <c r="W182" s="118" t="str">
        <f t="shared" si="86"/>
        <v xml:space="preserve"> </v>
      </c>
      <c r="X182" s="118" t="str">
        <f t="shared" si="86"/>
        <v xml:space="preserve"> </v>
      </c>
      <c r="Y182" s="118" t="str">
        <f t="shared" si="86"/>
        <v xml:space="preserve"> </v>
      </c>
      <c r="Z182" s="118" t="str">
        <f t="shared" si="86"/>
        <v xml:space="preserve"> </v>
      </c>
      <c r="AA182" s="118" t="str">
        <f t="shared" si="86"/>
        <v xml:space="preserve"> </v>
      </c>
      <c r="AB182" s="118" t="str">
        <f t="shared" si="86"/>
        <v xml:space="preserve"> </v>
      </c>
      <c r="AC182" s="118" t="str">
        <f t="shared" si="86"/>
        <v xml:space="preserve"> </v>
      </c>
      <c r="AD182" s="118" t="str">
        <f t="shared" si="86"/>
        <v xml:space="preserve"> </v>
      </c>
      <c r="AE182" s="118" t="str">
        <f t="shared" si="86"/>
        <v xml:space="preserve"> </v>
      </c>
      <c r="AF182" s="118" t="str">
        <f t="shared" si="86"/>
        <v xml:space="preserve"> </v>
      </c>
      <c r="AG182" s="118" t="str">
        <f t="shared" si="86"/>
        <v xml:space="preserve"> </v>
      </c>
    </row>
    <row r="183" spans="2:33">
      <c r="B183" s="131"/>
      <c r="C183" s="263" t="s">
        <v>959</v>
      </c>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row>
    <row r="184" spans="2:33">
      <c r="B184" s="131"/>
      <c r="C184" s="263" t="s">
        <v>959</v>
      </c>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row>
    <row r="185" spans="2:33">
      <c r="B185" s="131"/>
      <c r="C185" s="263" t="s">
        <v>959</v>
      </c>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row>
    <row r="186" spans="2:33">
      <c r="B186" s="20">
        <v>4</v>
      </c>
      <c r="C186" s="264" t="s">
        <v>959</v>
      </c>
      <c r="D186" s="118" t="str">
        <f t="shared" ref="D186:AG186" si="88">IF(COUNTIF(D183:D185,"C")&gt;=1,"A",IF(COUNTIF(D183:D185,"C")&gt;0,"P"," "))</f>
        <v xml:space="preserve"> </v>
      </c>
      <c r="E186" s="118" t="str">
        <f t="shared" ref="E186:S186" si="89">IF(COUNTIF(E183:E185,"C")&gt;=1,"A",IF(COUNTIF(E183:E185,"C")&gt;0,"P"," "))</f>
        <v xml:space="preserve"> </v>
      </c>
      <c r="F186" s="118" t="str">
        <f>IF(COUNTIF(F183:F185,"C")&gt;=1,"A",IF(COUNTIF(F183:F185,"C")&gt;0,"P"," "))</f>
        <v xml:space="preserve"> </v>
      </c>
      <c r="G186" s="118" t="str">
        <f t="shared" si="89"/>
        <v xml:space="preserve"> </v>
      </c>
      <c r="H186" s="118" t="str">
        <f t="shared" si="89"/>
        <v xml:space="preserve"> </v>
      </c>
      <c r="I186" s="118" t="str">
        <f t="shared" si="89"/>
        <v xml:space="preserve"> </v>
      </c>
      <c r="J186" s="118" t="str">
        <f t="shared" si="89"/>
        <v xml:space="preserve"> </v>
      </c>
      <c r="K186" s="118" t="str">
        <f t="shared" si="89"/>
        <v xml:space="preserve"> </v>
      </c>
      <c r="L186" s="118" t="str">
        <f t="shared" si="89"/>
        <v xml:space="preserve"> </v>
      </c>
      <c r="M186" s="118" t="str">
        <f t="shared" si="89"/>
        <v xml:space="preserve"> </v>
      </c>
      <c r="N186" s="118" t="str">
        <f t="shared" si="89"/>
        <v xml:space="preserve"> </v>
      </c>
      <c r="O186" s="118" t="str">
        <f t="shared" si="89"/>
        <v xml:space="preserve"> </v>
      </c>
      <c r="P186" s="118" t="str">
        <f t="shared" si="89"/>
        <v xml:space="preserve"> </v>
      </c>
      <c r="Q186" s="118" t="str">
        <f t="shared" si="89"/>
        <v xml:space="preserve"> </v>
      </c>
      <c r="R186" s="118" t="str">
        <f t="shared" si="89"/>
        <v xml:space="preserve"> </v>
      </c>
      <c r="S186" s="118" t="str">
        <f t="shared" si="89"/>
        <v xml:space="preserve"> </v>
      </c>
      <c r="T186" s="118" t="str">
        <f t="shared" si="88"/>
        <v xml:space="preserve"> </v>
      </c>
      <c r="U186" s="118" t="str">
        <f t="shared" si="88"/>
        <v xml:space="preserve"> </v>
      </c>
      <c r="V186" s="118" t="str">
        <f t="shared" si="88"/>
        <v xml:space="preserve"> </v>
      </c>
      <c r="W186" s="118" t="str">
        <f t="shared" si="88"/>
        <v xml:space="preserve"> </v>
      </c>
      <c r="X186" s="118" t="str">
        <f t="shared" si="88"/>
        <v xml:space="preserve"> </v>
      </c>
      <c r="Y186" s="118" t="str">
        <f t="shared" si="88"/>
        <v xml:space="preserve"> </v>
      </c>
      <c r="Z186" s="118" t="str">
        <f t="shared" si="88"/>
        <v xml:space="preserve"> </v>
      </c>
      <c r="AA186" s="118" t="str">
        <f t="shared" si="88"/>
        <v xml:space="preserve"> </v>
      </c>
      <c r="AB186" s="118" t="str">
        <f t="shared" si="88"/>
        <v xml:space="preserve"> </v>
      </c>
      <c r="AC186" s="118" t="str">
        <f t="shared" si="88"/>
        <v xml:space="preserve"> </v>
      </c>
      <c r="AD186" s="118" t="str">
        <f t="shared" si="88"/>
        <v xml:space="preserve"> </v>
      </c>
      <c r="AE186" s="118" t="str">
        <f t="shared" si="88"/>
        <v xml:space="preserve"> </v>
      </c>
      <c r="AF186" s="118" t="str">
        <f t="shared" si="88"/>
        <v xml:space="preserve"> </v>
      </c>
      <c r="AG186" s="118" t="str">
        <f t="shared" si="88"/>
        <v xml:space="preserve"> </v>
      </c>
    </row>
    <row r="187" spans="2:33">
      <c r="B187" s="131"/>
      <c r="C187" s="263" t="s">
        <v>959</v>
      </c>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row>
    <row r="188" spans="2:33">
      <c r="B188" s="131"/>
      <c r="C188" s="263" t="s">
        <v>959</v>
      </c>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row>
    <row r="189" spans="2:33">
      <c r="B189" s="131"/>
      <c r="C189" s="263" t="s">
        <v>959</v>
      </c>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row>
    <row r="190" spans="2:33">
      <c r="B190" s="20">
        <v>5</v>
      </c>
      <c r="C190" s="264" t="s">
        <v>959</v>
      </c>
      <c r="D190" s="118" t="str">
        <f t="shared" ref="D190:AG190" si="90">IF(COUNTIF(D187:D189,"C")&gt;=1,"A",IF(COUNTIF(D187:D189,"C")&gt;0,"P"," "))</f>
        <v xml:space="preserve"> </v>
      </c>
      <c r="E190" s="118" t="str">
        <f t="shared" ref="E190:S190" si="91">IF(COUNTIF(E187:E189,"C")&gt;=1,"A",IF(COUNTIF(E187:E189,"C")&gt;0,"P"," "))</f>
        <v xml:space="preserve"> </v>
      </c>
      <c r="F190" s="118" t="str">
        <f>IF(COUNTIF(F187:F189,"C")&gt;=1,"A",IF(COUNTIF(F187:F189,"C")&gt;0,"P"," "))</f>
        <v xml:space="preserve"> </v>
      </c>
      <c r="G190" s="118" t="str">
        <f t="shared" si="91"/>
        <v xml:space="preserve"> </v>
      </c>
      <c r="H190" s="118" t="str">
        <f t="shared" si="91"/>
        <v xml:space="preserve"> </v>
      </c>
      <c r="I190" s="118" t="str">
        <f t="shared" si="91"/>
        <v xml:space="preserve"> </v>
      </c>
      <c r="J190" s="118" t="str">
        <f t="shared" si="91"/>
        <v xml:space="preserve"> </v>
      </c>
      <c r="K190" s="118" t="str">
        <f t="shared" si="91"/>
        <v xml:space="preserve"> </v>
      </c>
      <c r="L190" s="118" t="str">
        <f t="shared" si="91"/>
        <v xml:space="preserve"> </v>
      </c>
      <c r="M190" s="118" t="str">
        <f t="shared" si="91"/>
        <v xml:space="preserve"> </v>
      </c>
      <c r="N190" s="118" t="str">
        <f t="shared" si="91"/>
        <v xml:space="preserve"> </v>
      </c>
      <c r="O190" s="118" t="str">
        <f t="shared" si="91"/>
        <v xml:space="preserve"> </v>
      </c>
      <c r="P190" s="118" t="str">
        <f t="shared" si="91"/>
        <v xml:space="preserve"> </v>
      </c>
      <c r="Q190" s="118" t="str">
        <f t="shared" si="91"/>
        <v xml:space="preserve"> </v>
      </c>
      <c r="R190" s="118" t="str">
        <f t="shared" si="91"/>
        <v xml:space="preserve"> </v>
      </c>
      <c r="S190" s="118" t="str">
        <f t="shared" si="91"/>
        <v xml:space="preserve"> </v>
      </c>
      <c r="T190" s="118" t="str">
        <f t="shared" si="90"/>
        <v xml:space="preserve"> </v>
      </c>
      <c r="U190" s="118" t="str">
        <f t="shared" si="90"/>
        <v xml:space="preserve"> </v>
      </c>
      <c r="V190" s="118" t="str">
        <f t="shared" si="90"/>
        <v xml:space="preserve"> </v>
      </c>
      <c r="W190" s="118" t="str">
        <f t="shared" si="90"/>
        <v xml:space="preserve"> </v>
      </c>
      <c r="X190" s="118" t="str">
        <f t="shared" si="90"/>
        <v xml:space="preserve"> </v>
      </c>
      <c r="Y190" s="118" t="str">
        <f t="shared" si="90"/>
        <v xml:space="preserve"> </v>
      </c>
      <c r="Z190" s="118" t="str">
        <f t="shared" si="90"/>
        <v xml:space="preserve"> </v>
      </c>
      <c r="AA190" s="118" t="str">
        <f t="shared" si="90"/>
        <v xml:space="preserve"> </v>
      </c>
      <c r="AB190" s="118" t="str">
        <f t="shared" si="90"/>
        <v xml:space="preserve"> </v>
      </c>
      <c r="AC190" s="118" t="str">
        <f t="shared" si="90"/>
        <v xml:space="preserve"> </v>
      </c>
      <c r="AD190" s="118" t="str">
        <f t="shared" si="90"/>
        <v xml:space="preserve"> </v>
      </c>
      <c r="AE190" s="118" t="str">
        <f t="shared" si="90"/>
        <v xml:space="preserve"> </v>
      </c>
      <c r="AF190" s="118" t="str">
        <f t="shared" si="90"/>
        <v xml:space="preserve"> </v>
      </c>
      <c r="AG190" s="118" t="str">
        <f t="shared" si="90"/>
        <v xml:space="preserve"> </v>
      </c>
    </row>
    <row r="191" spans="2:33">
      <c r="B191" s="131"/>
      <c r="C191" s="263" t="s">
        <v>959</v>
      </c>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row>
    <row r="192" spans="2:33">
      <c r="B192" s="131"/>
      <c r="C192" s="263" t="s">
        <v>959</v>
      </c>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row>
    <row r="193" spans="2:33" ht="13.5" thickBot="1">
      <c r="B193" s="131"/>
      <c r="C193" s="263" t="s">
        <v>959</v>
      </c>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row>
    <row r="194" spans="2:33" ht="13.5" hidden="1" thickBot="1">
      <c r="B194" s="20"/>
      <c r="C194" s="20"/>
      <c r="D194" s="118" t="str">
        <f t="shared" ref="D194:AG194" si="92">IF(COUNTIF(D191:D193,"C")&gt;=1,"A",IF(COUNTIF(D191:D193,"C")&gt;0,"P"," "))</f>
        <v xml:space="preserve"> </v>
      </c>
      <c r="E194" s="118" t="str">
        <f t="shared" ref="E194:S194" si="93">IF(COUNTIF(E191:E193,"C")&gt;=1,"A",IF(COUNTIF(E191:E193,"C")&gt;0,"P"," "))</f>
        <v xml:space="preserve"> </v>
      </c>
      <c r="F194" s="118" t="str">
        <f>IF(COUNTIF(F191:F193,"C")&gt;=1,"A",IF(COUNTIF(F191:F193,"C")&gt;0,"P"," "))</f>
        <v xml:space="preserve"> </v>
      </c>
      <c r="G194" s="118" t="str">
        <f t="shared" si="93"/>
        <v xml:space="preserve"> </v>
      </c>
      <c r="H194" s="118" t="str">
        <f t="shared" si="93"/>
        <v xml:space="preserve"> </v>
      </c>
      <c r="I194" s="118" t="str">
        <f t="shared" si="93"/>
        <v xml:space="preserve"> </v>
      </c>
      <c r="J194" s="118" t="str">
        <f t="shared" si="93"/>
        <v xml:space="preserve"> </v>
      </c>
      <c r="K194" s="118" t="str">
        <f t="shared" si="93"/>
        <v xml:space="preserve"> </v>
      </c>
      <c r="L194" s="118" t="str">
        <f t="shared" si="93"/>
        <v xml:space="preserve"> </v>
      </c>
      <c r="M194" s="118" t="str">
        <f t="shared" si="93"/>
        <v xml:space="preserve"> </v>
      </c>
      <c r="N194" s="118" t="str">
        <f t="shared" si="93"/>
        <v xml:space="preserve"> </v>
      </c>
      <c r="O194" s="118" t="str">
        <f t="shared" si="93"/>
        <v xml:space="preserve"> </v>
      </c>
      <c r="P194" s="118" t="str">
        <f t="shared" si="93"/>
        <v xml:space="preserve"> </v>
      </c>
      <c r="Q194" s="118" t="str">
        <f t="shared" si="93"/>
        <v xml:space="preserve"> </v>
      </c>
      <c r="R194" s="118" t="str">
        <f t="shared" si="93"/>
        <v xml:space="preserve"> </v>
      </c>
      <c r="S194" s="118" t="str">
        <f t="shared" si="93"/>
        <v xml:space="preserve"> </v>
      </c>
      <c r="T194" s="118" t="str">
        <f t="shared" si="92"/>
        <v xml:space="preserve"> </v>
      </c>
      <c r="U194" s="118" t="str">
        <f t="shared" si="92"/>
        <v xml:space="preserve"> </v>
      </c>
      <c r="V194" s="118" t="str">
        <f t="shared" si="92"/>
        <v xml:space="preserve"> </v>
      </c>
      <c r="W194" s="118" t="str">
        <f t="shared" si="92"/>
        <v xml:space="preserve"> </v>
      </c>
      <c r="X194" s="118" t="str">
        <f t="shared" si="92"/>
        <v xml:space="preserve"> </v>
      </c>
      <c r="Y194" s="118" t="str">
        <f t="shared" si="92"/>
        <v xml:space="preserve"> </v>
      </c>
      <c r="Z194" s="118" t="str">
        <f t="shared" si="92"/>
        <v xml:space="preserve"> </v>
      </c>
      <c r="AA194" s="118" t="str">
        <f t="shared" si="92"/>
        <v xml:space="preserve"> </v>
      </c>
      <c r="AB194" s="118" t="str">
        <f t="shared" si="92"/>
        <v xml:space="preserve"> </v>
      </c>
      <c r="AC194" s="118" t="str">
        <f t="shared" si="92"/>
        <v xml:space="preserve"> </v>
      </c>
      <c r="AD194" s="118" t="str">
        <f t="shared" si="92"/>
        <v xml:space="preserve"> </v>
      </c>
      <c r="AE194" s="118" t="str">
        <f t="shared" si="92"/>
        <v xml:space="preserve"> </v>
      </c>
      <c r="AF194" s="118" t="str">
        <f t="shared" si="92"/>
        <v xml:space="preserve"> </v>
      </c>
      <c r="AG194" s="118" t="str">
        <f t="shared" si="92"/>
        <v xml:space="preserve"> </v>
      </c>
    </row>
    <row r="195" spans="2:33" ht="13.5" thickBot="1">
      <c r="B195" s="20"/>
      <c r="C195" s="44" t="s">
        <v>117</v>
      </c>
      <c r="D195" s="195" t="str">
        <f t="shared" ref="D195:AG195" si="94">IF(COUNTIF(D178:D194,"A")&gt;4,"C",IF(COUNTIF(D178:D194,"C")&gt;0,"P"," "))</f>
        <v xml:space="preserve"> </v>
      </c>
      <c r="E195" s="195" t="str">
        <f t="shared" ref="E195:S195" si="95">IF(COUNTIF(E178:E194,"A")&gt;4,"C",IF(COUNTIF(E178:E194,"C")&gt;0,"P"," "))</f>
        <v xml:space="preserve"> </v>
      </c>
      <c r="F195" s="195" t="str">
        <f>IF(COUNTIF(F178:F194,"A")&gt;4,"C",IF(COUNTIF(F178:F194,"C")&gt;0,"P"," "))</f>
        <v xml:space="preserve"> </v>
      </c>
      <c r="G195" s="195" t="str">
        <f t="shared" si="95"/>
        <v xml:space="preserve"> </v>
      </c>
      <c r="H195" s="195" t="str">
        <f t="shared" si="95"/>
        <v xml:space="preserve"> </v>
      </c>
      <c r="I195" s="195" t="str">
        <f t="shared" si="95"/>
        <v xml:space="preserve"> </v>
      </c>
      <c r="J195" s="195" t="str">
        <f t="shared" si="95"/>
        <v xml:space="preserve"> </v>
      </c>
      <c r="K195" s="195" t="str">
        <f t="shared" si="95"/>
        <v xml:space="preserve"> </v>
      </c>
      <c r="L195" s="195" t="str">
        <f t="shared" si="95"/>
        <v xml:space="preserve"> </v>
      </c>
      <c r="M195" s="195" t="str">
        <f t="shared" si="95"/>
        <v xml:space="preserve"> </v>
      </c>
      <c r="N195" s="195" t="str">
        <f t="shared" si="95"/>
        <v xml:space="preserve"> </v>
      </c>
      <c r="O195" s="195" t="str">
        <f t="shared" si="95"/>
        <v xml:space="preserve"> </v>
      </c>
      <c r="P195" s="195" t="str">
        <f t="shared" si="95"/>
        <v xml:space="preserve"> </v>
      </c>
      <c r="Q195" s="195" t="str">
        <f t="shared" si="95"/>
        <v xml:space="preserve"> </v>
      </c>
      <c r="R195" s="195" t="str">
        <f t="shared" si="95"/>
        <v xml:space="preserve"> </v>
      </c>
      <c r="S195" s="195" t="str">
        <f t="shared" si="95"/>
        <v xml:space="preserve"> </v>
      </c>
      <c r="T195" s="195" t="str">
        <f t="shared" si="94"/>
        <v xml:space="preserve"> </v>
      </c>
      <c r="U195" s="195" t="str">
        <f t="shared" si="94"/>
        <v xml:space="preserve"> </v>
      </c>
      <c r="V195" s="195" t="str">
        <f t="shared" si="94"/>
        <v xml:space="preserve"> </v>
      </c>
      <c r="W195" s="195" t="str">
        <f t="shared" si="94"/>
        <v xml:space="preserve"> </v>
      </c>
      <c r="X195" s="195" t="str">
        <f t="shared" si="94"/>
        <v xml:space="preserve"> </v>
      </c>
      <c r="Y195" s="195" t="str">
        <f t="shared" si="94"/>
        <v xml:space="preserve"> </v>
      </c>
      <c r="Z195" s="195" t="str">
        <f t="shared" si="94"/>
        <v xml:space="preserve"> </v>
      </c>
      <c r="AA195" s="195" t="str">
        <f t="shared" si="94"/>
        <v xml:space="preserve"> </v>
      </c>
      <c r="AB195" s="195" t="str">
        <f t="shared" si="94"/>
        <v xml:space="preserve"> </v>
      </c>
      <c r="AC195" s="195" t="str">
        <f t="shared" si="94"/>
        <v xml:space="preserve"> </v>
      </c>
      <c r="AD195" s="195" t="str">
        <f t="shared" si="94"/>
        <v xml:space="preserve"> </v>
      </c>
      <c r="AE195" s="195" t="str">
        <f t="shared" si="94"/>
        <v xml:space="preserve"> </v>
      </c>
      <c r="AF195" s="195" t="str">
        <f t="shared" si="94"/>
        <v xml:space="preserve"> </v>
      </c>
      <c r="AG195" s="195" t="str">
        <f t="shared" si="94"/>
        <v xml:space="preserve"> </v>
      </c>
    </row>
    <row r="197" spans="2:33" ht="15">
      <c r="B197" s="593" t="s">
        <v>968</v>
      </c>
      <c r="C197" s="594"/>
      <c r="D197" s="571"/>
      <c r="E197" s="571"/>
      <c r="F197" s="571"/>
      <c r="G197" s="571"/>
      <c r="H197" s="571"/>
      <c r="I197" s="571"/>
      <c r="J197" s="571"/>
      <c r="K197" s="571"/>
      <c r="L197" s="571"/>
      <c r="M197" s="571"/>
      <c r="N197" s="571"/>
      <c r="O197" s="571"/>
      <c r="P197" s="571"/>
      <c r="Q197" s="571"/>
      <c r="R197" s="571"/>
      <c r="S197" s="571"/>
      <c r="T197" s="584"/>
      <c r="U197" s="584"/>
      <c r="V197" s="584"/>
      <c r="W197" s="584"/>
      <c r="X197" s="584"/>
      <c r="Y197" s="584"/>
      <c r="Z197" s="584"/>
      <c r="AA197" s="584"/>
      <c r="AB197" s="584"/>
      <c r="AC197" s="584"/>
      <c r="AD197" s="584"/>
      <c r="AE197" s="584"/>
      <c r="AF197" s="584"/>
      <c r="AG197" s="584"/>
    </row>
    <row r="198" spans="2:33">
      <c r="B198" s="20">
        <v>1</v>
      </c>
      <c r="C198" s="187" t="s">
        <v>959</v>
      </c>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row>
    <row r="199" spans="2:33">
      <c r="B199" s="130"/>
      <c r="C199" s="263" t="s">
        <v>959</v>
      </c>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row>
    <row r="200" spans="2:33">
      <c r="B200" s="130"/>
      <c r="C200" s="263" t="s">
        <v>959</v>
      </c>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row>
    <row r="201" spans="2:33">
      <c r="B201" s="130"/>
      <c r="C201" s="263" t="s">
        <v>959</v>
      </c>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row>
    <row r="202" spans="2:33">
      <c r="B202" s="20">
        <v>2</v>
      </c>
      <c r="C202" s="264" t="s">
        <v>959</v>
      </c>
      <c r="D202" s="118" t="str">
        <f t="shared" ref="D202:AG202" si="96">IF(COUNTIF(D199:D201,"C")&gt;=1,"A",IF(COUNTIF(D199:D201,"C")&gt;0,"P"," "))</f>
        <v xml:space="preserve"> </v>
      </c>
      <c r="E202" s="118" t="str">
        <f t="shared" ref="E202:S202" si="97">IF(COUNTIF(E199:E201,"C")&gt;=1,"A",IF(COUNTIF(E199:E201,"C")&gt;0,"P"," "))</f>
        <v xml:space="preserve"> </v>
      </c>
      <c r="F202" s="118" t="str">
        <f>IF(COUNTIF(F199:F201,"C")&gt;=1,"A",IF(COUNTIF(F199:F201,"C")&gt;0,"P"," "))</f>
        <v xml:space="preserve"> </v>
      </c>
      <c r="G202" s="118" t="str">
        <f t="shared" si="97"/>
        <v xml:space="preserve"> </v>
      </c>
      <c r="H202" s="118" t="str">
        <f t="shared" si="97"/>
        <v xml:space="preserve"> </v>
      </c>
      <c r="I202" s="118" t="str">
        <f t="shared" si="97"/>
        <v xml:space="preserve"> </v>
      </c>
      <c r="J202" s="118" t="str">
        <f t="shared" si="97"/>
        <v xml:space="preserve"> </v>
      </c>
      <c r="K202" s="118" t="str">
        <f t="shared" si="97"/>
        <v xml:space="preserve"> </v>
      </c>
      <c r="L202" s="118" t="str">
        <f t="shared" si="97"/>
        <v xml:space="preserve"> </v>
      </c>
      <c r="M202" s="118" t="str">
        <f t="shared" si="97"/>
        <v xml:space="preserve"> </v>
      </c>
      <c r="N202" s="118" t="str">
        <f t="shared" si="97"/>
        <v xml:space="preserve"> </v>
      </c>
      <c r="O202" s="118" t="str">
        <f t="shared" si="97"/>
        <v xml:space="preserve"> </v>
      </c>
      <c r="P202" s="118" t="str">
        <f t="shared" si="97"/>
        <v xml:space="preserve"> </v>
      </c>
      <c r="Q202" s="118" t="str">
        <f t="shared" si="97"/>
        <v xml:space="preserve"> </v>
      </c>
      <c r="R202" s="118" t="str">
        <f t="shared" si="97"/>
        <v xml:space="preserve"> </v>
      </c>
      <c r="S202" s="118" t="str">
        <f t="shared" si="97"/>
        <v xml:space="preserve"> </v>
      </c>
      <c r="T202" s="118" t="str">
        <f t="shared" si="96"/>
        <v xml:space="preserve"> </v>
      </c>
      <c r="U202" s="118" t="str">
        <f t="shared" si="96"/>
        <v xml:space="preserve"> </v>
      </c>
      <c r="V202" s="118" t="str">
        <f t="shared" si="96"/>
        <v xml:space="preserve"> </v>
      </c>
      <c r="W202" s="118" t="str">
        <f t="shared" si="96"/>
        <v xml:space="preserve"> </v>
      </c>
      <c r="X202" s="118" t="str">
        <f t="shared" si="96"/>
        <v xml:space="preserve"> </v>
      </c>
      <c r="Y202" s="118" t="str">
        <f t="shared" si="96"/>
        <v xml:space="preserve"> </v>
      </c>
      <c r="Z202" s="118" t="str">
        <f t="shared" si="96"/>
        <v xml:space="preserve"> </v>
      </c>
      <c r="AA202" s="118" t="str">
        <f t="shared" si="96"/>
        <v xml:space="preserve"> </v>
      </c>
      <c r="AB202" s="118" t="str">
        <f t="shared" si="96"/>
        <v xml:space="preserve"> </v>
      </c>
      <c r="AC202" s="118" t="str">
        <f t="shared" si="96"/>
        <v xml:space="preserve"> </v>
      </c>
      <c r="AD202" s="118" t="str">
        <f t="shared" si="96"/>
        <v xml:space="preserve"> </v>
      </c>
      <c r="AE202" s="118" t="str">
        <f t="shared" si="96"/>
        <v xml:space="preserve"> </v>
      </c>
      <c r="AF202" s="118" t="str">
        <f t="shared" si="96"/>
        <v xml:space="preserve"> </v>
      </c>
      <c r="AG202" s="118" t="str">
        <f t="shared" si="96"/>
        <v xml:space="preserve"> </v>
      </c>
    </row>
    <row r="203" spans="2:33">
      <c r="B203" s="131"/>
      <c r="C203" s="263" t="s">
        <v>959</v>
      </c>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row>
    <row r="204" spans="2:33">
      <c r="B204" s="131"/>
      <c r="C204" s="263" t="s">
        <v>959</v>
      </c>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row>
    <row r="205" spans="2:33">
      <c r="B205" s="131"/>
      <c r="C205" s="263" t="s">
        <v>959</v>
      </c>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row>
    <row r="206" spans="2:33">
      <c r="B206" s="20">
        <v>3</v>
      </c>
      <c r="C206" s="264" t="s">
        <v>959</v>
      </c>
      <c r="D206" s="118" t="str">
        <f t="shared" ref="D206:AG206" si="98">IF(COUNTIF(D203:D205,"C")&gt;=1,"A",IF(COUNTIF(D203:D205,"C")&gt;0,"P"," "))</f>
        <v xml:space="preserve"> </v>
      </c>
      <c r="E206" s="118" t="str">
        <f t="shared" ref="E206:S206" si="99">IF(COUNTIF(E203:E205,"C")&gt;=1,"A",IF(COUNTIF(E203:E205,"C")&gt;0,"P"," "))</f>
        <v xml:space="preserve"> </v>
      </c>
      <c r="F206" s="118" t="str">
        <f>IF(COUNTIF(F203:F205,"C")&gt;=1,"A",IF(COUNTIF(F203:F205,"C")&gt;0,"P"," "))</f>
        <v xml:space="preserve"> </v>
      </c>
      <c r="G206" s="118" t="str">
        <f t="shared" si="99"/>
        <v xml:space="preserve"> </v>
      </c>
      <c r="H206" s="118" t="str">
        <f t="shared" si="99"/>
        <v xml:space="preserve"> </v>
      </c>
      <c r="I206" s="118" t="str">
        <f t="shared" si="99"/>
        <v xml:space="preserve"> </v>
      </c>
      <c r="J206" s="118" t="str">
        <f t="shared" si="99"/>
        <v xml:space="preserve"> </v>
      </c>
      <c r="K206" s="118" t="str">
        <f t="shared" si="99"/>
        <v xml:space="preserve"> </v>
      </c>
      <c r="L206" s="118" t="str">
        <f t="shared" si="99"/>
        <v xml:space="preserve"> </v>
      </c>
      <c r="M206" s="118" t="str">
        <f t="shared" si="99"/>
        <v xml:space="preserve"> </v>
      </c>
      <c r="N206" s="118" t="str">
        <f t="shared" si="99"/>
        <v xml:space="preserve"> </v>
      </c>
      <c r="O206" s="118" t="str">
        <f t="shared" si="99"/>
        <v xml:space="preserve"> </v>
      </c>
      <c r="P206" s="118" t="str">
        <f t="shared" si="99"/>
        <v xml:space="preserve"> </v>
      </c>
      <c r="Q206" s="118" t="str">
        <f t="shared" si="99"/>
        <v xml:space="preserve"> </v>
      </c>
      <c r="R206" s="118" t="str">
        <f t="shared" si="99"/>
        <v xml:space="preserve"> </v>
      </c>
      <c r="S206" s="118" t="str">
        <f t="shared" si="99"/>
        <v xml:space="preserve"> </v>
      </c>
      <c r="T206" s="118" t="str">
        <f t="shared" si="98"/>
        <v xml:space="preserve"> </v>
      </c>
      <c r="U206" s="118" t="str">
        <f t="shared" si="98"/>
        <v xml:space="preserve"> </v>
      </c>
      <c r="V206" s="118" t="str">
        <f t="shared" si="98"/>
        <v xml:space="preserve"> </v>
      </c>
      <c r="W206" s="118" t="str">
        <f t="shared" si="98"/>
        <v xml:space="preserve"> </v>
      </c>
      <c r="X206" s="118" t="str">
        <f t="shared" si="98"/>
        <v xml:space="preserve"> </v>
      </c>
      <c r="Y206" s="118" t="str">
        <f t="shared" si="98"/>
        <v xml:space="preserve"> </v>
      </c>
      <c r="Z206" s="118" t="str">
        <f t="shared" si="98"/>
        <v xml:space="preserve"> </v>
      </c>
      <c r="AA206" s="118" t="str">
        <f t="shared" si="98"/>
        <v xml:space="preserve"> </v>
      </c>
      <c r="AB206" s="118" t="str">
        <f t="shared" si="98"/>
        <v xml:space="preserve"> </v>
      </c>
      <c r="AC206" s="118" t="str">
        <f t="shared" si="98"/>
        <v xml:space="preserve"> </v>
      </c>
      <c r="AD206" s="118" t="str">
        <f t="shared" si="98"/>
        <v xml:space="preserve"> </v>
      </c>
      <c r="AE206" s="118" t="str">
        <f t="shared" si="98"/>
        <v xml:space="preserve"> </v>
      </c>
      <c r="AF206" s="118" t="str">
        <f t="shared" si="98"/>
        <v xml:space="preserve"> </v>
      </c>
      <c r="AG206" s="118" t="str">
        <f t="shared" si="98"/>
        <v xml:space="preserve"> </v>
      </c>
    </row>
    <row r="207" spans="2:33">
      <c r="B207" s="131"/>
      <c r="C207" s="263" t="s">
        <v>959</v>
      </c>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row>
    <row r="208" spans="2:33">
      <c r="B208" s="131"/>
      <c r="C208" s="263" t="s">
        <v>959</v>
      </c>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row>
    <row r="209" spans="2:33">
      <c r="B209" s="131"/>
      <c r="C209" s="263" t="s">
        <v>959</v>
      </c>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row>
    <row r="210" spans="2:33">
      <c r="B210" s="20">
        <v>4</v>
      </c>
      <c r="C210" s="264" t="s">
        <v>959</v>
      </c>
      <c r="D210" s="118" t="str">
        <f t="shared" ref="D210:AG210" si="100">IF(COUNTIF(D207:D209,"C")&gt;=1,"A",IF(COUNTIF(D207:D209,"C")&gt;0,"P"," "))</f>
        <v xml:space="preserve"> </v>
      </c>
      <c r="E210" s="118" t="str">
        <f t="shared" ref="E210:S210" si="101">IF(COUNTIF(E207:E209,"C")&gt;=1,"A",IF(COUNTIF(E207:E209,"C")&gt;0,"P"," "))</f>
        <v xml:space="preserve"> </v>
      </c>
      <c r="F210" s="118" t="str">
        <f>IF(COUNTIF(F207:F209,"C")&gt;=1,"A",IF(COUNTIF(F207:F209,"C")&gt;0,"P"," "))</f>
        <v xml:space="preserve"> </v>
      </c>
      <c r="G210" s="118" t="str">
        <f t="shared" si="101"/>
        <v xml:space="preserve"> </v>
      </c>
      <c r="H210" s="118" t="str">
        <f t="shared" si="101"/>
        <v xml:space="preserve"> </v>
      </c>
      <c r="I210" s="118" t="str">
        <f t="shared" si="101"/>
        <v xml:space="preserve"> </v>
      </c>
      <c r="J210" s="118" t="str">
        <f t="shared" si="101"/>
        <v xml:space="preserve"> </v>
      </c>
      <c r="K210" s="118" t="str">
        <f t="shared" si="101"/>
        <v xml:space="preserve"> </v>
      </c>
      <c r="L210" s="118" t="str">
        <f t="shared" si="101"/>
        <v xml:space="preserve"> </v>
      </c>
      <c r="M210" s="118" t="str">
        <f t="shared" si="101"/>
        <v xml:space="preserve"> </v>
      </c>
      <c r="N210" s="118" t="str">
        <f t="shared" si="101"/>
        <v xml:space="preserve"> </v>
      </c>
      <c r="O210" s="118" t="str">
        <f t="shared" si="101"/>
        <v xml:space="preserve"> </v>
      </c>
      <c r="P210" s="118" t="str">
        <f t="shared" si="101"/>
        <v xml:space="preserve"> </v>
      </c>
      <c r="Q210" s="118" t="str">
        <f t="shared" si="101"/>
        <v xml:space="preserve"> </v>
      </c>
      <c r="R210" s="118" t="str">
        <f t="shared" si="101"/>
        <v xml:space="preserve"> </v>
      </c>
      <c r="S210" s="118" t="str">
        <f t="shared" si="101"/>
        <v xml:space="preserve"> </v>
      </c>
      <c r="T210" s="118" t="str">
        <f t="shared" si="100"/>
        <v xml:space="preserve"> </v>
      </c>
      <c r="U210" s="118" t="str">
        <f t="shared" si="100"/>
        <v xml:space="preserve"> </v>
      </c>
      <c r="V210" s="118" t="str">
        <f t="shared" si="100"/>
        <v xml:space="preserve"> </v>
      </c>
      <c r="W210" s="118" t="str">
        <f t="shared" si="100"/>
        <v xml:space="preserve"> </v>
      </c>
      <c r="X210" s="118" t="str">
        <f t="shared" si="100"/>
        <v xml:space="preserve"> </v>
      </c>
      <c r="Y210" s="118" t="str">
        <f t="shared" si="100"/>
        <v xml:space="preserve"> </v>
      </c>
      <c r="Z210" s="118" t="str">
        <f t="shared" si="100"/>
        <v xml:space="preserve"> </v>
      </c>
      <c r="AA210" s="118" t="str">
        <f t="shared" si="100"/>
        <v xml:space="preserve"> </v>
      </c>
      <c r="AB210" s="118" t="str">
        <f t="shared" si="100"/>
        <v xml:space="preserve"> </v>
      </c>
      <c r="AC210" s="118" t="str">
        <f t="shared" si="100"/>
        <v xml:space="preserve"> </v>
      </c>
      <c r="AD210" s="118" t="str">
        <f t="shared" si="100"/>
        <v xml:space="preserve"> </v>
      </c>
      <c r="AE210" s="118" t="str">
        <f t="shared" si="100"/>
        <v xml:space="preserve"> </v>
      </c>
      <c r="AF210" s="118" t="str">
        <f t="shared" si="100"/>
        <v xml:space="preserve"> </v>
      </c>
      <c r="AG210" s="118" t="str">
        <f t="shared" si="100"/>
        <v xml:space="preserve"> </v>
      </c>
    </row>
    <row r="211" spans="2:33">
      <c r="B211" s="131"/>
      <c r="C211" s="263" t="s">
        <v>959</v>
      </c>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row>
    <row r="212" spans="2:33">
      <c r="B212" s="131"/>
      <c r="C212" s="263" t="s">
        <v>959</v>
      </c>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row>
    <row r="213" spans="2:33">
      <c r="B213" s="131"/>
      <c r="C213" s="263" t="s">
        <v>959</v>
      </c>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row>
    <row r="214" spans="2:33">
      <c r="B214" s="20">
        <v>5</v>
      </c>
      <c r="C214" s="264" t="s">
        <v>959</v>
      </c>
      <c r="D214" s="118" t="str">
        <f t="shared" ref="D214:AG214" si="102">IF(COUNTIF(D211:D213,"C")&gt;=1,"A",IF(COUNTIF(D211:D213,"C")&gt;0,"P"," "))</f>
        <v xml:space="preserve"> </v>
      </c>
      <c r="E214" s="118" t="str">
        <f t="shared" ref="E214:S214" si="103">IF(COUNTIF(E211:E213,"C")&gt;=1,"A",IF(COUNTIF(E211:E213,"C")&gt;0,"P"," "))</f>
        <v xml:space="preserve"> </v>
      </c>
      <c r="F214" s="118" t="str">
        <f>IF(COUNTIF(F211:F213,"C")&gt;=1,"A",IF(COUNTIF(F211:F213,"C")&gt;0,"P"," "))</f>
        <v xml:space="preserve"> </v>
      </c>
      <c r="G214" s="118" t="str">
        <f t="shared" si="103"/>
        <v xml:space="preserve"> </v>
      </c>
      <c r="H214" s="118" t="str">
        <f t="shared" si="103"/>
        <v xml:space="preserve"> </v>
      </c>
      <c r="I214" s="118" t="str">
        <f t="shared" si="103"/>
        <v xml:space="preserve"> </v>
      </c>
      <c r="J214" s="118" t="str">
        <f t="shared" si="103"/>
        <v xml:space="preserve"> </v>
      </c>
      <c r="K214" s="118" t="str">
        <f t="shared" si="103"/>
        <v xml:space="preserve"> </v>
      </c>
      <c r="L214" s="118" t="str">
        <f t="shared" si="103"/>
        <v xml:space="preserve"> </v>
      </c>
      <c r="M214" s="118" t="str">
        <f t="shared" si="103"/>
        <v xml:space="preserve"> </v>
      </c>
      <c r="N214" s="118" t="str">
        <f t="shared" si="103"/>
        <v xml:space="preserve"> </v>
      </c>
      <c r="O214" s="118" t="str">
        <f t="shared" si="103"/>
        <v xml:space="preserve"> </v>
      </c>
      <c r="P214" s="118" t="str">
        <f t="shared" si="103"/>
        <v xml:space="preserve"> </v>
      </c>
      <c r="Q214" s="118" t="str">
        <f t="shared" si="103"/>
        <v xml:space="preserve"> </v>
      </c>
      <c r="R214" s="118" t="str">
        <f t="shared" si="103"/>
        <v xml:space="preserve"> </v>
      </c>
      <c r="S214" s="118" t="str">
        <f t="shared" si="103"/>
        <v xml:space="preserve"> </v>
      </c>
      <c r="T214" s="118" t="str">
        <f t="shared" si="102"/>
        <v xml:space="preserve"> </v>
      </c>
      <c r="U214" s="118" t="str">
        <f t="shared" si="102"/>
        <v xml:space="preserve"> </v>
      </c>
      <c r="V214" s="118" t="str">
        <f t="shared" si="102"/>
        <v xml:space="preserve"> </v>
      </c>
      <c r="W214" s="118" t="str">
        <f t="shared" si="102"/>
        <v xml:space="preserve"> </v>
      </c>
      <c r="X214" s="118" t="str">
        <f t="shared" si="102"/>
        <v xml:space="preserve"> </v>
      </c>
      <c r="Y214" s="118" t="str">
        <f t="shared" si="102"/>
        <v xml:space="preserve"> </v>
      </c>
      <c r="Z214" s="118" t="str">
        <f t="shared" si="102"/>
        <v xml:space="preserve"> </v>
      </c>
      <c r="AA214" s="118" t="str">
        <f t="shared" si="102"/>
        <v xml:space="preserve"> </v>
      </c>
      <c r="AB214" s="118" t="str">
        <f t="shared" si="102"/>
        <v xml:space="preserve"> </v>
      </c>
      <c r="AC214" s="118" t="str">
        <f t="shared" si="102"/>
        <v xml:space="preserve"> </v>
      </c>
      <c r="AD214" s="118" t="str">
        <f t="shared" si="102"/>
        <v xml:space="preserve"> </v>
      </c>
      <c r="AE214" s="118" t="str">
        <f t="shared" si="102"/>
        <v xml:space="preserve"> </v>
      </c>
      <c r="AF214" s="118" t="str">
        <f t="shared" si="102"/>
        <v xml:space="preserve"> </v>
      </c>
      <c r="AG214" s="118" t="str">
        <f t="shared" si="102"/>
        <v xml:space="preserve"> </v>
      </c>
    </row>
    <row r="215" spans="2:33">
      <c r="B215" s="131"/>
      <c r="C215" s="263" t="s">
        <v>959</v>
      </c>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row>
    <row r="216" spans="2:33">
      <c r="B216" s="131"/>
      <c r="C216" s="263" t="s">
        <v>959</v>
      </c>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row>
    <row r="217" spans="2:33" ht="13.5" thickBot="1">
      <c r="B217" s="131"/>
      <c r="C217" s="263" t="s">
        <v>959</v>
      </c>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row>
    <row r="218" spans="2:33" ht="13.5" hidden="1" thickBot="1">
      <c r="B218" s="20"/>
      <c r="C218" s="20"/>
      <c r="D218" s="118" t="str">
        <f t="shared" ref="D218:AG218" si="104">IF(COUNTIF(D215:D217,"C")&gt;=1,"A",IF(COUNTIF(D215:D217,"C")&gt;0,"P"," "))</f>
        <v xml:space="preserve"> </v>
      </c>
      <c r="E218" s="118" t="str">
        <f t="shared" ref="E218:S218" si="105">IF(COUNTIF(E215:E217,"C")&gt;=1,"A",IF(COUNTIF(E215:E217,"C")&gt;0,"P"," "))</f>
        <v xml:space="preserve"> </v>
      </c>
      <c r="F218" s="118" t="str">
        <f>IF(COUNTIF(F215:F217,"C")&gt;=1,"A",IF(COUNTIF(F215:F217,"C")&gt;0,"P"," "))</f>
        <v xml:space="preserve"> </v>
      </c>
      <c r="G218" s="118" t="str">
        <f t="shared" si="105"/>
        <v xml:space="preserve"> </v>
      </c>
      <c r="H218" s="118" t="str">
        <f t="shared" si="105"/>
        <v xml:space="preserve"> </v>
      </c>
      <c r="I218" s="118" t="str">
        <f t="shared" si="105"/>
        <v xml:space="preserve"> </v>
      </c>
      <c r="J218" s="118" t="str">
        <f t="shared" si="105"/>
        <v xml:space="preserve"> </v>
      </c>
      <c r="K218" s="118" t="str">
        <f t="shared" si="105"/>
        <v xml:space="preserve"> </v>
      </c>
      <c r="L218" s="118" t="str">
        <f t="shared" si="105"/>
        <v xml:space="preserve"> </v>
      </c>
      <c r="M218" s="118" t="str">
        <f t="shared" si="105"/>
        <v xml:space="preserve"> </v>
      </c>
      <c r="N218" s="118" t="str">
        <f t="shared" si="105"/>
        <v xml:space="preserve"> </v>
      </c>
      <c r="O218" s="118" t="str">
        <f t="shared" si="105"/>
        <v xml:space="preserve"> </v>
      </c>
      <c r="P218" s="118" t="str">
        <f t="shared" si="105"/>
        <v xml:space="preserve"> </v>
      </c>
      <c r="Q218" s="118" t="str">
        <f t="shared" si="105"/>
        <v xml:space="preserve"> </v>
      </c>
      <c r="R218" s="118" t="str">
        <f t="shared" si="105"/>
        <v xml:space="preserve"> </v>
      </c>
      <c r="S218" s="118" t="str">
        <f t="shared" si="105"/>
        <v xml:space="preserve"> </v>
      </c>
      <c r="T218" s="118" t="str">
        <f t="shared" si="104"/>
        <v xml:space="preserve"> </v>
      </c>
      <c r="U218" s="118" t="str">
        <f t="shared" si="104"/>
        <v xml:space="preserve"> </v>
      </c>
      <c r="V218" s="118" t="str">
        <f t="shared" si="104"/>
        <v xml:space="preserve"> </v>
      </c>
      <c r="W218" s="118" t="str">
        <f t="shared" si="104"/>
        <v xml:space="preserve"> </v>
      </c>
      <c r="X218" s="118" t="str">
        <f t="shared" si="104"/>
        <v xml:space="preserve"> </v>
      </c>
      <c r="Y218" s="118" t="str">
        <f t="shared" si="104"/>
        <v xml:space="preserve"> </v>
      </c>
      <c r="Z218" s="118" t="str">
        <f t="shared" si="104"/>
        <v xml:space="preserve"> </v>
      </c>
      <c r="AA218" s="118" t="str">
        <f t="shared" si="104"/>
        <v xml:space="preserve"> </v>
      </c>
      <c r="AB218" s="118" t="str">
        <f t="shared" si="104"/>
        <v xml:space="preserve"> </v>
      </c>
      <c r="AC218" s="118" t="str">
        <f t="shared" si="104"/>
        <v xml:space="preserve"> </v>
      </c>
      <c r="AD218" s="118" t="str">
        <f t="shared" si="104"/>
        <v xml:space="preserve"> </v>
      </c>
      <c r="AE218" s="118" t="str">
        <f t="shared" si="104"/>
        <v xml:space="preserve"> </v>
      </c>
      <c r="AF218" s="118" t="str">
        <f t="shared" si="104"/>
        <v xml:space="preserve"> </v>
      </c>
      <c r="AG218" s="118" t="str">
        <f t="shared" si="104"/>
        <v xml:space="preserve"> </v>
      </c>
    </row>
    <row r="219" spans="2:33" ht="13.5" thickBot="1">
      <c r="B219" s="20"/>
      <c r="C219" s="44" t="s">
        <v>117</v>
      </c>
      <c r="D219" s="195" t="str">
        <f t="shared" ref="D219:AG219" si="106">IF(COUNTIF(D202:D218,"A")&gt;4,"C",IF(COUNTIF(D202:D218,"C")&gt;0,"P"," "))</f>
        <v xml:space="preserve"> </v>
      </c>
      <c r="E219" s="195" t="str">
        <f t="shared" ref="E219:S219" si="107">IF(COUNTIF(E202:E218,"A")&gt;4,"C",IF(COUNTIF(E202:E218,"C")&gt;0,"P"," "))</f>
        <v xml:space="preserve"> </v>
      </c>
      <c r="F219" s="195" t="str">
        <f>IF(COUNTIF(F202:F218,"A")&gt;4,"C",IF(COUNTIF(F202:F218,"C")&gt;0,"P"," "))</f>
        <v xml:space="preserve"> </v>
      </c>
      <c r="G219" s="195" t="str">
        <f t="shared" si="107"/>
        <v xml:space="preserve"> </v>
      </c>
      <c r="H219" s="195" t="str">
        <f t="shared" si="107"/>
        <v xml:space="preserve"> </v>
      </c>
      <c r="I219" s="195" t="str">
        <f t="shared" si="107"/>
        <v xml:space="preserve"> </v>
      </c>
      <c r="J219" s="195" t="str">
        <f t="shared" si="107"/>
        <v xml:space="preserve"> </v>
      </c>
      <c r="K219" s="195" t="str">
        <f t="shared" si="107"/>
        <v xml:space="preserve"> </v>
      </c>
      <c r="L219" s="195" t="str">
        <f t="shared" si="107"/>
        <v xml:space="preserve"> </v>
      </c>
      <c r="M219" s="195" t="str">
        <f t="shared" si="107"/>
        <v xml:space="preserve"> </v>
      </c>
      <c r="N219" s="195" t="str">
        <f t="shared" si="107"/>
        <v xml:space="preserve"> </v>
      </c>
      <c r="O219" s="195" t="str">
        <f t="shared" si="107"/>
        <v xml:space="preserve"> </v>
      </c>
      <c r="P219" s="195" t="str">
        <f t="shared" si="107"/>
        <v xml:space="preserve"> </v>
      </c>
      <c r="Q219" s="195" t="str">
        <f t="shared" si="107"/>
        <v xml:space="preserve"> </v>
      </c>
      <c r="R219" s="195" t="str">
        <f t="shared" si="107"/>
        <v xml:space="preserve"> </v>
      </c>
      <c r="S219" s="195" t="str">
        <f t="shared" si="107"/>
        <v xml:space="preserve"> </v>
      </c>
      <c r="T219" s="195" t="str">
        <f t="shared" si="106"/>
        <v xml:space="preserve"> </v>
      </c>
      <c r="U219" s="195" t="str">
        <f t="shared" si="106"/>
        <v xml:space="preserve"> </v>
      </c>
      <c r="V219" s="195" t="str">
        <f t="shared" si="106"/>
        <v xml:space="preserve"> </v>
      </c>
      <c r="W219" s="195" t="str">
        <f t="shared" si="106"/>
        <v xml:space="preserve"> </v>
      </c>
      <c r="X219" s="195" t="str">
        <f t="shared" si="106"/>
        <v xml:space="preserve"> </v>
      </c>
      <c r="Y219" s="195" t="str">
        <f t="shared" si="106"/>
        <v xml:space="preserve"> </v>
      </c>
      <c r="Z219" s="195" t="str">
        <f t="shared" si="106"/>
        <v xml:space="preserve"> </v>
      </c>
      <c r="AA219" s="195" t="str">
        <f t="shared" si="106"/>
        <v xml:space="preserve"> </v>
      </c>
      <c r="AB219" s="195" t="str">
        <f t="shared" si="106"/>
        <v xml:space="preserve"> </v>
      </c>
      <c r="AC219" s="195" t="str">
        <f t="shared" si="106"/>
        <v xml:space="preserve"> </v>
      </c>
      <c r="AD219" s="195" t="str">
        <f t="shared" si="106"/>
        <v xml:space="preserve"> </v>
      </c>
      <c r="AE219" s="195" t="str">
        <f t="shared" si="106"/>
        <v xml:space="preserve"> </v>
      </c>
      <c r="AF219" s="195" t="str">
        <f t="shared" si="106"/>
        <v xml:space="preserve"> </v>
      </c>
      <c r="AG219" s="195" t="str">
        <f t="shared" si="106"/>
        <v xml:space="preserve"> </v>
      </c>
    </row>
    <row r="221" spans="2:33" ht="15">
      <c r="B221" s="593" t="s">
        <v>969</v>
      </c>
      <c r="C221" s="594"/>
      <c r="D221" s="571"/>
      <c r="E221" s="571"/>
      <c r="F221" s="571"/>
      <c r="G221" s="571"/>
      <c r="H221" s="571"/>
      <c r="I221" s="571"/>
      <c r="J221" s="571"/>
      <c r="K221" s="571"/>
      <c r="L221" s="571"/>
      <c r="M221" s="571"/>
      <c r="N221" s="571"/>
      <c r="O221" s="571"/>
      <c r="P221" s="571"/>
      <c r="Q221" s="571"/>
      <c r="R221" s="571"/>
      <c r="S221" s="571"/>
      <c r="T221" s="584"/>
      <c r="U221" s="584"/>
      <c r="V221" s="584"/>
      <c r="W221" s="584"/>
      <c r="X221" s="584"/>
      <c r="Y221" s="584"/>
      <c r="Z221" s="584"/>
      <c r="AA221" s="584"/>
      <c r="AB221" s="584"/>
      <c r="AC221" s="584"/>
      <c r="AD221" s="584"/>
      <c r="AE221" s="584"/>
      <c r="AF221" s="584"/>
      <c r="AG221" s="584"/>
    </row>
    <row r="222" spans="2:33">
      <c r="B222" s="20">
        <v>1</v>
      </c>
      <c r="C222" s="187" t="s">
        <v>959</v>
      </c>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row>
    <row r="223" spans="2:33">
      <c r="B223" s="130"/>
      <c r="C223" s="263" t="s">
        <v>959</v>
      </c>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row>
    <row r="224" spans="2:33">
      <c r="B224" s="130"/>
      <c r="C224" s="263" t="s">
        <v>959</v>
      </c>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row>
    <row r="225" spans="2:33">
      <c r="B225" s="130"/>
      <c r="C225" s="263" t="s">
        <v>959</v>
      </c>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row>
    <row r="226" spans="2:33">
      <c r="B226" s="20">
        <v>2</v>
      </c>
      <c r="C226" s="264" t="s">
        <v>959</v>
      </c>
      <c r="D226" s="118" t="str">
        <f t="shared" ref="D226:AG226" si="108">IF(COUNTIF(D223:D225,"C")&gt;=1,"A",IF(COUNTIF(D223:D225,"C")&gt;0,"P"," "))</f>
        <v xml:space="preserve"> </v>
      </c>
      <c r="E226" s="118" t="str">
        <f t="shared" ref="E226:S226" si="109">IF(COUNTIF(E223:E225,"C")&gt;=1,"A",IF(COUNTIF(E223:E225,"C")&gt;0,"P"," "))</f>
        <v xml:space="preserve"> </v>
      </c>
      <c r="F226" s="118" t="str">
        <f>IF(COUNTIF(F223:F225,"C")&gt;=1,"A",IF(COUNTIF(F223:F225,"C")&gt;0,"P"," "))</f>
        <v xml:space="preserve"> </v>
      </c>
      <c r="G226" s="118" t="str">
        <f t="shared" si="109"/>
        <v xml:space="preserve"> </v>
      </c>
      <c r="H226" s="118" t="str">
        <f t="shared" si="109"/>
        <v xml:space="preserve"> </v>
      </c>
      <c r="I226" s="118" t="str">
        <f t="shared" si="109"/>
        <v xml:space="preserve"> </v>
      </c>
      <c r="J226" s="118" t="str">
        <f t="shared" si="109"/>
        <v xml:space="preserve"> </v>
      </c>
      <c r="K226" s="118" t="str">
        <f t="shared" si="109"/>
        <v xml:space="preserve"> </v>
      </c>
      <c r="L226" s="118" t="str">
        <f t="shared" si="109"/>
        <v xml:space="preserve"> </v>
      </c>
      <c r="M226" s="118" t="str">
        <f t="shared" si="109"/>
        <v xml:space="preserve"> </v>
      </c>
      <c r="N226" s="118" t="str">
        <f t="shared" si="109"/>
        <v xml:space="preserve"> </v>
      </c>
      <c r="O226" s="118" t="str">
        <f t="shared" si="109"/>
        <v xml:space="preserve"> </v>
      </c>
      <c r="P226" s="118" t="str">
        <f t="shared" si="109"/>
        <v xml:space="preserve"> </v>
      </c>
      <c r="Q226" s="118" t="str">
        <f t="shared" si="109"/>
        <v xml:space="preserve"> </v>
      </c>
      <c r="R226" s="118" t="str">
        <f t="shared" si="109"/>
        <v xml:space="preserve"> </v>
      </c>
      <c r="S226" s="118" t="str">
        <f t="shared" si="109"/>
        <v xml:space="preserve"> </v>
      </c>
      <c r="T226" s="118" t="str">
        <f t="shared" si="108"/>
        <v xml:space="preserve"> </v>
      </c>
      <c r="U226" s="118" t="str">
        <f t="shared" si="108"/>
        <v xml:space="preserve"> </v>
      </c>
      <c r="V226" s="118" t="str">
        <f t="shared" si="108"/>
        <v xml:space="preserve"> </v>
      </c>
      <c r="W226" s="118" t="str">
        <f t="shared" si="108"/>
        <v xml:space="preserve"> </v>
      </c>
      <c r="X226" s="118" t="str">
        <f t="shared" si="108"/>
        <v xml:space="preserve"> </v>
      </c>
      <c r="Y226" s="118" t="str">
        <f t="shared" si="108"/>
        <v xml:space="preserve"> </v>
      </c>
      <c r="Z226" s="118" t="str">
        <f t="shared" si="108"/>
        <v xml:space="preserve"> </v>
      </c>
      <c r="AA226" s="118" t="str">
        <f t="shared" si="108"/>
        <v xml:space="preserve"> </v>
      </c>
      <c r="AB226" s="118" t="str">
        <f t="shared" si="108"/>
        <v xml:space="preserve"> </v>
      </c>
      <c r="AC226" s="118" t="str">
        <f t="shared" si="108"/>
        <v xml:space="preserve"> </v>
      </c>
      <c r="AD226" s="118" t="str">
        <f t="shared" si="108"/>
        <v xml:space="preserve"> </v>
      </c>
      <c r="AE226" s="118" t="str">
        <f t="shared" si="108"/>
        <v xml:space="preserve"> </v>
      </c>
      <c r="AF226" s="118" t="str">
        <f t="shared" si="108"/>
        <v xml:space="preserve"> </v>
      </c>
      <c r="AG226" s="118" t="str">
        <f t="shared" si="108"/>
        <v xml:space="preserve"> </v>
      </c>
    </row>
    <row r="227" spans="2:33">
      <c r="B227" s="131"/>
      <c r="C227" s="263" t="s">
        <v>959</v>
      </c>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row>
    <row r="228" spans="2:33">
      <c r="B228" s="131"/>
      <c r="C228" s="263" t="s">
        <v>959</v>
      </c>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row>
    <row r="229" spans="2:33">
      <c r="B229" s="131"/>
      <c r="C229" s="263" t="s">
        <v>959</v>
      </c>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row>
    <row r="230" spans="2:33">
      <c r="B230" s="20">
        <v>3</v>
      </c>
      <c r="C230" s="264" t="s">
        <v>959</v>
      </c>
      <c r="D230" s="118" t="str">
        <f t="shared" ref="D230:AG230" si="110">IF(COUNTIF(D227:D229,"C")&gt;=1,"A",IF(COUNTIF(D227:D229,"C")&gt;0,"P"," "))</f>
        <v xml:space="preserve"> </v>
      </c>
      <c r="E230" s="118" t="str">
        <f t="shared" ref="E230:S230" si="111">IF(COUNTIF(E227:E229,"C")&gt;=1,"A",IF(COUNTIF(E227:E229,"C")&gt;0,"P"," "))</f>
        <v xml:space="preserve"> </v>
      </c>
      <c r="F230" s="118" t="str">
        <f>IF(COUNTIF(F227:F229,"C")&gt;=1,"A",IF(COUNTIF(F227:F229,"C")&gt;0,"P"," "))</f>
        <v xml:space="preserve"> </v>
      </c>
      <c r="G230" s="118" t="str">
        <f t="shared" si="111"/>
        <v xml:space="preserve"> </v>
      </c>
      <c r="H230" s="118" t="str">
        <f t="shared" si="111"/>
        <v xml:space="preserve"> </v>
      </c>
      <c r="I230" s="118" t="str">
        <f t="shared" si="111"/>
        <v xml:space="preserve"> </v>
      </c>
      <c r="J230" s="118" t="str">
        <f t="shared" si="111"/>
        <v xml:space="preserve"> </v>
      </c>
      <c r="K230" s="118" t="str">
        <f t="shared" si="111"/>
        <v xml:space="preserve"> </v>
      </c>
      <c r="L230" s="118" t="str">
        <f t="shared" si="111"/>
        <v xml:space="preserve"> </v>
      </c>
      <c r="M230" s="118" t="str">
        <f t="shared" si="111"/>
        <v xml:space="preserve"> </v>
      </c>
      <c r="N230" s="118" t="str">
        <f t="shared" si="111"/>
        <v xml:space="preserve"> </v>
      </c>
      <c r="O230" s="118" t="str">
        <f t="shared" si="111"/>
        <v xml:space="preserve"> </v>
      </c>
      <c r="P230" s="118" t="str">
        <f t="shared" si="111"/>
        <v xml:space="preserve"> </v>
      </c>
      <c r="Q230" s="118" t="str">
        <f t="shared" si="111"/>
        <v xml:space="preserve"> </v>
      </c>
      <c r="R230" s="118" t="str">
        <f t="shared" si="111"/>
        <v xml:space="preserve"> </v>
      </c>
      <c r="S230" s="118" t="str">
        <f t="shared" si="111"/>
        <v xml:space="preserve"> </v>
      </c>
      <c r="T230" s="118" t="str">
        <f t="shared" si="110"/>
        <v xml:space="preserve"> </v>
      </c>
      <c r="U230" s="118" t="str">
        <f t="shared" si="110"/>
        <v xml:space="preserve"> </v>
      </c>
      <c r="V230" s="118" t="str">
        <f t="shared" si="110"/>
        <v xml:space="preserve"> </v>
      </c>
      <c r="W230" s="118" t="str">
        <f t="shared" si="110"/>
        <v xml:space="preserve"> </v>
      </c>
      <c r="X230" s="118" t="str">
        <f t="shared" si="110"/>
        <v xml:space="preserve"> </v>
      </c>
      <c r="Y230" s="118" t="str">
        <f t="shared" si="110"/>
        <v xml:space="preserve"> </v>
      </c>
      <c r="Z230" s="118" t="str">
        <f t="shared" si="110"/>
        <v xml:space="preserve"> </v>
      </c>
      <c r="AA230" s="118" t="str">
        <f t="shared" si="110"/>
        <v xml:space="preserve"> </v>
      </c>
      <c r="AB230" s="118" t="str">
        <f t="shared" si="110"/>
        <v xml:space="preserve"> </v>
      </c>
      <c r="AC230" s="118" t="str">
        <f t="shared" si="110"/>
        <v xml:space="preserve"> </v>
      </c>
      <c r="AD230" s="118" t="str">
        <f t="shared" si="110"/>
        <v xml:space="preserve"> </v>
      </c>
      <c r="AE230" s="118" t="str">
        <f t="shared" si="110"/>
        <v xml:space="preserve"> </v>
      </c>
      <c r="AF230" s="118" t="str">
        <f t="shared" si="110"/>
        <v xml:space="preserve"> </v>
      </c>
      <c r="AG230" s="118" t="str">
        <f t="shared" si="110"/>
        <v xml:space="preserve"> </v>
      </c>
    </row>
    <row r="231" spans="2:33">
      <c r="B231" s="131"/>
      <c r="C231" s="263" t="s">
        <v>959</v>
      </c>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row>
    <row r="232" spans="2:33">
      <c r="B232" s="131"/>
      <c r="C232" s="263" t="s">
        <v>959</v>
      </c>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row>
    <row r="233" spans="2:33">
      <c r="B233" s="131"/>
      <c r="C233" s="263" t="s">
        <v>959</v>
      </c>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row>
    <row r="234" spans="2:33">
      <c r="B234" s="20">
        <v>4</v>
      </c>
      <c r="C234" s="264" t="s">
        <v>959</v>
      </c>
      <c r="D234" s="118" t="str">
        <f t="shared" ref="D234:AG234" si="112">IF(COUNTIF(D231:D233,"C")&gt;=1,"A",IF(COUNTIF(D231:D233,"C")&gt;0,"P"," "))</f>
        <v xml:space="preserve"> </v>
      </c>
      <c r="E234" s="118" t="str">
        <f t="shared" ref="E234:S234" si="113">IF(COUNTIF(E231:E233,"C")&gt;=1,"A",IF(COUNTIF(E231:E233,"C")&gt;0,"P"," "))</f>
        <v xml:space="preserve"> </v>
      </c>
      <c r="F234" s="118" t="str">
        <f>IF(COUNTIF(F231:F233,"C")&gt;=1,"A",IF(COUNTIF(F231:F233,"C")&gt;0,"P"," "))</f>
        <v xml:space="preserve"> </v>
      </c>
      <c r="G234" s="118" t="str">
        <f t="shared" si="113"/>
        <v xml:space="preserve"> </v>
      </c>
      <c r="H234" s="118" t="str">
        <f t="shared" si="113"/>
        <v xml:space="preserve"> </v>
      </c>
      <c r="I234" s="118" t="str">
        <f t="shared" si="113"/>
        <v xml:space="preserve"> </v>
      </c>
      <c r="J234" s="118" t="str">
        <f t="shared" si="113"/>
        <v xml:space="preserve"> </v>
      </c>
      <c r="K234" s="118" t="str">
        <f t="shared" si="113"/>
        <v xml:space="preserve"> </v>
      </c>
      <c r="L234" s="118" t="str">
        <f t="shared" si="113"/>
        <v xml:space="preserve"> </v>
      </c>
      <c r="M234" s="118" t="str">
        <f t="shared" si="113"/>
        <v xml:space="preserve"> </v>
      </c>
      <c r="N234" s="118" t="str">
        <f t="shared" si="113"/>
        <v xml:space="preserve"> </v>
      </c>
      <c r="O234" s="118" t="str">
        <f t="shared" si="113"/>
        <v xml:space="preserve"> </v>
      </c>
      <c r="P234" s="118" t="str">
        <f t="shared" si="113"/>
        <v xml:space="preserve"> </v>
      </c>
      <c r="Q234" s="118" t="str">
        <f t="shared" si="113"/>
        <v xml:space="preserve"> </v>
      </c>
      <c r="R234" s="118" t="str">
        <f t="shared" si="113"/>
        <v xml:space="preserve"> </v>
      </c>
      <c r="S234" s="118" t="str">
        <f t="shared" si="113"/>
        <v xml:space="preserve"> </v>
      </c>
      <c r="T234" s="118" t="str">
        <f t="shared" si="112"/>
        <v xml:space="preserve"> </v>
      </c>
      <c r="U234" s="118" t="str">
        <f t="shared" si="112"/>
        <v xml:space="preserve"> </v>
      </c>
      <c r="V234" s="118" t="str">
        <f t="shared" si="112"/>
        <v xml:space="preserve"> </v>
      </c>
      <c r="W234" s="118" t="str">
        <f t="shared" si="112"/>
        <v xml:space="preserve"> </v>
      </c>
      <c r="X234" s="118" t="str">
        <f t="shared" si="112"/>
        <v xml:space="preserve"> </v>
      </c>
      <c r="Y234" s="118" t="str">
        <f t="shared" si="112"/>
        <v xml:space="preserve"> </v>
      </c>
      <c r="Z234" s="118" t="str">
        <f t="shared" si="112"/>
        <v xml:space="preserve"> </v>
      </c>
      <c r="AA234" s="118" t="str">
        <f t="shared" si="112"/>
        <v xml:space="preserve"> </v>
      </c>
      <c r="AB234" s="118" t="str">
        <f t="shared" si="112"/>
        <v xml:space="preserve"> </v>
      </c>
      <c r="AC234" s="118" t="str">
        <f t="shared" si="112"/>
        <v xml:space="preserve"> </v>
      </c>
      <c r="AD234" s="118" t="str">
        <f t="shared" si="112"/>
        <v xml:space="preserve"> </v>
      </c>
      <c r="AE234" s="118" t="str">
        <f t="shared" si="112"/>
        <v xml:space="preserve"> </v>
      </c>
      <c r="AF234" s="118" t="str">
        <f t="shared" si="112"/>
        <v xml:space="preserve"> </v>
      </c>
      <c r="AG234" s="118" t="str">
        <f t="shared" si="112"/>
        <v xml:space="preserve"> </v>
      </c>
    </row>
    <row r="235" spans="2:33">
      <c r="B235" s="131"/>
      <c r="C235" s="263" t="s">
        <v>959</v>
      </c>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row>
    <row r="236" spans="2:33">
      <c r="B236" s="131"/>
      <c r="C236" s="263" t="s">
        <v>959</v>
      </c>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row>
    <row r="237" spans="2:33">
      <c r="B237" s="131"/>
      <c r="C237" s="263" t="s">
        <v>959</v>
      </c>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row>
    <row r="238" spans="2:33">
      <c r="B238" s="20">
        <v>5</v>
      </c>
      <c r="C238" s="264" t="s">
        <v>959</v>
      </c>
      <c r="D238" s="118" t="str">
        <f t="shared" ref="D238:AG238" si="114">IF(COUNTIF(D235:D237,"C")&gt;=1,"A",IF(COUNTIF(D235:D237,"C")&gt;0,"P"," "))</f>
        <v xml:space="preserve"> </v>
      </c>
      <c r="E238" s="118" t="str">
        <f t="shared" ref="E238:S238" si="115">IF(COUNTIF(E235:E237,"C")&gt;=1,"A",IF(COUNTIF(E235:E237,"C")&gt;0,"P"," "))</f>
        <v xml:space="preserve"> </v>
      </c>
      <c r="F238" s="118" t="str">
        <f>IF(COUNTIF(F235:F237,"C")&gt;=1,"A",IF(COUNTIF(F235:F237,"C")&gt;0,"P"," "))</f>
        <v xml:space="preserve"> </v>
      </c>
      <c r="G238" s="118" t="str">
        <f t="shared" si="115"/>
        <v xml:space="preserve"> </v>
      </c>
      <c r="H238" s="118" t="str">
        <f t="shared" si="115"/>
        <v xml:space="preserve"> </v>
      </c>
      <c r="I238" s="118" t="str">
        <f t="shared" si="115"/>
        <v xml:space="preserve"> </v>
      </c>
      <c r="J238" s="118" t="str">
        <f t="shared" si="115"/>
        <v xml:space="preserve"> </v>
      </c>
      <c r="K238" s="118" t="str">
        <f t="shared" si="115"/>
        <v xml:space="preserve"> </v>
      </c>
      <c r="L238" s="118" t="str">
        <f t="shared" si="115"/>
        <v xml:space="preserve"> </v>
      </c>
      <c r="M238" s="118" t="str">
        <f t="shared" si="115"/>
        <v xml:space="preserve"> </v>
      </c>
      <c r="N238" s="118" t="str">
        <f t="shared" si="115"/>
        <v xml:space="preserve"> </v>
      </c>
      <c r="O238" s="118" t="str">
        <f t="shared" si="115"/>
        <v xml:space="preserve"> </v>
      </c>
      <c r="P238" s="118" t="str">
        <f t="shared" si="115"/>
        <v xml:space="preserve"> </v>
      </c>
      <c r="Q238" s="118" t="str">
        <f t="shared" si="115"/>
        <v xml:space="preserve"> </v>
      </c>
      <c r="R238" s="118" t="str">
        <f t="shared" si="115"/>
        <v xml:space="preserve"> </v>
      </c>
      <c r="S238" s="118" t="str">
        <f t="shared" si="115"/>
        <v xml:space="preserve"> </v>
      </c>
      <c r="T238" s="118" t="str">
        <f t="shared" si="114"/>
        <v xml:space="preserve"> </v>
      </c>
      <c r="U238" s="118" t="str">
        <f t="shared" si="114"/>
        <v xml:space="preserve"> </v>
      </c>
      <c r="V238" s="118" t="str">
        <f t="shared" si="114"/>
        <v xml:space="preserve"> </v>
      </c>
      <c r="W238" s="118" t="str">
        <f t="shared" si="114"/>
        <v xml:space="preserve"> </v>
      </c>
      <c r="X238" s="118" t="str">
        <f t="shared" si="114"/>
        <v xml:space="preserve"> </v>
      </c>
      <c r="Y238" s="118" t="str">
        <f t="shared" si="114"/>
        <v xml:space="preserve"> </v>
      </c>
      <c r="Z238" s="118" t="str">
        <f t="shared" si="114"/>
        <v xml:space="preserve"> </v>
      </c>
      <c r="AA238" s="118" t="str">
        <f t="shared" si="114"/>
        <v xml:space="preserve"> </v>
      </c>
      <c r="AB238" s="118" t="str">
        <f t="shared" si="114"/>
        <v xml:space="preserve"> </v>
      </c>
      <c r="AC238" s="118" t="str">
        <f t="shared" si="114"/>
        <v xml:space="preserve"> </v>
      </c>
      <c r="AD238" s="118" t="str">
        <f t="shared" si="114"/>
        <v xml:space="preserve"> </v>
      </c>
      <c r="AE238" s="118" t="str">
        <f t="shared" si="114"/>
        <v xml:space="preserve"> </v>
      </c>
      <c r="AF238" s="118" t="str">
        <f t="shared" si="114"/>
        <v xml:space="preserve"> </v>
      </c>
      <c r="AG238" s="118" t="str">
        <f t="shared" si="114"/>
        <v xml:space="preserve"> </v>
      </c>
    </row>
    <row r="239" spans="2:33">
      <c r="B239" s="131"/>
      <c r="C239" s="263" t="s">
        <v>959</v>
      </c>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row>
    <row r="240" spans="2:33">
      <c r="B240" s="131"/>
      <c r="C240" s="263" t="s">
        <v>959</v>
      </c>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row>
    <row r="241" spans="2:33" ht="13.5" thickBot="1">
      <c r="B241" s="131"/>
      <c r="C241" s="263" t="s">
        <v>959</v>
      </c>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row>
    <row r="242" spans="2:33" ht="13.5" hidden="1" thickBot="1">
      <c r="B242" s="20"/>
      <c r="C242" s="20"/>
      <c r="D242" s="118" t="str">
        <f t="shared" ref="D242:AG242" si="116">IF(COUNTIF(D239:D241,"C")&gt;=1,"A",IF(COUNTIF(D239:D241,"C")&gt;0,"P"," "))</f>
        <v xml:space="preserve"> </v>
      </c>
      <c r="E242" s="118" t="str">
        <f t="shared" ref="E242:S242" si="117">IF(COUNTIF(E239:E241,"C")&gt;=1,"A",IF(COUNTIF(E239:E241,"C")&gt;0,"P"," "))</f>
        <v xml:space="preserve"> </v>
      </c>
      <c r="F242" s="118" t="str">
        <f>IF(COUNTIF(F239:F241,"C")&gt;=1,"A",IF(COUNTIF(F239:F241,"C")&gt;0,"P"," "))</f>
        <v xml:space="preserve"> </v>
      </c>
      <c r="G242" s="118" t="str">
        <f t="shared" si="117"/>
        <v xml:space="preserve"> </v>
      </c>
      <c r="H242" s="118" t="str">
        <f t="shared" si="117"/>
        <v xml:space="preserve"> </v>
      </c>
      <c r="I242" s="118" t="str">
        <f t="shared" si="117"/>
        <v xml:space="preserve"> </v>
      </c>
      <c r="J242" s="118" t="str">
        <f t="shared" si="117"/>
        <v xml:space="preserve"> </v>
      </c>
      <c r="K242" s="118" t="str">
        <f t="shared" si="117"/>
        <v xml:space="preserve"> </v>
      </c>
      <c r="L242" s="118" t="str">
        <f t="shared" si="117"/>
        <v xml:space="preserve"> </v>
      </c>
      <c r="M242" s="118" t="str">
        <f t="shared" si="117"/>
        <v xml:space="preserve"> </v>
      </c>
      <c r="N242" s="118" t="str">
        <f t="shared" si="117"/>
        <v xml:space="preserve"> </v>
      </c>
      <c r="O242" s="118" t="str">
        <f t="shared" si="117"/>
        <v xml:space="preserve"> </v>
      </c>
      <c r="P242" s="118" t="str">
        <f t="shared" si="117"/>
        <v xml:space="preserve"> </v>
      </c>
      <c r="Q242" s="118" t="str">
        <f t="shared" si="117"/>
        <v xml:space="preserve"> </v>
      </c>
      <c r="R242" s="118" t="str">
        <f t="shared" si="117"/>
        <v xml:space="preserve"> </v>
      </c>
      <c r="S242" s="118" t="str">
        <f t="shared" si="117"/>
        <v xml:space="preserve"> </v>
      </c>
      <c r="T242" s="118" t="str">
        <f t="shared" si="116"/>
        <v xml:space="preserve"> </v>
      </c>
      <c r="U242" s="118" t="str">
        <f t="shared" si="116"/>
        <v xml:space="preserve"> </v>
      </c>
      <c r="V242" s="118" t="str">
        <f t="shared" si="116"/>
        <v xml:space="preserve"> </v>
      </c>
      <c r="W242" s="118" t="str">
        <f t="shared" si="116"/>
        <v xml:space="preserve"> </v>
      </c>
      <c r="X242" s="118" t="str">
        <f t="shared" si="116"/>
        <v xml:space="preserve"> </v>
      </c>
      <c r="Y242" s="118" t="str">
        <f t="shared" si="116"/>
        <v xml:space="preserve"> </v>
      </c>
      <c r="Z242" s="118" t="str">
        <f t="shared" si="116"/>
        <v xml:space="preserve"> </v>
      </c>
      <c r="AA242" s="118" t="str">
        <f t="shared" si="116"/>
        <v xml:space="preserve"> </v>
      </c>
      <c r="AB242" s="118" t="str">
        <f t="shared" si="116"/>
        <v xml:space="preserve"> </v>
      </c>
      <c r="AC242" s="118" t="str">
        <f t="shared" si="116"/>
        <v xml:space="preserve"> </v>
      </c>
      <c r="AD242" s="118" t="str">
        <f t="shared" si="116"/>
        <v xml:space="preserve"> </v>
      </c>
      <c r="AE242" s="118" t="str">
        <f t="shared" si="116"/>
        <v xml:space="preserve"> </v>
      </c>
      <c r="AF242" s="118" t="str">
        <f t="shared" si="116"/>
        <v xml:space="preserve"> </v>
      </c>
      <c r="AG242" s="118" t="str">
        <f t="shared" si="116"/>
        <v xml:space="preserve"> </v>
      </c>
    </row>
    <row r="243" spans="2:33" ht="13.5" thickBot="1">
      <c r="B243" s="20"/>
      <c r="C243" s="44" t="s">
        <v>117</v>
      </c>
      <c r="D243" s="195" t="str">
        <f t="shared" ref="D243:AG243" si="118">IF(COUNTIF(D226:D242,"A")&gt;4,"C",IF(COUNTIF(D226:D242,"C")&gt;0,"P"," "))</f>
        <v xml:space="preserve"> </v>
      </c>
      <c r="E243" s="195" t="str">
        <f t="shared" ref="E243:S243" si="119">IF(COUNTIF(E226:E242,"A")&gt;4,"C",IF(COUNTIF(E226:E242,"C")&gt;0,"P"," "))</f>
        <v xml:space="preserve"> </v>
      </c>
      <c r="F243" s="195" t="str">
        <f>IF(COUNTIF(F226:F242,"A")&gt;4,"C",IF(COUNTIF(F226:F242,"C")&gt;0,"P"," "))</f>
        <v xml:space="preserve"> </v>
      </c>
      <c r="G243" s="195" t="str">
        <f t="shared" si="119"/>
        <v xml:space="preserve"> </v>
      </c>
      <c r="H243" s="195" t="str">
        <f t="shared" si="119"/>
        <v xml:space="preserve"> </v>
      </c>
      <c r="I243" s="195" t="str">
        <f t="shared" si="119"/>
        <v xml:space="preserve"> </v>
      </c>
      <c r="J243" s="195" t="str">
        <f t="shared" si="119"/>
        <v xml:space="preserve"> </v>
      </c>
      <c r="K243" s="195" t="str">
        <f t="shared" si="119"/>
        <v xml:space="preserve"> </v>
      </c>
      <c r="L243" s="195" t="str">
        <f t="shared" si="119"/>
        <v xml:space="preserve"> </v>
      </c>
      <c r="M243" s="195" t="str">
        <f t="shared" si="119"/>
        <v xml:space="preserve"> </v>
      </c>
      <c r="N243" s="195" t="str">
        <f t="shared" si="119"/>
        <v xml:space="preserve"> </v>
      </c>
      <c r="O243" s="195" t="str">
        <f t="shared" si="119"/>
        <v xml:space="preserve"> </v>
      </c>
      <c r="P243" s="195" t="str">
        <f t="shared" si="119"/>
        <v xml:space="preserve"> </v>
      </c>
      <c r="Q243" s="195" t="str">
        <f t="shared" si="119"/>
        <v xml:space="preserve"> </v>
      </c>
      <c r="R243" s="195" t="str">
        <f t="shared" si="119"/>
        <v xml:space="preserve"> </v>
      </c>
      <c r="S243" s="195" t="str">
        <f t="shared" si="119"/>
        <v xml:space="preserve"> </v>
      </c>
      <c r="T243" s="195" t="str">
        <f t="shared" si="118"/>
        <v xml:space="preserve"> </v>
      </c>
      <c r="U243" s="195" t="str">
        <f t="shared" si="118"/>
        <v xml:space="preserve"> </v>
      </c>
      <c r="V243" s="195" t="str">
        <f t="shared" si="118"/>
        <v xml:space="preserve"> </v>
      </c>
      <c r="W243" s="195" t="str">
        <f t="shared" si="118"/>
        <v xml:space="preserve"> </v>
      </c>
      <c r="X243" s="195" t="str">
        <f t="shared" si="118"/>
        <v xml:space="preserve"> </v>
      </c>
      <c r="Y243" s="195" t="str">
        <f t="shared" si="118"/>
        <v xml:space="preserve"> </v>
      </c>
      <c r="Z243" s="195" t="str">
        <f t="shared" si="118"/>
        <v xml:space="preserve"> </v>
      </c>
      <c r="AA243" s="195" t="str">
        <f t="shared" si="118"/>
        <v xml:space="preserve"> </v>
      </c>
      <c r="AB243" s="195" t="str">
        <f t="shared" si="118"/>
        <v xml:space="preserve"> </v>
      </c>
      <c r="AC243" s="195" t="str">
        <f t="shared" si="118"/>
        <v xml:space="preserve"> </v>
      </c>
      <c r="AD243" s="195" t="str">
        <f t="shared" si="118"/>
        <v xml:space="preserve"> </v>
      </c>
      <c r="AE243" s="195" t="str">
        <f t="shared" si="118"/>
        <v xml:space="preserve"> </v>
      </c>
      <c r="AF243" s="195" t="str">
        <f t="shared" si="118"/>
        <v xml:space="preserve"> </v>
      </c>
      <c r="AG243" s="195" t="str">
        <f t="shared" si="118"/>
        <v xml:space="preserve"> </v>
      </c>
    </row>
  </sheetData>
  <sheetProtection algorithmName="SHA-512" hashValue="+25nFvqF2ygj3r597wtjxPzd/dN36i3kpgY1ceZHMELA8X26wsYPdSPpHFvzj1sDaWe5Il7qRUkdefFzzAHRdw==" saltValue="bUyHkvKRldHhkg3B+4En3w==" spinCount="100000" sheet="1" objects="1" scenarios="1" selectLockedCells="1"/>
  <mergeCells count="53">
    <mergeCell ref="B197:C197"/>
    <mergeCell ref="D197:AG197"/>
    <mergeCell ref="B221:C221"/>
    <mergeCell ref="D221:AG221"/>
    <mergeCell ref="E1:E4"/>
    <mergeCell ref="G1:G4"/>
    <mergeCell ref="H1:H4"/>
    <mergeCell ref="I1:I4"/>
    <mergeCell ref="J1:J4"/>
    <mergeCell ref="K1:K4"/>
    <mergeCell ref="L1:L4"/>
    <mergeCell ref="M1:M4"/>
    <mergeCell ref="N1:N4"/>
    <mergeCell ref="O1:O4"/>
    <mergeCell ref="P1:P4"/>
    <mergeCell ref="Q1:Q4"/>
    <mergeCell ref="B125:C125"/>
    <mergeCell ref="B149:C149"/>
    <mergeCell ref="D149:AG149"/>
    <mergeCell ref="B173:C173"/>
    <mergeCell ref="D173:AG173"/>
    <mergeCell ref="B6:C6"/>
    <mergeCell ref="B30:C30"/>
    <mergeCell ref="B54:C54"/>
    <mergeCell ref="B78:C78"/>
    <mergeCell ref="B102:C102"/>
    <mergeCell ref="AH7:AO14"/>
    <mergeCell ref="D6:AG6"/>
    <mergeCell ref="AD1:AD4"/>
    <mergeCell ref="Y1:Y4"/>
    <mergeCell ref="Z1:Z4"/>
    <mergeCell ref="AE1:AE4"/>
    <mergeCell ref="AF1:AF4"/>
    <mergeCell ref="AA1:AA4"/>
    <mergeCell ref="R1:R4"/>
    <mergeCell ref="S1:S4"/>
    <mergeCell ref="F1:F4"/>
    <mergeCell ref="D102:AG102"/>
    <mergeCell ref="B3:C3"/>
    <mergeCell ref="X1:X4"/>
    <mergeCell ref="V1:V4"/>
    <mergeCell ref="A4:C4"/>
    <mergeCell ref="U1:U4"/>
    <mergeCell ref="A5:AG5"/>
    <mergeCell ref="AG1:AG4"/>
    <mergeCell ref="AC1:AC4"/>
    <mergeCell ref="W1:W4"/>
    <mergeCell ref="D1:D4"/>
    <mergeCell ref="T1:T4"/>
    <mergeCell ref="AB1:AB4"/>
    <mergeCell ref="D30:AG30"/>
    <mergeCell ref="D54:AG54"/>
    <mergeCell ref="D78:AG78"/>
  </mergeCells>
  <phoneticPr fontId="6" type="noConversion"/>
  <conditionalFormatting sqref="D28 T28:AG28">
    <cfRule type="containsText" dxfId="204" priority="14" operator="containsText" text="C">
      <formula>NOT(ISERROR(SEARCH("C",D28)))</formula>
    </cfRule>
  </conditionalFormatting>
  <conditionalFormatting sqref="D124 D100 D76 D52 T52:AG52 T76:AG76 T100:AG100 T124:AG124">
    <cfRule type="containsText" dxfId="203" priority="13" operator="containsText" text="C">
      <formula>NOT(ISERROR(SEARCH("C",D52)))</formula>
    </cfRule>
  </conditionalFormatting>
  <conditionalFormatting sqref="D147 T147:AG147">
    <cfRule type="containsText" dxfId="202" priority="10" operator="containsText" text="C">
      <formula>NOT(ISERROR(SEARCH("C",D147)))</formula>
    </cfRule>
  </conditionalFormatting>
  <conditionalFormatting sqref="D243 D219 D195 D171 T171:AG171 T195:AG195 T219:AG219 T243:AG243">
    <cfRule type="containsText" dxfId="201" priority="9" operator="containsText" text="C">
      <formula>NOT(ISERROR(SEARCH("C",D171)))</formula>
    </cfRule>
  </conditionalFormatting>
  <conditionalFormatting sqref="E28 G28:S28">
    <cfRule type="containsText" dxfId="200" priority="8" operator="containsText" text="C">
      <formula>NOT(ISERROR(SEARCH("C",E28)))</formula>
    </cfRule>
  </conditionalFormatting>
  <conditionalFormatting sqref="E52 E76 E100 E124 G124:S124 G100:S100 G76:S76 G52:S52">
    <cfRule type="containsText" dxfId="199" priority="7" operator="containsText" text="C">
      <formula>NOT(ISERROR(SEARCH("C",E52)))</formula>
    </cfRule>
  </conditionalFormatting>
  <conditionalFormatting sqref="E147 G147:S147">
    <cfRule type="containsText" dxfId="198" priority="6" operator="containsText" text="C">
      <formula>NOT(ISERROR(SEARCH("C",E147)))</formula>
    </cfRule>
  </conditionalFormatting>
  <conditionalFormatting sqref="E171 E195 E219 E243 G243:S243 G219:S219 G195:S195 G171:S171">
    <cfRule type="containsText" dxfId="197" priority="5" operator="containsText" text="C">
      <formula>NOT(ISERROR(SEARCH("C",E171)))</formula>
    </cfRule>
  </conditionalFormatting>
  <conditionalFormatting sqref="F28">
    <cfRule type="containsText" dxfId="196" priority="4" operator="containsText" text="C">
      <formula>NOT(ISERROR(SEARCH("C",F28)))</formula>
    </cfRule>
  </conditionalFormatting>
  <conditionalFormatting sqref="F124 F100 F76 F52">
    <cfRule type="containsText" dxfId="195" priority="3" operator="containsText" text="C">
      <formula>NOT(ISERROR(SEARCH("C",F52)))</formula>
    </cfRule>
  </conditionalFormatting>
  <conditionalFormatting sqref="F147">
    <cfRule type="containsText" dxfId="194" priority="2" operator="containsText" text="C">
      <formula>NOT(ISERROR(SEARCH("C",F147)))</formula>
    </cfRule>
  </conditionalFormatting>
  <conditionalFormatting sqref="F243 F219 F195 F171">
    <cfRule type="containsText" dxfId="193" priority="1" operator="containsText" text="C">
      <formula>NOT(ISERROR(SEARCH("C",F171)))</formula>
    </cfRule>
  </conditionalFormatting>
  <pageMargins left="0.75" right="0.75" top="1" bottom="0.5" header="0.25" footer="0.25"/>
  <pageSetup scale="70" fitToHeight="0" orientation="portrait" r:id="rId1"/>
  <headerFooter alignWithMargins="0">
    <oddHeader>&amp;C&amp;"Arial,Bold"&amp;14BrownieTrax&amp;12
Council Own Try-Its - &amp;D</oddHeader>
    <oddFooter>Page &amp;P</oddFooter>
  </headerFooter>
  <rowBreaks count="1" manualBreakCount="1">
    <brk id="76" max="1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39</vt:i4>
      </vt:variant>
    </vt:vector>
  </HeadingPairs>
  <TitlesOfParts>
    <vt:vector size="83" baseType="lpstr">
      <vt:lpstr>Instructions</vt:lpstr>
      <vt:lpstr>Parent Contact Info</vt:lpstr>
      <vt:lpstr>Registration</vt:lpstr>
      <vt:lpstr>Dues</vt:lpstr>
      <vt:lpstr>Attendance</vt:lpstr>
      <vt:lpstr>FT</vt:lpstr>
      <vt:lpstr>Badges</vt:lpstr>
      <vt:lpstr>Journey</vt:lpstr>
      <vt:lpstr>Council Own</vt:lpstr>
      <vt:lpstr>Bridging</vt:lpstr>
      <vt:lpstr>Age-Level</vt:lpstr>
      <vt:lpstr>Fun Patches</vt:lpstr>
      <vt:lpstr>Summary</vt:lpstr>
      <vt:lpstr>Order</vt:lpstr>
      <vt:lpstr>Brownie_1</vt:lpstr>
      <vt:lpstr>Brownie_2</vt:lpstr>
      <vt:lpstr>Brownie_3</vt:lpstr>
      <vt:lpstr>Brownie_4</vt:lpstr>
      <vt:lpstr>Brownie_5</vt:lpstr>
      <vt:lpstr>Brownie_6</vt:lpstr>
      <vt:lpstr>Brownie_7</vt:lpstr>
      <vt:lpstr>Brownie_8</vt:lpstr>
      <vt:lpstr>Brownie_9</vt:lpstr>
      <vt:lpstr>Brownie_10</vt:lpstr>
      <vt:lpstr>Brownie_11</vt:lpstr>
      <vt:lpstr>Brownie_12</vt:lpstr>
      <vt:lpstr>Brownie_13</vt:lpstr>
      <vt:lpstr>Brownie_14</vt:lpstr>
      <vt:lpstr>Brownie_15</vt:lpstr>
      <vt:lpstr>Brownie_16</vt:lpstr>
      <vt:lpstr>Brownie_17</vt:lpstr>
      <vt:lpstr>Brownie_18</vt:lpstr>
      <vt:lpstr>Brownie_19</vt:lpstr>
      <vt:lpstr>Brownie_20</vt:lpstr>
      <vt:lpstr>Brownie_21</vt:lpstr>
      <vt:lpstr>Brownie_22</vt:lpstr>
      <vt:lpstr>Brownie_23</vt:lpstr>
      <vt:lpstr>Brownie_24</vt:lpstr>
      <vt:lpstr>Brownie_25</vt:lpstr>
      <vt:lpstr>Brownie_26</vt:lpstr>
      <vt:lpstr>Brownie_27</vt:lpstr>
      <vt:lpstr>Brownie_28</vt:lpstr>
      <vt:lpstr>Brownie_29</vt:lpstr>
      <vt:lpstr>Brownie_30</vt:lpstr>
      <vt:lpstr>Brownie_1!Print_Area</vt:lpstr>
      <vt:lpstr>Brownie_10!Print_Area</vt:lpstr>
      <vt:lpstr>Brownie_11!Print_Area</vt:lpstr>
      <vt:lpstr>Brownie_12!Print_Area</vt:lpstr>
      <vt:lpstr>Brownie_13!Print_Area</vt:lpstr>
      <vt:lpstr>Brownie_14!Print_Area</vt:lpstr>
      <vt:lpstr>Brownie_15!Print_Area</vt:lpstr>
      <vt:lpstr>Brownie_16!Print_Area</vt:lpstr>
      <vt:lpstr>Brownie_17!Print_Area</vt:lpstr>
      <vt:lpstr>Brownie_18!Print_Area</vt:lpstr>
      <vt:lpstr>Brownie_19!Print_Area</vt:lpstr>
      <vt:lpstr>Brownie_2!Print_Area</vt:lpstr>
      <vt:lpstr>Brownie_20!Print_Area</vt:lpstr>
      <vt:lpstr>Brownie_21!Print_Area</vt:lpstr>
      <vt:lpstr>Brownie_22!Print_Area</vt:lpstr>
      <vt:lpstr>Brownie_23!Print_Area</vt:lpstr>
      <vt:lpstr>Brownie_24!Print_Area</vt:lpstr>
      <vt:lpstr>Brownie_25!Print_Area</vt:lpstr>
      <vt:lpstr>Brownie_26!Print_Area</vt:lpstr>
      <vt:lpstr>Brownie_27!Print_Area</vt:lpstr>
      <vt:lpstr>Brownie_28!Print_Area</vt:lpstr>
      <vt:lpstr>Brownie_29!Print_Area</vt:lpstr>
      <vt:lpstr>Brownie_3!Print_Area</vt:lpstr>
      <vt:lpstr>Brownie_30!Print_Area</vt:lpstr>
      <vt:lpstr>Brownie_4!Print_Area</vt:lpstr>
      <vt:lpstr>Brownie_5!Print_Area</vt:lpstr>
      <vt:lpstr>Brownie_6!Print_Area</vt:lpstr>
      <vt:lpstr>Brownie_7!Print_Area</vt:lpstr>
      <vt:lpstr>Brownie_8!Print_Area</vt:lpstr>
      <vt:lpstr>Brownie_9!Print_Area</vt:lpstr>
      <vt:lpstr>'Council Own'!Print_Area</vt:lpstr>
      <vt:lpstr>Instructions!Print_Area</vt:lpstr>
      <vt:lpstr>Order!Print_Area</vt:lpstr>
      <vt:lpstr>Registration!Print_Area</vt:lpstr>
      <vt:lpstr>Attendance!Print_Titles</vt:lpstr>
      <vt:lpstr>Badges!Print_Titles</vt:lpstr>
      <vt:lpstr>'Council Own'!Print_Titles</vt:lpstr>
      <vt:lpstr>Journey!Print_Titles</vt:lpstr>
      <vt:lpstr>Registration!Print_Titles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Audra Edmunds</dc:creator>
  <cp:keywords/>
  <dc:description/>
  <cp:lastModifiedBy>Audra Edmunds</cp:lastModifiedBy>
  <cp:revision/>
  <cp:lastPrinted>2020-08-12T15:30:03Z</cp:lastPrinted>
  <dcterms:created xsi:type="dcterms:W3CDTF">2008-11-10T16:37:13Z</dcterms:created>
  <dcterms:modified xsi:type="dcterms:W3CDTF">2020-09-01T20:57:35Z</dcterms:modified>
  <cp:category/>
  <cp:contentStatus/>
</cp:coreProperties>
</file>